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comments2.xml" ContentType="application/vnd.openxmlformats-officedocument.spreadsheetml.comments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NIÊN GIÁM THỐNG KÊ\NIÊN GIÁM THỐNG KÊ 2020\NGTK 2020 HOÀN THÀNH\"/>
    </mc:Choice>
  </mc:AlternateContent>
  <xr:revisionPtr revIDLastSave="0" documentId="13_ncr:1_{0EDD20F3-130F-4C55-91FC-1BA01ADC27CD}" xr6:coauthVersionLast="47" xr6:coauthVersionMax="47" xr10:uidLastSave="{00000000-0000-0000-0000-000000000000}"/>
  <bookViews>
    <workbookView xWindow="-120" yWindow="-120" windowWidth="24240" windowHeight="13140" tabRatio="898" firstSheet="23" activeTab="36" xr2:uid="{00000000-000D-0000-FFFF-FFFF00000000}"/>
  </bookViews>
  <sheets>
    <sheet name="Nong nghiep" sheetId="206" r:id="rId1"/>
    <sheet name="Giai thich" sheetId="217" r:id="rId2"/>
    <sheet name="Tong quan" sheetId="218" r:id="rId3"/>
    <sheet name="Info" sheetId="219" r:id="rId4"/>
    <sheet name="113" sheetId="5" r:id="rId5"/>
    <sheet name="114" sheetId="50" r:id="rId6"/>
    <sheet name="115" sheetId="7" r:id="rId7"/>
    <sheet name="sheet dân số" sheetId="221" state="hidden" r:id="rId8"/>
    <sheet name="116-118" sheetId="8" r:id="rId9"/>
    <sheet name="119" sheetId="9" r:id="rId10"/>
    <sheet name="120" sheetId="53" r:id="rId11"/>
    <sheet name="121" sheetId="52" r:id="rId12"/>
    <sheet name="122-124" sheetId="10" r:id="rId13"/>
    <sheet name="125-127" sheetId="11" r:id="rId14"/>
    <sheet name="128-130" sheetId="12" r:id="rId15"/>
    <sheet name="131-133" sheetId="13" r:id="rId16"/>
    <sheet name="134-136" sheetId="14" r:id="rId17"/>
    <sheet name="137-139" sheetId="15" r:id="rId18"/>
    <sheet name="140-142" sheetId="82" r:id="rId19"/>
    <sheet name="143" sheetId="193" r:id="rId20"/>
    <sheet name="144-152" sheetId="78" r:id="rId21"/>
    <sheet name="153" sheetId="19" r:id="rId22"/>
    <sheet name="154" sheetId="204" r:id="rId23"/>
    <sheet name="155-167" sheetId="102" r:id="rId24"/>
    <sheet name="168-180" sheetId="90" r:id="rId25"/>
    <sheet name="CN 181" sheetId="22" r:id="rId26"/>
    <sheet name="CN 182-184" sheetId="23" r:id="rId27"/>
    <sheet name="CN 185-186" sheetId="135" r:id="rId28"/>
    <sheet name="CN 187-188" sheetId="132" r:id="rId29"/>
    <sheet name="CN 189-190" sheetId="129" r:id="rId30"/>
    <sheet name="LN 191" sheetId="207" r:id="rId31"/>
    <sheet name="LN 192" sheetId="208" r:id="rId32"/>
    <sheet name="LN 193" sheetId="209" r:id="rId33"/>
    <sheet name="LN 194" sheetId="210" r:id="rId34"/>
    <sheet name="LN 195" sheetId="211" r:id="rId35"/>
    <sheet name="TS 196" sheetId="212" r:id="rId36"/>
    <sheet name="TS 197" sheetId="213" r:id="rId37"/>
    <sheet name="TS 198" sheetId="214" r:id="rId38"/>
    <sheet name="TS 199" sheetId="215" r:id="rId39"/>
    <sheet name="Sheet1" sheetId="220" r:id="rId40"/>
    <sheet name="175" sheetId="216" state="hidden" r:id="rId41"/>
  </sheets>
  <externalReferences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</externalReferences>
  <definedNames>
    <definedName name="\0">'[1]PNT-QUOT-#3'!#REF!</definedName>
    <definedName name="\z">'[1]COAT&amp;WRAP-QIOT-#3'!#REF!</definedName>
    <definedName name="__________________________h1" hidden="1">{"'TDTGT (theo Dphuong)'!$A$4:$F$75"}</definedName>
    <definedName name="________________________h1" hidden="1">{"'TDTGT (theo Dphuong)'!$A$4:$F$75"}</definedName>
    <definedName name="_________________B5" hidden="1">{#N/A,#N/A,FALSE,"Chung"}</definedName>
    <definedName name="_________________h1" localSheetId="3" hidden="1">{"'TDTGT (theo Dphuong)'!$A$4:$F$75"}</definedName>
    <definedName name="_________________h1" hidden="1">{"'TDTGT (theo Dphuong)'!$A$4:$F$75"}</definedName>
    <definedName name="_________________h2" hidden="1">{"'TDTGT (theo Dphuong)'!$A$4:$F$75"}</definedName>
    <definedName name="_______________B5" hidden="1">{#N/A,#N/A,FALSE,"Chung"}</definedName>
    <definedName name="_______________h1" hidden="1">{"'TDTGT (theo Dphuong)'!$A$4:$F$75"}</definedName>
    <definedName name="_______________h2" hidden="1">{"'TDTGT (theo Dphuong)'!$A$4:$F$75"}</definedName>
    <definedName name="______________h1" localSheetId="3" hidden="1">{"'TDTGT (theo Dphuong)'!$A$4:$F$75"}</definedName>
    <definedName name="______________h1" hidden="1">{"'TDTGT (theo Dphuong)'!$A$4:$F$75"}</definedName>
    <definedName name="_____________h1" localSheetId="3" hidden="1">{"'TDTGT (theo Dphuong)'!$A$4:$F$75"}</definedName>
    <definedName name="_____________h1" hidden="1">{"'TDTGT (theo Dphuong)'!$A$4:$F$75"}</definedName>
    <definedName name="____________B5" hidden="1">{#N/A,#N/A,FALSE,"Chung"}</definedName>
    <definedName name="____________h1" localSheetId="3" hidden="1">{"'TDTGT (theo Dphuong)'!$A$4:$F$75"}</definedName>
    <definedName name="____________h1" hidden="1">{"'TDTGT (theo Dphuong)'!$A$4:$F$75"}</definedName>
    <definedName name="____________h2" hidden="1">{"'TDTGT (theo Dphuong)'!$A$4:$F$75"}</definedName>
    <definedName name="___________B5" localSheetId="3" hidden="1">{#N/A,#N/A,FALSE,"Chung"}</definedName>
    <definedName name="___________B5" hidden="1">{#N/A,#N/A,FALSE,"Chung"}</definedName>
    <definedName name="___________h1" localSheetId="3" hidden="1">{"'TDTGT (theo Dphuong)'!$A$4:$F$75"}</definedName>
    <definedName name="___________h1" hidden="1">{"'TDTGT (theo Dphuong)'!$A$4:$F$75"}</definedName>
    <definedName name="___________h2" localSheetId="3" hidden="1">{"'TDTGT (theo Dphuong)'!$A$4:$F$75"}</definedName>
    <definedName name="___________h2" hidden="1">{"'TDTGT (theo Dphuong)'!$A$4:$F$75"}</definedName>
    <definedName name="__________h1" localSheetId="3" hidden="1">{"'TDTGT (theo Dphuong)'!$A$4:$F$75"}</definedName>
    <definedName name="__________h1" hidden="1">{"'TDTGT (theo Dphuong)'!$A$4:$F$75"}</definedName>
    <definedName name="_________B5" hidden="1">{#N/A,#N/A,FALSE,"Chung"}</definedName>
    <definedName name="_________h1" localSheetId="3" hidden="1">{"'TDTGT (theo Dphuong)'!$A$4:$F$75"}</definedName>
    <definedName name="_________h1" hidden="1">{"'TDTGT (theo Dphuong)'!$A$4:$F$75"}</definedName>
    <definedName name="_________h2" hidden="1">{"'TDTGT (theo Dphuong)'!$A$4:$F$75"}</definedName>
    <definedName name="________B5" localSheetId="3" hidden="1">{#N/A,#N/A,FALSE,"Chung"}</definedName>
    <definedName name="________B5" hidden="1">{#N/A,#N/A,FALSE,"Chung"}</definedName>
    <definedName name="________h1" localSheetId="40" hidden="1">{"'TDTGT (theo Dphuong)'!$A$4:$F$75"}</definedName>
    <definedName name="________h1" localSheetId="3" hidden="1">{"'TDTGT (theo Dphuong)'!$A$4:$F$75"}</definedName>
    <definedName name="________h1" hidden="1">{"'TDTGT (theo Dphuong)'!$A$4:$F$75"}</definedName>
    <definedName name="________h2" localSheetId="3" hidden="1">{"'TDTGT (theo Dphuong)'!$A$4:$F$75"}</definedName>
    <definedName name="________h2" hidden="1">{"'TDTGT (theo Dphuong)'!$A$4:$F$75"}</definedName>
    <definedName name="_______B5" localSheetId="3" hidden="1">{#N/A,#N/A,FALSE,"Chung"}</definedName>
    <definedName name="_______B5" hidden="1">{#N/A,#N/A,FALSE,"Chung"}</definedName>
    <definedName name="_______h1" localSheetId="3" hidden="1">{"'TDTGT (theo Dphuong)'!$A$4:$F$75"}</definedName>
    <definedName name="_______h1" localSheetId="36" hidden="1">{"'TDTGT (theo Dphuong)'!$A$4:$F$75"}</definedName>
    <definedName name="_______h1" hidden="1">{"'TDTGT (theo Dphuong)'!$A$4:$F$75"}</definedName>
    <definedName name="_______h2" localSheetId="3" hidden="1">{"'TDTGT (theo Dphuong)'!$A$4:$F$75"}</definedName>
    <definedName name="_______h2" hidden="1">{"'TDTGT (theo Dphuong)'!$A$4:$F$75"}</definedName>
    <definedName name="______B5" localSheetId="3" hidden="1">{#N/A,#N/A,FALSE,"Chung"}</definedName>
    <definedName name="______B5" hidden="1">{#N/A,#N/A,FALSE,"Chung"}</definedName>
    <definedName name="______h1" localSheetId="3" hidden="1">{"'TDTGT (theo Dphuong)'!$A$4:$F$75"}</definedName>
    <definedName name="______h1" localSheetId="35" hidden="1">{"'TDTGT (theo Dphuong)'!$A$4:$F$75"}</definedName>
    <definedName name="______h1" hidden="1">{"'TDTGT (theo Dphuong)'!$A$4:$F$75"}</definedName>
    <definedName name="______h2" localSheetId="3" hidden="1">{"'TDTGT (theo Dphuong)'!$A$4:$F$75"}</definedName>
    <definedName name="______h2" hidden="1">{"'TDTGT (theo Dphuong)'!$A$4:$F$75"}</definedName>
    <definedName name="_____B5" localSheetId="3" hidden="1">{#N/A,#N/A,FALSE,"Chung"}</definedName>
    <definedName name="_____B5" hidden="1">{#N/A,#N/A,FALSE,"Chung"}</definedName>
    <definedName name="_____h1" localSheetId="19" hidden="1">{"'TDTGT (theo Dphuong)'!$A$4:$F$75"}</definedName>
    <definedName name="_____h1" localSheetId="3" hidden="1">{"'TDTGT (theo Dphuong)'!$A$4:$F$75"}</definedName>
    <definedName name="_____h1" localSheetId="0" hidden="1">{"'TDTGT (theo Dphuong)'!$A$4:$F$75"}</definedName>
    <definedName name="_____h1" hidden="1">{"'TDTGT (theo Dphuong)'!$A$4:$F$75"}</definedName>
    <definedName name="_____h2" localSheetId="3" hidden="1">{"'TDTGT (theo Dphuong)'!$A$4:$F$75"}</definedName>
    <definedName name="_____h2" hidden="1">{"'TDTGT (theo Dphuong)'!$A$4:$F$75"}</definedName>
    <definedName name="____B5" localSheetId="3" hidden="1">{#N/A,#N/A,FALSE,"Chung"}</definedName>
    <definedName name="____B5" hidden="1">{#N/A,#N/A,FALSE,"Chung"}</definedName>
    <definedName name="____h1" localSheetId="19" hidden="1">{"'TDTGT (theo Dphuong)'!$A$4:$F$75"}</definedName>
    <definedName name="____h1" localSheetId="3" hidden="1">{"'TDTGT (theo Dphuong)'!$A$4:$F$75"}</definedName>
    <definedName name="____h1" localSheetId="0" hidden="1">{"'TDTGT (theo Dphuong)'!$A$4:$F$75"}</definedName>
    <definedName name="____h1" hidden="1">{"'TDTGT (theo Dphuong)'!$A$4:$F$75"}</definedName>
    <definedName name="____h2" localSheetId="3" hidden="1">{"'TDTGT (theo Dphuong)'!$A$4:$F$75"}</definedName>
    <definedName name="____h2" hidden="1">{"'TDTGT (theo Dphuong)'!$A$4:$F$75"}</definedName>
    <definedName name="___B5" localSheetId="3" hidden="1">{#N/A,#N/A,FALSE,"Chung"}</definedName>
    <definedName name="___B5" hidden="1">{#N/A,#N/A,FALSE,"Chung"}</definedName>
    <definedName name="___h1" localSheetId="19" hidden="1">{"'TDTGT (theo Dphuong)'!$A$4:$F$75"}</definedName>
    <definedName name="___h1" localSheetId="3" hidden="1">{"'TDTGT (theo Dphuong)'!$A$4:$F$75"}</definedName>
    <definedName name="___h1" localSheetId="0" hidden="1">{"'TDTGT (theo Dphuong)'!$A$4:$F$75"}</definedName>
    <definedName name="___h1" hidden="1">{"'TDTGT (theo Dphuong)'!$A$4:$F$75"}</definedName>
    <definedName name="___h2" localSheetId="3" hidden="1">{"'TDTGT (theo Dphuong)'!$A$4:$F$75"}</definedName>
    <definedName name="___h2" hidden="1">{"'TDTGT (theo Dphuong)'!$A$4:$F$75"}</definedName>
    <definedName name="__B5" localSheetId="3" hidden="1">{#N/A,#N/A,FALSE,"Chung"}</definedName>
    <definedName name="__B5" hidden="1">{#N/A,#N/A,FALSE,"Chung"}</definedName>
    <definedName name="__h1" localSheetId="19" hidden="1">{"'TDTGT (theo Dphuong)'!$A$4:$F$75"}</definedName>
    <definedName name="__h1" localSheetId="3" hidden="1">{"'TDTGT (theo Dphuong)'!$A$4:$F$75"}</definedName>
    <definedName name="__h1" localSheetId="0" hidden="1">{"'TDTGT (theo Dphuong)'!$A$4:$F$75"}</definedName>
    <definedName name="__h1" hidden="1">{"'TDTGT (theo Dphuong)'!$A$4:$F$75"}</definedName>
    <definedName name="__h2" localSheetId="3" hidden="1">{"'TDTGT (theo Dphuong)'!$A$4:$F$75"}</definedName>
    <definedName name="__h2" hidden="1">{"'TDTGT (theo Dphuong)'!$A$4:$F$75"}</definedName>
    <definedName name="_B5" localSheetId="3" hidden="1">{#N/A,#N/A,FALSE,"Chung"}</definedName>
    <definedName name="_B5" hidden="1">{#N/A,#N/A,FALSE,"Chung"}</definedName>
    <definedName name="_Fill" localSheetId="40" hidden="1">#REF!</definedName>
    <definedName name="_Fill" localSheetId="3" hidden="1">#REF!</definedName>
    <definedName name="_Fill" localSheetId="35" hidden="1">#REF!</definedName>
    <definedName name="_Fill" localSheetId="36" hidden="1">#REF!</definedName>
    <definedName name="_Fill" hidden="1">#REF!</definedName>
    <definedName name="_h1" localSheetId="4" hidden="1">{"'TDTGT (theo Dphuong)'!$A$4:$F$75"}</definedName>
    <definedName name="_h1" localSheetId="19" hidden="1">{"'TDTGT (theo Dphuong)'!$A$4:$F$75"}</definedName>
    <definedName name="_h1" localSheetId="3" hidden="1">{"'TDTGT (theo Dphuong)'!$A$4:$F$75"}</definedName>
    <definedName name="_h1" localSheetId="0" hidden="1">{"'TDTGT (theo Dphuong)'!$A$4:$F$75"}</definedName>
    <definedName name="_h1" hidden="1">{"'TDTGT (theo Dphuong)'!$A$4:$F$75"}</definedName>
    <definedName name="_h2" localSheetId="3" hidden="1">{"'TDTGT (theo Dphuong)'!$A$4:$F$75"}</definedName>
    <definedName name="_h2" hidden="1">{"'TDTGT (theo Dphuong)'!$A$4:$F$75"}</definedName>
    <definedName name="A">'[1]PNT-QUOT-#3'!#REF!</definedName>
    <definedName name="AAA">'[2]MTL$-INTER'!#REF!</definedName>
    <definedName name="abc" localSheetId="19" hidden="1">{"'TDTGT (theo Dphuong)'!$A$4:$F$75"}</definedName>
    <definedName name="abc" localSheetId="3" hidden="1">{"'TDTGT (theo Dphuong)'!$A$4:$F$75"}</definedName>
    <definedName name="abc" localSheetId="0" hidden="1">{"'TDTGT (theo Dphuong)'!$A$4:$F$75"}</definedName>
    <definedName name="abc" hidden="1">{"'TDTGT (theo Dphuong)'!$A$4:$F$75"}</definedName>
    <definedName name="adsf">#REF!</definedName>
    <definedName name="anpha" localSheetId="3">#REF!</definedName>
    <definedName name="anpha">#REF!</definedName>
    <definedName name="b" localSheetId="3">#REF!</definedName>
    <definedName name="B">'[1]PNT-QUOT-#3'!#REF!</definedName>
    <definedName name="B5new" localSheetId="3" hidden="1">{"'TDTGT (theo Dphuong)'!$A$4:$F$75"}</definedName>
    <definedName name="B5new" hidden="1">{"'TDTGT (theo Dphuong)'!$A$4:$F$75"}</definedName>
    <definedName name="beta">#REF!</definedName>
    <definedName name="BT" localSheetId="40">#REF!</definedName>
    <definedName name="BT" localSheetId="3">#REF!</definedName>
    <definedName name="BT" localSheetId="35">#REF!</definedName>
    <definedName name="BT" localSheetId="36">#REF!</definedName>
    <definedName name="BT">#REF!</definedName>
    <definedName name="COAT">'[1]PNT-QUOT-#3'!#REF!</definedName>
    <definedName name="CS_10" localSheetId="40">#REF!</definedName>
    <definedName name="CS_10" localSheetId="35">#REF!</definedName>
    <definedName name="CS_10" localSheetId="36">#REF!</definedName>
    <definedName name="CS_10">#REF!</definedName>
    <definedName name="CS_100" localSheetId="40">#REF!</definedName>
    <definedName name="CS_100" localSheetId="3">#REF!</definedName>
    <definedName name="CS_100" localSheetId="35">#REF!</definedName>
    <definedName name="CS_100" localSheetId="36">#REF!</definedName>
    <definedName name="CS_100">#REF!</definedName>
    <definedName name="CS_10S" localSheetId="40">#REF!</definedName>
    <definedName name="CS_10S" localSheetId="3">#REF!</definedName>
    <definedName name="CS_10S" localSheetId="35">#REF!</definedName>
    <definedName name="CS_10S" localSheetId="36">#REF!</definedName>
    <definedName name="CS_10S">#REF!</definedName>
    <definedName name="CS_120" localSheetId="40">#REF!</definedName>
    <definedName name="CS_120" localSheetId="3">#REF!</definedName>
    <definedName name="CS_120" localSheetId="35">#REF!</definedName>
    <definedName name="CS_120" localSheetId="36">#REF!</definedName>
    <definedName name="CS_120">#REF!</definedName>
    <definedName name="CS_140" localSheetId="40">#REF!</definedName>
    <definedName name="CS_140" localSheetId="3">#REF!</definedName>
    <definedName name="CS_140" localSheetId="35">#REF!</definedName>
    <definedName name="CS_140" localSheetId="36">#REF!</definedName>
    <definedName name="CS_140">#REF!</definedName>
    <definedName name="CS_160" localSheetId="40">#REF!</definedName>
    <definedName name="CS_160" localSheetId="3">#REF!</definedName>
    <definedName name="CS_160" localSheetId="35">#REF!</definedName>
    <definedName name="CS_160" localSheetId="36">#REF!</definedName>
    <definedName name="CS_160">#REF!</definedName>
    <definedName name="CS_20" localSheetId="40">#REF!</definedName>
    <definedName name="CS_20" localSheetId="3">#REF!</definedName>
    <definedName name="CS_20" localSheetId="35">#REF!</definedName>
    <definedName name="CS_20" localSheetId="36">#REF!</definedName>
    <definedName name="CS_20">#REF!</definedName>
    <definedName name="CS_30" localSheetId="40">#REF!</definedName>
    <definedName name="CS_30" localSheetId="3">#REF!</definedName>
    <definedName name="CS_30" localSheetId="35">#REF!</definedName>
    <definedName name="CS_30" localSheetId="36">#REF!</definedName>
    <definedName name="CS_30">#REF!</definedName>
    <definedName name="CS_40" localSheetId="40">#REF!</definedName>
    <definedName name="CS_40" localSheetId="3">#REF!</definedName>
    <definedName name="CS_40" localSheetId="35">#REF!</definedName>
    <definedName name="CS_40" localSheetId="36">#REF!</definedName>
    <definedName name="CS_40">#REF!</definedName>
    <definedName name="CS_40S" localSheetId="40">#REF!</definedName>
    <definedName name="CS_40S" localSheetId="3">#REF!</definedName>
    <definedName name="CS_40S" localSheetId="35">#REF!</definedName>
    <definedName name="CS_40S" localSheetId="36">#REF!</definedName>
    <definedName name="CS_40S">#REF!</definedName>
    <definedName name="CS_5S" localSheetId="40">#REF!</definedName>
    <definedName name="CS_5S" localSheetId="3">#REF!</definedName>
    <definedName name="CS_5S" localSheetId="35">#REF!</definedName>
    <definedName name="CS_5S" localSheetId="36">#REF!</definedName>
    <definedName name="CS_5S">#REF!</definedName>
    <definedName name="CS_60" localSheetId="40">#REF!</definedName>
    <definedName name="CS_60" localSheetId="3">#REF!</definedName>
    <definedName name="CS_60" localSheetId="35">#REF!</definedName>
    <definedName name="CS_60" localSheetId="36">#REF!</definedName>
    <definedName name="CS_60">#REF!</definedName>
    <definedName name="CS_80" localSheetId="40">#REF!</definedName>
    <definedName name="CS_80" localSheetId="3">#REF!</definedName>
    <definedName name="CS_80" localSheetId="35">#REF!</definedName>
    <definedName name="CS_80" localSheetId="36">#REF!</definedName>
    <definedName name="CS_80">#REF!</definedName>
    <definedName name="CS_80S" localSheetId="40">#REF!</definedName>
    <definedName name="CS_80S" localSheetId="3">#REF!</definedName>
    <definedName name="CS_80S" localSheetId="35">#REF!</definedName>
    <definedName name="CS_80S" localSheetId="36">#REF!</definedName>
    <definedName name="CS_80S">#REF!</definedName>
    <definedName name="CS_STD" localSheetId="40">#REF!</definedName>
    <definedName name="CS_STD" localSheetId="3">#REF!</definedName>
    <definedName name="CS_STD" localSheetId="35">#REF!</definedName>
    <definedName name="CS_STD" localSheetId="36">#REF!</definedName>
    <definedName name="CS_STD">#REF!</definedName>
    <definedName name="CS_XS" localSheetId="40">#REF!</definedName>
    <definedName name="CS_XS" localSheetId="3">#REF!</definedName>
    <definedName name="CS_XS" localSheetId="35">#REF!</definedName>
    <definedName name="CS_XS" localSheetId="36">#REF!</definedName>
    <definedName name="CS_XS">#REF!</definedName>
    <definedName name="CS_XXS" localSheetId="40">#REF!</definedName>
    <definedName name="CS_XXS" localSheetId="3">#REF!</definedName>
    <definedName name="CS_XXS" localSheetId="35">#REF!</definedName>
    <definedName name="CS_XXS" localSheetId="36">#REF!</definedName>
    <definedName name="CS_XXS">#REF!</definedName>
    <definedName name="cv" localSheetId="19" hidden="1">{"'TDTGT (theo Dphuong)'!$A$4:$F$75"}</definedName>
    <definedName name="cv" localSheetId="3" hidden="1">{"'TDTGT (theo Dphuong)'!$A$4:$F$75"}</definedName>
    <definedName name="cv" localSheetId="0" hidden="1">{"'TDTGT (theo Dphuong)'!$A$4:$F$75"}</definedName>
    <definedName name="cv" hidden="1">{"'TDTGT (theo Dphuong)'!$A$4:$F$75"}</definedName>
    <definedName name="cx" localSheetId="40">#REF!</definedName>
    <definedName name="cx" localSheetId="35">#REF!</definedName>
    <definedName name="cx" localSheetId="36">#REF!</definedName>
    <definedName name="cx">#REF!</definedName>
    <definedName name="dd" localSheetId="3">#REF!</definedName>
    <definedName name="dd">#REF!</definedName>
    <definedName name="dddggg">#REF!</definedName>
    <definedName name="dg" localSheetId="3">#REF!</definedName>
    <definedName name="dg">#REF!</definedName>
    <definedName name="dien" localSheetId="3">#REF!</definedName>
    <definedName name="dien">#REF!</definedName>
    <definedName name="dn" localSheetId="3" hidden="1">{"'TDTGT (theo Dphuong)'!$A$4:$F$75"}</definedName>
    <definedName name="dn" hidden="1">{"'TDTGT (theo Dphuong)'!$A$4:$F$75"}</definedName>
    <definedName name="f" hidden="1">{"'TDTGT (theo Dphuong)'!$A$4:$F$75"}</definedName>
    <definedName name="FDFDSFDSFDF">#REF!</definedName>
    <definedName name="ffddg" localSheetId="3">#REF!</definedName>
    <definedName name="ffddg">#REF!</definedName>
    <definedName name="FP">'[1]COAT&amp;WRAP-QIOT-#3'!#REF!</definedName>
    <definedName name="gd" hidden="1">{"'TDTGT (theo Dphuong)'!$A$4:$F$75"}</definedName>
    <definedName name="ggg">#REF!</definedName>
    <definedName name="h" localSheetId="4" hidden="1">{"'TDTGT (theo Dphuong)'!$A$4:$F$75"}</definedName>
    <definedName name="h" localSheetId="19" hidden="1">{"'TDTGT (theo Dphuong)'!$A$4:$F$75"}</definedName>
    <definedName name="h" localSheetId="40" hidden="1">{"'TDTGT (theo Dphuong)'!$A$4:$F$75"}</definedName>
    <definedName name="h" localSheetId="3" hidden="1">{"'TDTGT (theo Dphuong)'!$A$4:$F$75"}</definedName>
    <definedName name="h" localSheetId="0" hidden="1">{"'TDTGT (theo Dphuong)'!$A$4:$F$75"}</definedName>
    <definedName name="h" localSheetId="35" hidden="1">{"'TDTGT (theo Dphuong)'!$A$4:$F$75"}</definedName>
    <definedName name="h" localSheetId="36" hidden="1">{"'TDTGT (theo Dphuong)'!$A$4:$F$75"}</definedName>
    <definedName name="h" hidden="1">{"'TDTGT (theo Dphuong)'!$A$4:$F$75"}</definedName>
    <definedName name="hab" localSheetId="40">#REF!</definedName>
    <definedName name="hab" localSheetId="35">#REF!</definedName>
    <definedName name="hab" localSheetId="36">#REF!</definedName>
    <definedName name="hab">#REF!</definedName>
    <definedName name="habac" localSheetId="40">#REF!</definedName>
    <definedName name="habac" localSheetId="3">#REF!</definedName>
    <definedName name="habac" localSheetId="35">#REF!</definedName>
    <definedName name="habac" localSheetId="36">#REF!</definedName>
    <definedName name="habac">#REF!</definedName>
    <definedName name="Habac1">'[3]7 THAI NGUYEN'!$A$11</definedName>
    <definedName name="HTML_CodePage" hidden="1">1252</definedName>
    <definedName name="HTML_Control" localSheetId="4" hidden="1">{"'TDTGT (theo Dphuong)'!$A$4:$F$75"}</definedName>
    <definedName name="HTML_Control" localSheetId="19" hidden="1">{"'TDTGT (theo Dphuong)'!$A$4:$F$75"}</definedName>
    <definedName name="HTML_Control" localSheetId="40" hidden="1">{"'TDTGT (theo Dphuong)'!$A$4:$F$75"}</definedName>
    <definedName name="HTML_Control" localSheetId="3" hidden="1">{"'TDTGT (theo Dphuong)'!$A$4:$F$75"}</definedName>
    <definedName name="HTML_Control" localSheetId="0" hidden="1">{"'TDTGT (theo Dphuong)'!$A$4:$F$75"}</definedName>
    <definedName name="HTML_Control" localSheetId="35" hidden="1">{"'TDTGT (theo Dphuong)'!$A$4:$F$75"}</definedName>
    <definedName name="HTML_Control" localSheetId="36" hidden="1">{"'TDTGT (theo Dphuong)'!$A$4:$F$75"}</definedName>
    <definedName name="HTML_Control" hidden="1">{"'TDTGT (theo Dphuong)'!$A$4:$F$75"}</definedName>
    <definedName name="HTML_Description" hidden="1">""</definedName>
    <definedName name="HTML_Email" hidden="1">"cvhoach@www.gso.gov.vn"</definedName>
    <definedName name="HTML_Header" hidden="1">"TDTGT (theo Dphuong)"</definedName>
    <definedName name="HTML_LastUpdate" hidden="1">"1/21/99"</definedName>
    <definedName name="HTML_LineAfter" hidden="1">TRUE</definedName>
    <definedName name="HTML_LineBefore" hidden="1">TRUE</definedName>
    <definedName name="HTML_Name" hidden="1">"PHONG TRONG TROT"</definedName>
    <definedName name="HTML_OBDlg2" hidden="1">TRUE</definedName>
    <definedName name="HTML_OBDlg4" hidden="1">TRUE</definedName>
    <definedName name="HTML_OS" hidden="1">0</definedName>
    <definedName name="HTML_PathFile" hidden="1">"c:\hoach\thuhTM.htm"</definedName>
    <definedName name="HTML_Title" hidden="1">"Sè liÖuu 90-98 Phßng trång trät"</definedName>
    <definedName name="i" localSheetId="19" hidden="1">{#N/A,#N/A,FALSE,"Chung"}</definedName>
    <definedName name="i" localSheetId="3" hidden="1">{#N/A,#N/A,FALSE,"Chung"}</definedName>
    <definedName name="i" localSheetId="0" hidden="1">{#N/A,#N/A,FALSE,"Chung"}</definedName>
    <definedName name="i" hidden="1">{#N/A,#N/A,FALSE,"Chung"}</definedName>
    <definedName name="IO">'[1]COAT&amp;WRAP-QIOT-#3'!#REF!</definedName>
    <definedName name="kjh" localSheetId="19" hidden="1">{#N/A,#N/A,FALSE,"Chung"}</definedName>
    <definedName name="kjh" localSheetId="3" hidden="1">{#N/A,#N/A,FALSE,"Chung"}</definedName>
    <definedName name="kjh" localSheetId="0" hidden="1">{#N/A,#N/A,FALSE,"Chung"}</definedName>
    <definedName name="kjh" hidden="1">{#N/A,#N/A,FALSE,"Chung"}</definedName>
    <definedName name="m" localSheetId="3" hidden="1">{"'TDTGT (theo Dphuong)'!$A$4:$F$75"}</definedName>
    <definedName name="m" hidden="1">{"'TDTGT (theo Dphuong)'!$A$4:$F$75"}</definedName>
    <definedName name="MAT">'[1]COAT&amp;WRAP-QIOT-#3'!#REF!</definedName>
    <definedName name="mc" localSheetId="40">#REF!</definedName>
    <definedName name="mc" localSheetId="3">#REF!</definedName>
    <definedName name="mc" localSheetId="35">#REF!</definedName>
    <definedName name="mc" localSheetId="36">#REF!</definedName>
    <definedName name="mc">#REF!</definedName>
    <definedName name="MF">'[1]COAT&amp;WRAP-QIOT-#3'!#REF!</definedName>
    <definedName name="mnh">'[4]2.74'!#REF!</definedName>
    <definedName name="n">'[5]2.74'!#REF!</definedName>
    <definedName name="nhan" localSheetId="40">#REF!</definedName>
    <definedName name="nhan" localSheetId="3">#REF!</definedName>
    <definedName name="nhan" localSheetId="35">#REF!</definedName>
    <definedName name="nhan" localSheetId="36">#REF!</definedName>
    <definedName name="nhan">#REF!</definedName>
    <definedName name="Nhan_xet_cua_dai">"Picture 1"</definedName>
    <definedName name="nuoc" localSheetId="3">#REF!</definedName>
    <definedName name="nuoc">#REF!</definedName>
    <definedName name="P">'[1]PNT-QUOT-#3'!#REF!</definedName>
    <definedName name="PEJM">'[1]COAT&amp;WRAP-QIOT-#3'!#REF!</definedName>
    <definedName name="PF">'[1]PNT-QUOT-#3'!#REF!</definedName>
    <definedName name="PM">[6]IBASE!$AH$16:$AV$110</definedName>
    <definedName name="Print_Area_MI">[7]ESTI.!$A$1:$U$52</definedName>
    <definedName name="_xlnm.Print_Titles" localSheetId="0">'Nong nghiep'!$4:$5</definedName>
    <definedName name="_xlnm.Print_Titles">'[8]TiÕn ®é thùc hiÖn KC'!#REF!</definedName>
    <definedName name="pt" localSheetId="3">#REF!</definedName>
    <definedName name="pt">#REF!</definedName>
    <definedName name="ptr" localSheetId="3">#REF!</definedName>
    <definedName name="ptr">#REF!</definedName>
    <definedName name="ptvt">'[9]ma-pt'!$A$6:$IV$228</definedName>
    <definedName name="qưeqwrqw" localSheetId="3" hidden="1">{#N/A,#N/A,FALSE,"Chung"}</definedName>
    <definedName name="qưeqwrqw" hidden="1">{#N/A,#N/A,FALSE,"Chung"}</definedName>
    <definedName name="RT">'[1]COAT&amp;WRAP-QIOT-#3'!#REF!</definedName>
    <definedName name="SB">[6]IBASE!$AH$7:$AL$14</definedName>
    <definedName name="SORT" localSheetId="40">#REF!</definedName>
    <definedName name="SORT" localSheetId="3">#REF!</definedName>
    <definedName name="SORT" localSheetId="35">#REF!</definedName>
    <definedName name="SORT" localSheetId="36">#REF!</definedName>
    <definedName name="SORT">#REF!</definedName>
    <definedName name="SORT_AREA">'[7]DI-ESTI'!$A$8:$R$489</definedName>
    <definedName name="SP">'[1]PNT-QUOT-#3'!#REF!</definedName>
    <definedName name="TBA" localSheetId="40">#REF!</definedName>
    <definedName name="TBA" localSheetId="3">#REF!</definedName>
    <definedName name="TBA" localSheetId="35">#REF!</definedName>
    <definedName name="TBA" localSheetId="36">#REF!</definedName>
    <definedName name="TBA">#REF!</definedName>
    <definedName name="td" localSheetId="3">#REF!</definedName>
    <definedName name="td">#REF!</definedName>
    <definedName name="th_bl" localSheetId="40">#REF!</definedName>
    <definedName name="th_bl" localSheetId="3">#REF!</definedName>
    <definedName name="th_bl" localSheetId="35">#REF!</definedName>
    <definedName name="th_bl" localSheetId="36">#REF!</definedName>
    <definedName name="th_bl">#REF!</definedName>
    <definedName name="thanh" localSheetId="3" hidden="1">{#N/A,#N/A,FALSE,"Chung"}</definedName>
    <definedName name="thanh" hidden="1">{"'TDTGT (theo Dphuong)'!$A$4:$F$75"}</definedName>
    <definedName name="THK">'[1]COAT&amp;WRAP-QIOT-#3'!#REF!</definedName>
    <definedName name="Tnghiep" localSheetId="3" hidden="1">{"'TDTGT (theo Dphuong)'!$A$4:$F$75"}</definedName>
    <definedName name="Tnghiep" hidden="1">{"'TDTGT (theo Dphuong)'!$A$4:$F$75"}</definedName>
    <definedName name="ttt">#REF!</definedName>
    <definedName name="vv" localSheetId="19" hidden="1">{"'TDTGT (theo Dphuong)'!$A$4:$F$75"}</definedName>
    <definedName name="vv" localSheetId="3" hidden="1">{"'TDTGT (theo Dphuong)'!$A$4:$F$75"}</definedName>
    <definedName name="vv" localSheetId="0" hidden="1">{"'TDTGT (theo Dphuong)'!$A$4:$F$75"}</definedName>
    <definedName name="vv" hidden="1">{"'TDTGT (theo Dphuong)'!$A$4:$F$75"}</definedName>
    <definedName name="wrn.thu." localSheetId="4" hidden="1">{#N/A,#N/A,FALSE,"Chung"}</definedName>
    <definedName name="wrn.thu." localSheetId="19" hidden="1">{#N/A,#N/A,FALSE,"Chung"}</definedName>
    <definedName name="wrn.thu." localSheetId="40" hidden="1">{#N/A,#N/A,FALSE,"Chung"}</definedName>
    <definedName name="wrn.thu." localSheetId="3" hidden="1">{#N/A,#N/A,FALSE,"Chung"}</definedName>
    <definedName name="wrn.thu." localSheetId="0" hidden="1">{#N/A,#N/A,FALSE,"Chung"}</definedName>
    <definedName name="wrn.thu." localSheetId="35" hidden="1">{#N/A,#N/A,FALSE,"Chung"}</definedName>
    <definedName name="wrn.thu." localSheetId="36" hidden="1">{#N/A,#N/A,FALSE,"Chung"}</definedName>
    <definedName name="wrn.thu." hidden="1">{#N/A,#N/A,FALSE,"Chung"}</definedName>
    <definedName name="xd">'[10]7 THAI NGUYEN'!$A$11</definedName>
    <definedName name="ZYX" localSheetId="40">#REF!</definedName>
    <definedName name="ZYX" localSheetId="3">#REF!</definedName>
    <definedName name="ZYX" localSheetId="35">#REF!</definedName>
    <definedName name="ZYX" localSheetId="36">#REF!</definedName>
    <definedName name="ZYX">#REF!</definedName>
    <definedName name="ZZZ" localSheetId="40">#REF!</definedName>
    <definedName name="ZZZ" localSheetId="3">#REF!</definedName>
    <definedName name="ZZZ" localSheetId="35">#REF!</definedName>
    <definedName name="ZZZ" localSheetId="36">#REF!</definedName>
    <definedName name="ZZZ">#REF!</definedName>
  </definedNames>
  <calcPr calcId="181029"/>
</workbook>
</file>

<file path=xl/calcChain.xml><?xml version="1.0" encoding="utf-8"?>
<calcChain xmlns="http://schemas.openxmlformats.org/spreadsheetml/2006/main">
  <c r="C77" i="10" l="1"/>
  <c r="D77" i="10"/>
  <c r="E77" i="10"/>
  <c r="F77" i="10"/>
  <c r="G77" i="10"/>
  <c r="H77" i="10"/>
  <c r="I77" i="10"/>
  <c r="J77" i="10"/>
  <c r="K77" i="10"/>
  <c r="L77" i="10"/>
  <c r="M77" i="10"/>
  <c r="C78" i="10"/>
  <c r="D78" i="10"/>
  <c r="E78" i="10"/>
  <c r="F78" i="10"/>
  <c r="G78" i="10"/>
  <c r="H78" i="10"/>
  <c r="I78" i="10"/>
  <c r="J78" i="10"/>
  <c r="K78" i="10"/>
  <c r="L78" i="10"/>
  <c r="M78" i="10"/>
  <c r="C79" i="10"/>
  <c r="D79" i="10"/>
  <c r="E79" i="10"/>
  <c r="F79" i="10"/>
  <c r="G79" i="10"/>
  <c r="H79" i="10"/>
  <c r="I79" i="10"/>
  <c r="J79" i="10"/>
  <c r="K79" i="10"/>
  <c r="L79" i="10"/>
  <c r="M79" i="10"/>
  <c r="C80" i="10"/>
  <c r="D80" i="10"/>
  <c r="E80" i="10"/>
  <c r="F80" i="10"/>
  <c r="G80" i="10"/>
  <c r="H80" i="10"/>
  <c r="I80" i="10"/>
  <c r="J80" i="10"/>
  <c r="K80" i="10"/>
  <c r="L80" i="10"/>
  <c r="M80" i="10"/>
  <c r="C81" i="10"/>
  <c r="D81" i="10"/>
  <c r="E81" i="10"/>
  <c r="F81" i="10"/>
  <c r="G81" i="10"/>
  <c r="H81" i="10"/>
  <c r="I81" i="10"/>
  <c r="J81" i="10"/>
  <c r="K81" i="10"/>
  <c r="L81" i="10"/>
  <c r="M81" i="10"/>
  <c r="C82" i="10"/>
  <c r="D82" i="10"/>
  <c r="E82" i="10"/>
  <c r="F82" i="10"/>
  <c r="G82" i="10"/>
  <c r="H82" i="10"/>
  <c r="I82" i="10"/>
  <c r="J82" i="10"/>
  <c r="K82" i="10"/>
  <c r="L82" i="10"/>
  <c r="M82" i="10"/>
  <c r="C83" i="10"/>
  <c r="D83" i="10"/>
  <c r="E83" i="10"/>
  <c r="F83" i="10"/>
  <c r="G83" i="10"/>
  <c r="H83" i="10"/>
  <c r="I83" i="10"/>
  <c r="J83" i="10"/>
  <c r="K83" i="10"/>
  <c r="L83" i="10"/>
  <c r="M83" i="10"/>
  <c r="C84" i="10"/>
  <c r="D84" i="10"/>
  <c r="E84" i="10"/>
  <c r="F84" i="10"/>
  <c r="G84" i="10"/>
  <c r="H84" i="10"/>
  <c r="I84" i="10"/>
  <c r="J84" i="10"/>
  <c r="K84" i="10"/>
  <c r="L84" i="10"/>
  <c r="M84" i="10"/>
  <c r="C85" i="10"/>
  <c r="D85" i="10"/>
  <c r="E85" i="10"/>
  <c r="F85" i="10"/>
  <c r="G85" i="10"/>
  <c r="H85" i="10"/>
  <c r="I85" i="10"/>
  <c r="J85" i="10"/>
  <c r="K85" i="10"/>
  <c r="L85" i="10"/>
  <c r="M85" i="10"/>
  <c r="C86" i="10"/>
  <c r="D86" i="10"/>
  <c r="E86" i="10"/>
  <c r="F86" i="10"/>
  <c r="G86" i="10"/>
  <c r="H86" i="10"/>
  <c r="I86" i="10"/>
  <c r="J86" i="10"/>
  <c r="K86" i="10"/>
  <c r="L86" i="10"/>
  <c r="M86" i="10"/>
  <c r="C87" i="10"/>
  <c r="D87" i="10"/>
  <c r="E87" i="10"/>
  <c r="F87" i="10"/>
  <c r="G87" i="10"/>
  <c r="H87" i="10"/>
  <c r="I87" i="10"/>
  <c r="J87" i="10"/>
  <c r="K87" i="10"/>
  <c r="L87" i="10"/>
  <c r="M87" i="10"/>
  <c r="C88" i="10"/>
  <c r="D88" i="10"/>
  <c r="E88" i="10"/>
  <c r="F88" i="10"/>
  <c r="G88" i="10"/>
  <c r="H88" i="10"/>
  <c r="I88" i="10"/>
  <c r="J88" i="10"/>
  <c r="K88" i="10"/>
  <c r="L88" i="10"/>
  <c r="M88" i="10"/>
  <c r="C89" i="10"/>
  <c r="D89" i="10"/>
  <c r="E89" i="10"/>
  <c r="F89" i="10"/>
  <c r="G89" i="10"/>
  <c r="H89" i="10"/>
  <c r="I89" i="10"/>
  <c r="J89" i="10"/>
  <c r="K89" i="10"/>
  <c r="L89" i="10"/>
  <c r="M89" i="10"/>
  <c r="C90" i="10"/>
  <c r="D90" i="10"/>
  <c r="E90" i="10"/>
  <c r="F90" i="10"/>
  <c r="G90" i="10"/>
  <c r="H90" i="10"/>
  <c r="I90" i="10"/>
  <c r="J90" i="10"/>
  <c r="K90" i="10"/>
  <c r="L90" i="10"/>
  <c r="M90" i="10"/>
  <c r="F76" i="10"/>
  <c r="G76" i="10"/>
  <c r="H76" i="10"/>
  <c r="I76" i="10"/>
  <c r="J76" i="10"/>
  <c r="K76" i="10"/>
  <c r="L76" i="10"/>
  <c r="M76" i="10"/>
  <c r="E76" i="10"/>
  <c r="E43" i="8" s="1"/>
  <c r="D76" i="10"/>
  <c r="C76" i="10"/>
  <c r="C43" i="8"/>
  <c r="C82" i="8" s="1"/>
  <c r="C11" i="10"/>
  <c r="D11" i="10"/>
  <c r="E11" i="10"/>
  <c r="E13" i="8" s="1"/>
  <c r="F11" i="10"/>
  <c r="F13" i="8" s="1"/>
  <c r="G11" i="10"/>
  <c r="H11" i="10"/>
  <c r="I11" i="10"/>
  <c r="J11" i="10"/>
  <c r="K11" i="10"/>
  <c r="K13" i="8" s="1"/>
  <c r="L11" i="10"/>
  <c r="L13" i="8" s="1"/>
  <c r="M11" i="10"/>
  <c r="C12" i="10"/>
  <c r="D12" i="10"/>
  <c r="E12" i="10"/>
  <c r="F12" i="10"/>
  <c r="F14" i="8" s="1"/>
  <c r="G12" i="10"/>
  <c r="G14" i="8" s="1"/>
  <c r="H12" i="10"/>
  <c r="I12" i="10"/>
  <c r="J12" i="10"/>
  <c r="K12" i="10"/>
  <c r="L12" i="10"/>
  <c r="L14" i="8" s="1"/>
  <c r="M12" i="10"/>
  <c r="M14" i="8" s="1"/>
  <c r="C13" i="10"/>
  <c r="D13" i="10"/>
  <c r="E13" i="10"/>
  <c r="F13" i="10"/>
  <c r="G13" i="10"/>
  <c r="G15" i="8" s="1"/>
  <c r="H13" i="10"/>
  <c r="H15" i="8" s="1"/>
  <c r="I13" i="10"/>
  <c r="J13" i="10"/>
  <c r="K13" i="10"/>
  <c r="L13" i="10"/>
  <c r="M13" i="10"/>
  <c r="M15" i="8" s="1"/>
  <c r="C14" i="10"/>
  <c r="C16" i="8" s="1"/>
  <c r="D14" i="10"/>
  <c r="E14" i="10"/>
  <c r="F14" i="10"/>
  <c r="G14" i="10"/>
  <c r="H14" i="10"/>
  <c r="H16" i="8" s="1"/>
  <c r="I14" i="10"/>
  <c r="I16" i="8" s="1"/>
  <c r="J14" i="10"/>
  <c r="K14" i="10"/>
  <c r="L14" i="10"/>
  <c r="M14" i="10"/>
  <c r="C15" i="10"/>
  <c r="C17" i="8" s="1"/>
  <c r="D15" i="10"/>
  <c r="D17" i="8" s="1"/>
  <c r="E15" i="10"/>
  <c r="F15" i="10"/>
  <c r="G15" i="10"/>
  <c r="H15" i="10"/>
  <c r="I15" i="10"/>
  <c r="I17" i="8" s="1"/>
  <c r="J15" i="10"/>
  <c r="J17" i="8" s="1"/>
  <c r="K15" i="10"/>
  <c r="L15" i="10"/>
  <c r="M15" i="10"/>
  <c r="C16" i="10"/>
  <c r="D16" i="10"/>
  <c r="D18" i="8" s="1"/>
  <c r="E16" i="10"/>
  <c r="E18" i="8" s="1"/>
  <c r="F16" i="10"/>
  <c r="G16" i="10"/>
  <c r="H16" i="10"/>
  <c r="I16" i="10"/>
  <c r="J16" i="10"/>
  <c r="J18" i="8" s="1"/>
  <c r="K16" i="10"/>
  <c r="K18" i="8" s="1"/>
  <c r="L16" i="10"/>
  <c r="M16" i="10"/>
  <c r="C17" i="10"/>
  <c r="D17" i="10"/>
  <c r="E17" i="10"/>
  <c r="E19" i="8" s="1"/>
  <c r="F17" i="10"/>
  <c r="F19" i="8" s="1"/>
  <c r="G17" i="10"/>
  <c r="H17" i="10"/>
  <c r="I17" i="10"/>
  <c r="J17" i="10"/>
  <c r="K17" i="10"/>
  <c r="K19" i="8" s="1"/>
  <c r="L17" i="10"/>
  <c r="L19" i="8" s="1"/>
  <c r="M17" i="10"/>
  <c r="C18" i="10"/>
  <c r="D18" i="10"/>
  <c r="E18" i="10"/>
  <c r="F18" i="10"/>
  <c r="F20" i="8" s="1"/>
  <c r="G18" i="10"/>
  <c r="G20" i="8" s="1"/>
  <c r="H18" i="10"/>
  <c r="I18" i="10"/>
  <c r="J18" i="10"/>
  <c r="K18" i="10"/>
  <c r="L18" i="10"/>
  <c r="L20" i="8" s="1"/>
  <c r="M18" i="10"/>
  <c r="M20" i="8" s="1"/>
  <c r="C19" i="10"/>
  <c r="D19" i="10"/>
  <c r="E19" i="10"/>
  <c r="F19" i="10"/>
  <c r="G19" i="10"/>
  <c r="G21" i="8" s="1"/>
  <c r="H19" i="10"/>
  <c r="H21" i="8" s="1"/>
  <c r="I19" i="10"/>
  <c r="J19" i="10"/>
  <c r="K19" i="10"/>
  <c r="L19" i="10"/>
  <c r="M19" i="10"/>
  <c r="M21" i="8" s="1"/>
  <c r="C20" i="10"/>
  <c r="C22" i="8" s="1"/>
  <c r="D20" i="10"/>
  <c r="E20" i="10"/>
  <c r="F20" i="10"/>
  <c r="G20" i="10"/>
  <c r="H20" i="10"/>
  <c r="H22" i="8" s="1"/>
  <c r="I20" i="10"/>
  <c r="I22" i="8" s="1"/>
  <c r="J20" i="10"/>
  <c r="K20" i="10"/>
  <c r="L20" i="10"/>
  <c r="M20" i="10"/>
  <c r="C10" i="10"/>
  <c r="D10" i="10"/>
  <c r="D12" i="8" s="1"/>
  <c r="E10" i="10"/>
  <c r="E12" i="8" s="1"/>
  <c r="F10" i="10"/>
  <c r="F12" i="8" s="1"/>
  <c r="G10" i="10"/>
  <c r="H10" i="10"/>
  <c r="I10" i="10"/>
  <c r="J10" i="10"/>
  <c r="J12" i="8" s="1"/>
  <c r="K10" i="10"/>
  <c r="K12" i="8" s="1"/>
  <c r="L10" i="10"/>
  <c r="L12" i="8" s="1"/>
  <c r="M10" i="10"/>
  <c r="C9" i="10"/>
  <c r="D9" i="10"/>
  <c r="E9" i="10"/>
  <c r="F9" i="10"/>
  <c r="F11" i="8" s="1"/>
  <c r="G9" i="10"/>
  <c r="H9" i="10"/>
  <c r="I9" i="10"/>
  <c r="J9" i="10"/>
  <c r="K9" i="10"/>
  <c r="L9" i="10"/>
  <c r="L11" i="8" s="1"/>
  <c r="M9" i="10"/>
  <c r="C8" i="10"/>
  <c r="D8" i="10"/>
  <c r="D10" i="8" s="1"/>
  <c r="E8" i="10"/>
  <c r="E10" i="8" s="1"/>
  <c r="F8" i="10"/>
  <c r="F10" i="8" s="1"/>
  <c r="G8" i="10"/>
  <c r="H8" i="10"/>
  <c r="I8" i="10"/>
  <c r="J8" i="10"/>
  <c r="J10" i="8" s="1"/>
  <c r="K8" i="10"/>
  <c r="K10" i="8" s="1"/>
  <c r="L8" i="10"/>
  <c r="L10" i="8" s="1"/>
  <c r="M8" i="10"/>
  <c r="C7" i="10"/>
  <c r="C9" i="8" s="1"/>
  <c r="D7" i="10"/>
  <c r="D9" i="8" s="1"/>
  <c r="E7" i="10"/>
  <c r="F7" i="10"/>
  <c r="G7" i="10"/>
  <c r="H7" i="10"/>
  <c r="H9" i="8" s="1"/>
  <c r="I7" i="10"/>
  <c r="I9" i="8" s="1"/>
  <c r="J7" i="10"/>
  <c r="J9" i="8" s="1"/>
  <c r="K7" i="10"/>
  <c r="L7" i="10"/>
  <c r="M7" i="10"/>
  <c r="F6" i="10"/>
  <c r="G6" i="10"/>
  <c r="G8" i="8" s="1"/>
  <c r="H6" i="10"/>
  <c r="H8" i="8" s="1"/>
  <c r="I6" i="10"/>
  <c r="I8" i="8" s="1"/>
  <c r="J6" i="10"/>
  <c r="K6" i="10"/>
  <c r="L6" i="10"/>
  <c r="M6" i="10"/>
  <c r="M8" i="8" s="1"/>
  <c r="E6" i="10"/>
  <c r="E8" i="8" s="1"/>
  <c r="D6" i="10"/>
  <c r="D8" i="8" s="1"/>
  <c r="C6" i="10"/>
  <c r="E9" i="8"/>
  <c r="F9" i="8"/>
  <c r="G9" i="8"/>
  <c r="K9" i="8"/>
  <c r="L9" i="8"/>
  <c r="M9" i="8"/>
  <c r="C10" i="8"/>
  <c r="G10" i="8"/>
  <c r="H10" i="8"/>
  <c r="I10" i="8"/>
  <c r="M10" i="8"/>
  <c r="C11" i="8"/>
  <c r="D11" i="8"/>
  <c r="E11" i="8"/>
  <c r="G11" i="8"/>
  <c r="H11" i="8"/>
  <c r="I11" i="8"/>
  <c r="J11" i="8"/>
  <c r="K11" i="8"/>
  <c r="M11" i="8"/>
  <c r="C12" i="8"/>
  <c r="G12" i="8"/>
  <c r="H12" i="8"/>
  <c r="I12" i="8"/>
  <c r="M12" i="8"/>
  <c r="C13" i="8"/>
  <c r="D13" i="8"/>
  <c r="G13" i="8"/>
  <c r="H13" i="8"/>
  <c r="I13" i="8"/>
  <c r="J13" i="8"/>
  <c r="M13" i="8"/>
  <c r="C14" i="8"/>
  <c r="D14" i="8"/>
  <c r="E14" i="8"/>
  <c r="H14" i="8"/>
  <c r="I14" i="8"/>
  <c r="J14" i="8"/>
  <c r="K14" i="8"/>
  <c r="C15" i="8"/>
  <c r="D15" i="8"/>
  <c r="E15" i="8"/>
  <c r="F15" i="8"/>
  <c r="I15" i="8"/>
  <c r="J15" i="8"/>
  <c r="K15" i="8"/>
  <c r="L15" i="8"/>
  <c r="D16" i="8"/>
  <c r="E16" i="8"/>
  <c r="F16" i="8"/>
  <c r="G16" i="8"/>
  <c r="J16" i="8"/>
  <c r="K16" i="8"/>
  <c r="L16" i="8"/>
  <c r="M16" i="8"/>
  <c r="E17" i="8"/>
  <c r="F17" i="8"/>
  <c r="G17" i="8"/>
  <c r="H17" i="8"/>
  <c r="K17" i="8"/>
  <c r="L17" i="8"/>
  <c r="M17" i="8"/>
  <c r="C18" i="8"/>
  <c r="F18" i="8"/>
  <c r="G18" i="8"/>
  <c r="H18" i="8"/>
  <c r="I18" i="8"/>
  <c r="L18" i="8"/>
  <c r="M18" i="8"/>
  <c r="C19" i="8"/>
  <c r="D19" i="8"/>
  <c r="G19" i="8"/>
  <c r="H19" i="8"/>
  <c r="I19" i="8"/>
  <c r="J19" i="8"/>
  <c r="M19" i="8"/>
  <c r="C20" i="8"/>
  <c r="D20" i="8"/>
  <c r="E20" i="8"/>
  <c r="H20" i="8"/>
  <c r="I20" i="8"/>
  <c r="J20" i="8"/>
  <c r="K20" i="8"/>
  <c r="C21" i="8"/>
  <c r="D21" i="8"/>
  <c r="E21" i="8"/>
  <c r="F21" i="8"/>
  <c r="I21" i="8"/>
  <c r="J21" i="8"/>
  <c r="K21" i="8"/>
  <c r="L21" i="8"/>
  <c r="D22" i="8"/>
  <c r="E22" i="8"/>
  <c r="F22" i="8"/>
  <c r="G22" i="8"/>
  <c r="J22" i="8"/>
  <c r="K22" i="8"/>
  <c r="L22" i="8"/>
  <c r="M22" i="8"/>
  <c r="F8" i="8"/>
  <c r="J8" i="8"/>
  <c r="K8" i="8"/>
  <c r="L8" i="8"/>
  <c r="C8" i="8"/>
  <c r="D43" i="8"/>
  <c r="F43" i="8"/>
  <c r="G43" i="8"/>
  <c r="H43" i="8"/>
  <c r="I43" i="8"/>
  <c r="J43" i="8"/>
  <c r="K43" i="8"/>
  <c r="L43" i="8"/>
  <c r="M43" i="8"/>
  <c r="C44" i="8"/>
  <c r="C83" i="8" s="1"/>
  <c r="D44" i="8"/>
  <c r="E44" i="8"/>
  <c r="F44" i="8"/>
  <c r="G44" i="8"/>
  <c r="H44" i="8"/>
  <c r="I44" i="8"/>
  <c r="J44" i="8"/>
  <c r="K44" i="8"/>
  <c r="L44" i="8"/>
  <c r="M44" i="8"/>
  <c r="C45" i="8"/>
  <c r="C84" i="8" s="1"/>
  <c r="D45" i="8"/>
  <c r="E45" i="8"/>
  <c r="F45" i="8"/>
  <c r="G45" i="8"/>
  <c r="H45" i="8"/>
  <c r="I45" i="8"/>
  <c r="J45" i="8"/>
  <c r="K45" i="8"/>
  <c r="L45" i="8"/>
  <c r="M45" i="8"/>
  <c r="C46" i="8"/>
  <c r="D46" i="8"/>
  <c r="E46" i="8"/>
  <c r="F46" i="8"/>
  <c r="G46" i="8"/>
  <c r="H46" i="8"/>
  <c r="I46" i="8"/>
  <c r="J46" i="8"/>
  <c r="K46" i="8"/>
  <c r="L46" i="8"/>
  <c r="M46" i="8"/>
  <c r="C47" i="8"/>
  <c r="D47" i="8"/>
  <c r="E47" i="8"/>
  <c r="F47" i="8"/>
  <c r="G47" i="8"/>
  <c r="H47" i="8"/>
  <c r="I47" i="8"/>
  <c r="J47" i="8"/>
  <c r="K47" i="8"/>
  <c r="L47" i="8"/>
  <c r="M47" i="8"/>
  <c r="C48" i="8"/>
  <c r="C87" i="8" s="1"/>
  <c r="D48" i="8"/>
  <c r="E48" i="8"/>
  <c r="F48" i="8"/>
  <c r="G48" i="8"/>
  <c r="H48" i="8"/>
  <c r="I48" i="8"/>
  <c r="J48" i="8"/>
  <c r="K48" i="8"/>
  <c r="L48" i="8"/>
  <c r="M48" i="8"/>
  <c r="C49" i="8"/>
  <c r="C88" i="8" s="1"/>
  <c r="D49" i="8"/>
  <c r="E49" i="8"/>
  <c r="F49" i="8"/>
  <c r="G49" i="8"/>
  <c r="H49" i="8"/>
  <c r="I49" i="8"/>
  <c r="J49" i="8"/>
  <c r="K49" i="8"/>
  <c r="L49" i="8"/>
  <c r="M49" i="8"/>
  <c r="C50" i="8"/>
  <c r="C89" i="8" s="1"/>
  <c r="D50" i="8"/>
  <c r="E50" i="8"/>
  <c r="F50" i="8"/>
  <c r="G50" i="8"/>
  <c r="H50" i="8"/>
  <c r="I50" i="8"/>
  <c r="J50" i="8"/>
  <c r="K50" i="8"/>
  <c r="L50" i="8"/>
  <c r="M50" i="8"/>
  <c r="C51" i="8"/>
  <c r="C90" i="8" s="1"/>
  <c r="D51" i="8"/>
  <c r="E51" i="8"/>
  <c r="F51" i="8"/>
  <c r="G51" i="8"/>
  <c r="H51" i="8"/>
  <c r="I51" i="8"/>
  <c r="J51" i="8"/>
  <c r="K51" i="8"/>
  <c r="L51" i="8"/>
  <c r="M51" i="8"/>
  <c r="C52" i="8"/>
  <c r="C91" i="8" s="1"/>
  <c r="D52" i="8"/>
  <c r="E52" i="8"/>
  <c r="F52" i="8"/>
  <c r="G52" i="8"/>
  <c r="H52" i="8"/>
  <c r="I52" i="8"/>
  <c r="J52" i="8"/>
  <c r="K52" i="8"/>
  <c r="L52" i="8"/>
  <c r="M52" i="8"/>
  <c r="C53" i="8"/>
  <c r="C92" i="8" s="1"/>
  <c r="D53" i="8"/>
  <c r="E53" i="8"/>
  <c r="F53" i="8"/>
  <c r="G53" i="8"/>
  <c r="H53" i="8"/>
  <c r="I53" i="8"/>
  <c r="J53" i="8"/>
  <c r="K53" i="8"/>
  <c r="L53" i="8"/>
  <c r="M53" i="8"/>
  <c r="C54" i="8"/>
  <c r="C93" i="8" s="1"/>
  <c r="D54" i="8"/>
  <c r="E54" i="8"/>
  <c r="F54" i="8"/>
  <c r="G54" i="8"/>
  <c r="H54" i="8"/>
  <c r="I54" i="8"/>
  <c r="J54" i="8"/>
  <c r="K54" i="8"/>
  <c r="L54" i="8"/>
  <c r="M54" i="8"/>
  <c r="C55" i="8"/>
  <c r="C94" i="8" s="1"/>
  <c r="D55" i="8"/>
  <c r="E55" i="8"/>
  <c r="F55" i="8"/>
  <c r="G55" i="8"/>
  <c r="H55" i="8"/>
  <c r="I55" i="8"/>
  <c r="J55" i="8"/>
  <c r="K55" i="8"/>
  <c r="L55" i="8"/>
  <c r="M55" i="8"/>
  <c r="C56" i="8"/>
  <c r="C95" i="8" s="1"/>
  <c r="D56" i="8"/>
  <c r="E56" i="8"/>
  <c r="F56" i="8"/>
  <c r="G56" i="8"/>
  <c r="H56" i="8"/>
  <c r="I56" i="8"/>
  <c r="J56" i="8"/>
  <c r="K56" i="8"/>
  <c r="L56" i="8"/>
  <c r="M56" i="8"/>
  <c r="C57" i="8"/>
  <c r="C96" i="8" s="1"/>
  <c r="D57" i="8"/>
  <c r="E57" i="8"/>
  <c r="F57" i="8"/>
  <c r="G57" i="8"/>
  <c r="H57" i="8"/>
  <c r="I57" i="8"/>
  <c r="J57" i="8"/>
  <c r="K57" i="8"/>
  <c r="L57" i="8"/>
  <c r="M57" i="8"/>
  <c r="C86" i="8"/>
  <c r="C85" i="8"/>
  <c r="I2" i="221"/>
  <c r="H2" i="221"/>
  <c r="B85" i="8"/>
  <c r="B86" i="8"/>
  <c r="B87" i="8"/>
  <c r="B88" i="8"/>
  <c r="B89" i="8"/>
  <c r="B90" i="8"/>
  <c r="B91" i="8"/>
  <c r="B92" i="8"/>
  <c r="B93" i="8"/>
  <c r="B94" i="8"/>
  <c r="B95" i="8"/>
  <c r="B96" i="8"/>
  <c r="B82" i="8"/>
  <c r="B83" i="8"/>
  <c r="B84" i="8"/>
  <c r="M87" i="221"/>
  <c r="L87" i="221"/>
  <c r="K87" i="221"/>
  <c r="J87" i="221"/>
  <c r="I87" i="221"/>
  <c r="H87" i="221"/>
  <c r="G87" i="221"/>
  <c r="F87" i="221"/>
  <c r="E87" i="221"/>
  <c r="D87" i="221"/>
  <c r="C87" i="221"/>
  <c r="B87" i="221"/>
  <c r="M50" i="221"/>
  <c r="L50" i="221"/>
  <c r="K50" i="221"/>
  <c r="J50" i="221"/>
  <c r="I50" i="221"/>
  <c r="H50" i="221"/>
  <c r="G50" i="221"/>
  <c r="F50" i="221"/>
  <c r="E50" i="221"/>
  <c r="D50" i="221"/>
  <c r="C50" i="221"/>
  <c r="B50" i="221"/>
  <c r="M21" i="221"/>
  <c r="L21" i="221"/>
  <c r="K21" i="221"/>
  <c r="J21" i="221"/>
  <c r="I21" i="221"/>
  <c r="H21" i="221"/>
  <c r="G21" i="221"/>
  <c r="F21" i="221"/>
  <c r="E21" i="221"/>
  <c r="D21" i="221"/>
  <c r="C21" i="221"/>
  <c r="M20" i="221"/>
  <c r="L20" i="221"/>
  <c r="K20" i="221"/>
  <c r="J20" i="221"/>
  <c r="I20" i="221"/>
  <c r="H20" i="221"/>
  <c r="G20" i="221"/>
  <c r="F20" i="221"/>
  <c r="E20" i="221"/>
  <c r="D20" i="221"/>
  <c r="C20" i="221"/>
  <c r="M19" i="221"/>
  <c r="L19" i="221"/>
  <c r="K19" i="221"/>
  <c r="J19" i="221"/>
  <c r="I19" i="221"/>
  <c r="H19" i="221"/>
  <c r="G19" i="221"/>
  <c r="F19" i="221"/>
  <c r="E19" i="221"/>
  <c r="D19" i="221"/>
  <c r="C19" i="221"/>
  <c r="M18" i="221"/>
  <c r="L18" i="221"/>
  <c r="K18" i="221"/>
  <c r="J18" i="221"/>
  <c r="I18" i="221"/>
  <c r="H18" i="221"/>
  <c r="G18" i="221"/>
  <c r="F18" i="221"/>
  <c r="E18" i="221"/>
  <c r="D18" i="221"/>
  <c r="C18" i="221"/>
  <c r="M17" i="221"/>
  <c r="L17" i="221"/>
  <c r="K17" i="221"/>
  <c r="J17" i="221"/>
  <c r="I17" i="221"/>
  <c r="H17" i="221"/>
  <c r="G17" i="221"/>
  <c r="F17" i="221"/>
  <c r="E17" i="221"/>
  <c r="D17" i="221"/>
  <c r="C17" i="221"/>
  <c r="M16" i="221"/>
  <c r="L16" i="221"/>
  <c r="K16" i="221"/>
  <c r="J16" i="221"/>
  <c r="I16" i="221"/>
  <c r="H16" i="221"/>
  <c r="G16" i="221"/>
  <c r="F16" i="221"/>
  <c r="E16" i="221"/>
  <c r="D16" i="221"/>
  <c r="C16" i="221"/>
  <c r="M15" i="221"/>
  <c r="L15" i="221"/>
  <c r="K15" i="221"/>
  <c r="J15" i="221"/>
  <c r="I15" i="221"/>
  <c r="H15" i="221"/>
  <c r="G15" i="221"/>
  <c r="F15" i="221"/>
  <c r="E15" i="221"/>
  <c r="D15" i="221"/>
  <c r="C15" i="221"/>
  <c r="M14" i="221"/>
  <c r="L14" i="221"/>
  <c r="K14" i="221"/>
  <c r="J14" i="221"/>
  <c r="I14" i="221"/>
  <c r="H14" i="221"/>
  <c r="G14" i="221"/>
  <c r="F14" i="221"/>
  <c r="E14" i="221"/>
  <c r="D14" i="221"/>
  <c r="C14" i="221"/>
  <c r="M13" i="221"/>
  <c r="K13" i="221"/>
  <c r="J13" i="221"/>
  <c r="I13" i="221"/>
  <c r="H13" i="221"/>
  <c r="G13" i="221"/>
  <c r="F13" i="221"/>
  <c r="E13" i="221"/>
  <c r="D13" i="221"/>
  <c r="C13" i="221"/>
  <c r="M12" i="221"/>
  <c r="K12" i="221"/>
  <c r="J12" i="221"/>
  <c r="I12" i="221"/>
  <c r="H12" i="221"/>
  <c r="G12" i="221"/>
  <c r="F12" i="221"/>
  <c r="E12" i="221"/>
  <c r="D12" i="221"/>
  <c r="C12" i="221"/>
  <c r="M11" i="221"/>
  <c r="M6" i="221" s="1"/>
  <c r="L11" i="221"/>
  <c r="K11" i="221"/>
  <c r="J11" i="221"/>
  <c r="I11" i="221"/>
  <c r="H11" i="221"/>
  <c r="G11" i="221"/>
  <c r="G6" i="221" s="1"/>
  <c r="F11" i="221"/>
  <c r="E11" i="221"/>
  <c r="D11" i="221"/>
  <c r="C11" i="221"/>
  <c r="M10" i="221"/>
  <c r="L10" i="221"/>
  <c r="K10" i="221"/>
  <c r="J10" i="221"/>
  <c r="I10" i="221"/>
  <c r="H10" i="221"/>
  <c r="G10" i="221"/>
  <c r="F10" i="221"/>
  <c r="E10" i="221"/>
  <c r="D10" i="221"/>
  <c r="C10" i="221"/>
  <c r="M9" i="221"/>
  <c r="L9" i="221"/>
  <c r="K9" i="221"/>
  <c r="K6" i="221" s="1"/>
  <c r="J9" i="221"/>
  <c r="I9" i="221"/>
  <c r="H9" i="221"/>
  <c r="G9" i="221"/>
  <c r="F9" i="221"/>
  <c r="E9" i="221"/>
  <c r="E6" i="221" s="1"/>
  <c r="D9" i="221"/>
  <c r="C9" i="221"/>
  <c r="M8" i="221"/>
  <c r="L8" i="221"/>
  <c r="K8" i="221"/>
  <c r="J8" i="221"/>
  <c r="I8" i="221"/>
  <c r="H8" i="221"/>
  <c r="G8" i="221"/>
  <c r="F8" i="221"/>
  <c r="E8" i="221"/>
  <c r="D8" i="221"/>
  <c r="C8" i="221"/>
  <c r="M7" i="221"/>
  <c r="L7" i="221"/>
  <c r="L6" i="221" s="1"/>
  <c r="K7" i="221"/>
  <c r="J7" i="221"/>
  <c r="J6" i="221" s="1"/>
  <c r="I7" i="221"/>
  <c r="I6" i="221" s="1"/>
  <c r="H7" i="221"/>
  <c r="G7" i="221"/>
  <c r="F7" i="221"/>
  <c r="F6" i="221" s="1"/>
  <c r="E7" i="221"/>
  <c r="D7" i="221"/>
  <c r="D6" i="221" s="1"/>
  <c r="C7" i="221"/>
  <c r="C6" i="221" s="1"/>
  <c r="H6" i="221"/>
  <c r="B6" i="221"/>
  <c r="D82" i="8" l="1"/>
  <c r="E82" i="8"/>
  <c r="F82" i="8"/>
  <c r="G82" i="8"/>
  <c r="H82" i="8"/>
  <c r="I82" i="8"/>
  <c r="J82" i="8"/>
  <c r="K82" i="8"/>
  <c r="L82" i="8"/>
  <c r="M82" i="8"/>
  <c r="D83" i="8"/>
  <c r="E83" i="8"/>
  <c r="F83" i="8"/>
  <c r="G83" i="8"/>
  <c r="H83" i="8"/>
  <c r="I83" i="8"/>
  <c r="J83" i="8"/>
  <c r="K83" i="8"/>
  <c r="L83" i="8"/>
  <c r="M83" i="8"/>
  <c r="D84" i="8"/>
  <c r="E84" i="8"/>
  <c r="F84" i="8"/>
  <c r="G84" i="8"/>
  <c r="H84" i="8"/>
  <c r="I84" i="8"/>
  <c r="J84" i="8"/>
  <c r="K84" i="8"/>
  <c r="L84" i="8"/>
  <c r="M84" i="8"/>
  <c r="D85" i="8"/>
  <c r="E85" i="8"/>
  <c r="F85" i="8"/>
  <c r="G85" i="8"/>
  <c r="H85" i="8"/>
  <c r="I85" i="8"/>
  <c r="J85" i="8"/>
  <c r="K85" i="8"/>
  <c r="L85" i="8"/>
  <c r="M85" i="8"/>
  <c r="D86" i="8"/>
  <c r="E86" i="8"/>
  <c r="F86" i="8"/>
  <c r="G86" i="8"/>
  <c r="H86" i="8"/>
  <c r="I86" i="8"/>
  <c r="J86" i="8"/>
  <c r="K86" i="8"/>
  <c r="L86" i="8"/>
  <c r="M86" i="8"/>
  <c r="D87" i="8"/>
  <c r="E87" i="8"/>
  <c r="F87" i="8"/>
  <c r="G87" i="8"/>
  <c r="H87" i="8"/>
  <c r="I87" i="8"/>
  <c r="J87" i="8"/>
  <c r="K87" i="8"/>
  <c r="L87" i="8"/>
  <c r="M87" i="8"/>
  <c r="D88" i="8"/>
  <c r="E88" i="8"/>
  <c r="F88" i="8"/>
  <c r="G88" i="8"/>
  <c r="H88" i="8"/>
  <c r="I88" i="8"/>
  <c r="J88" i="8"/>
  <c r="K88" i="8"/>
  <c r="L88" i="8"/>
  <c r="M88" i="8"/>
  <c r="D89" i="8"/>
  <c r="E89" i="8"/>
  <c r="F89" i="8"/>
  <c r="G89" i="8"/>
  <c r="H89" i="8"/>
  <c r="I89" i="8"/>
  <c r="J89" i="8"/>
  <c r="K89" i="8"/>
  <c r="L89" i="8"/>
  <c r="M89" i="8"/>
  <c r="D90" i="8"/>
  <c r="E90" i="8"/>
  <c r="F90" i="8"/>
  <c r="G90" i="8"/>
  <c r="H90" i="8"/>
  <c r="I90" i="8"/>
  <c r="J90" i="8"/>
  <c r="K90" i="8"/>
  <c r="L90" i="8"/>
  <c r="M90" i="8"/>
  <c r="D91" i="8"/>
  <c r="E91" i="8"/>
  <c r="F91" i="8"/>
  <c r="G91" i="8"/>
  <c r="H91" i="8"/>
  <c r="I91" i="8"/>
  <c r="J91" i="8"/>
  <c r="K91" i="8"/>
  <c r="L91" i="8"/>
  <c r="M91" i="8"/>
  <c r="D92" i="8"/>
  <c r="E92" i="8"/>
  <c r="F92" i="8"/>
  <c r="G92" i="8"/>
  <c r="H92" i="8"/>
  <c r="I92" i="8"/>
  <c r="J92" i="8"/>
  <c r="K92" i="8"/>
  <c r="L92" i="8"/>
  <c r="M92" i="8"/>
  <c r="D93" i="8"/>
  <c r="E93" i="8"/>
  <c r="F93" i="8"/>
  <c r="G93" i="8"/>
  <c r="H93" i="8"/>
  <c r="I93" i="8"/>
  <c r="J93" i="8"/>
  <c r="K93" i="8"/>
  <c r="L93" i="8"/>
  <c r="M93" i="8"/>
  <c r="D94" i="8"/>
  <c r="E94" i="8"/>
  <c r="F94" i="8"/>
  <c r="G94" i="8"/>
  <c r="H94" i="8"/>
  <c r="I94" i="8"/>
  <c r="J94" i="8"/>
  <c r="K94" i="8"/>
  <c r="L94" i="8"/>
  <c r="M94" i="8"/>
  <c r="D95" i="8"/>
  <c r="E95" i="8"/>
  <c r="F95" i="8"/>
  <c r="G95" i="8"/>
  <c r="H95" i="8"/>
  <c r="I95" i="8"/>
  <c r="J95" i="8"/>
  <c r="K95" i="8"/>
  <c r="L95" i="8"/>
  <c r="M95" i="8"/>
  <c r="D96" i="8"/>
  <c r="E96" i="8"/>
  <c r="F96" i="8"/>
  <c r="G96" i="8"/>
  <c r="H96" i="8"/>
  <c r="I96" i="8"/>
  <c r="J96" i="8"/>
  <c r="K96" i="8"/>
  <c r="L96" i="8"/>
  <c r="M96" i="8"/>
  <c r="C45" i="7" l="1"/>
  <c r="D45" i="7"/>
  <c r="E45" i="7"/>
  <c r="H45" i="7"/>
  <c r="M56" i="82"/>
  <c r="M26" i="215"/>
  <c r="M27" i="215"/>
  <c r="M28" i="215"/>
  <c r="M29" i="215"/>
  <c r="M30" i="215"/>
  <c r="M31" i="215"/>
  <c r="M32" i="215"/>
  <c r="M33" i="215"/>
  <c r="M34" i="215"/>
  <c r="M35" i="215"/>
  <c r="M36" i="215"/>
  <c r="M37" i="215"/>
  <c r="M38" i="215"/>
  <c r="M39" i="215"/>
  <c r="M40" i="215"/>
  <c r="M41" i="215"/>
  <c r="M6" i="215"/>
  <c r="O17" i="214"/>
  <c r="O13" i="214"/>
  <c r="O10" i="214"/>
  <c r="O5" i="214"/>
  <c r="M28" i="213"/>
  <c r="M29" i="213"/>
  <c r="M30" i="213"/>
  <c r="M31" i="213"/>
  <c r="M32" i="213"/>
  <c r="M33" i="213"/>
  <c r="M34" i="213"/>
  <c r="M35" i="213"/>
  <c r="M36" i="213"/>
  <c r="M37" i="213"/>
  <c r="M38" i="213"/>
  <c r="M39" i="213"/>
  <c r="M40" i="213"/>
  <c r="M41" i="213"/>
  <c r="M42" i="213"/>
  <c r="M43" i="213"/>
  <c r="L8" i="213"/>
  <c r="M8" i="213"/>
  <c r="N13" i="212"/>
  <c r="O13" i="212"/>
  <c r="N10" i="212"/>
  <c r="O10" i="212"/>
  <c r="O5" i="212"/>
  <c r="M20" i="211" l="1"/>
  <c r="M21" i="211"/>
  <c r="M22" i="211"/>
  <c r="M24" i="211"/>
  <c r="M25" i="211"/>
  <c r="M10" i="211"/>
  <c r="M8" i="211"/>
  <c r="N7" i="210"/>
  <c r="M29" i="209"/>
  <c r="M30" i="209"/>
  <c r="M31" i="209"/>
  <c r="M32" i="209"/>
  <c r="M36" i="209"/>
  <c r="M37" i="209"/>
  <c r="M38" i="209"/>
  <c r="M39" i="209"/>
  <c r="M40" i="209"/>
  <c r="M41" i="209"/>
  <c r="M28" i="209"/>
  <c r="M8" i="209"/>
  <c r="L8" i="209"/>
  <c r="C46" i="208"/>
  <c r="D46" i="208"/>
  <c r="B26" i="208"/>
  <c r="B45" i="207"/>
  <c r="C45" i="207"/>
  <c r="D45" i="207"/>
  <c r="B44" i="207"/>
  <c r="B25" i="207"/>
  <c r="N7" i="22" l="1"/>
  <c r="N8" i="22"/>
  <c r="N9" i="22"/>
  <c r="N17" i="22"/>
  <c r="N19" i="22"/>
  <c r="N21" i="22"/>
  <c r="M42" i="129"/>
  <c r="M7" i="129"/>
  <c r="M45" i="132"/>
  <c r="M6" i="132"/>
  <c r="N11" i="22" s="1"/>
  <c r="M40" i="135"/>
  <c r="N14" i="22" s="1"/>
  <c r="M6" i="135" l="1"/>
  <c r="N13" i="22" s="1"/>
  <c r="M76" i="23"/>
  <c r="M41" i="23"/>
  <c r="M6" i="23"/>
  <c r="M30" i="204" l="1"/>
  <c r="M29" i="204"/>
  <c r="M28" i="204"/>
  <c r="M27" i="204"/>
  <c r="M25" i="204"/>
  <c r="M23" i="204"/>
  <c r="M22" i="204"/>
  <c r="M21" i="204"/>
  <c r="M17" i="204"/>
  <c r="M16" i="204"/>
  <c r="M15" i="204"/>
  <c r="M14" i="204"/>
  <c r="M12" i="204"/>
  <c r="M10" i="204"/>
  <c r="M9" i="204"/>
  <c r="M8" i="204"/>
  <c r="M433" i="90"/>
  <c r="M391" i="90"/>
  <c r="M356" i="90"/>
  <c r="M321" i="90"/>
  <c r="M286" i="90"/>
  <c r="M251" i="90"/>
  <c r="M12" i="19" s="1"/>
  <c r="M216" i="90"/>
  <c r="M181" i="90"/>
  <c r="M146" i="90"/>
  <c r="M111" i="90"/>
  <c r="M76" i="90"/>
  <c r="M41" i="90"/>
  <c r="M10" i="19" s="1"/>
  <c r="M6" i="90"/>
  <c r="M448" i="102"/>
  <c r="M405" i="102"/>
  <c r="M363" i="102"/>
  <c r="M17" i="19" s="1"/>
  <c r="L321" i="102"/>
  <c r="M321" i="102"/>
  <c r="M286" i="102"/>
  <c r="M251" i="102"/>
  <c r="M216" i="102"/>
  <c r="M181" i="102"/>
  <c r="M146" i="102"/>
  <c r="M111" i="102"/>
  <c r="M76" i="102"/>
  <c r="M41" i="102"/>
  <c r="L6" i="102"/>
  <c r="M6" i="102"/>
  <c r="M8" i="19"/>
  <c r="M9" i="19"/>
  <c r="M14" i="19"/>
  <c r="M15" i="19"/>
  <c r="M16" i="19"/>
  <c r="M18" i="193"/>
  <c r="M16" i="193"/>
  <c r="M27" i="193"/>
  <c r="M6" i="193"/>
  <c r="M286" i="78"/>
  <c r="M29" i="193" s="1"/>
  <c r="M251" i="78"/>
  <c r="M11" i="193" s="1"/>
  <c r="M216" i="78"/>
  <c r="M181" i="78"/>
  <c r="M146" i="78"/>
  <c r="M111" i="78"/>
  <c r="M76" i="78"/>
  <c r="M24" i="193" s="1"/>
  <c r="M15" i="193" s="1"/>
  <c r="M41" i="78"/>
  <c r="M6" i="78"/>
  <c r="M41" i="82"/>
  <c r="M42" i="82"/>
  <c r="M43" i="82"/>
  <c r="M44" i="82"/>
  <c r="M45" i="82"/>
  <c r="M46" i="82"/>
  <c r="M47" i="82"/>
  <c r="M48" i="82"/>
  <c r="M49" i="82"/>
  <c r="M50" i="82"/>
  <c r="M51" i="82"/>
  <c r="M52" i="82"/>
  <c r="M53" i="82"/>
  <c r="M54" i="82"/>
  <c r="M55" i="82"/>
  <c r="M76" i="82"/>
  <c r="M6" i="82"/>
  <c r="M41" i="15"/>
  <c r="M42" i="15"/>
  <c r="M43" i="15"/>
  <c r="M44" i="15"/>
  <c r="M45" i="15"/>
  <c r="M46" i="15"/>
  <c r="M47" i="15"/>
  <c r="M48" i="15"/>
  <c r="M49" i="15"/>
  <c r="M50" i="15"/>
  <c r="M51" i="15"/>
  <c r="M52" i="15"/>
  <c r="M53" i="15"/>
  <c r="M54" i="15"/>
  <c r="M55" i="15"/>
  <c r="M56" i="15"/>
  <c r="M76" i="15"/>
  <c r="L76" i="15"/>
  <c r="M6" i="15"/>
  <c r="M20" i="193" l="1"/>
  <c r="H26" i="7"/>
  <c r="D26" i="7"/>
  <c r="B46" i="9"/>
  <c r="C46" i="9"/>
  <c r="E46" i="9"/>
  <c r="B26" i="9"/>
  <c r="E26" i="9"/>
  <c r="C26" i="9"/>
  <c r="C26" i="7"/>
  <c r="M41" i="14"/>
  <c r="M42" i="14"/>
  <c r="M43" i="14"/>
  <c r="M44" i="14"/>
  <c r="M45" i="14"/>
  <c r="M46" i="14"/>
  <c r="M47" i="14"/>
  <c r="M48" i="14"/>
  <c r="M49" i="14"/>
  <c r="M50" i="14"/>
  <c r="M51" i="14"/>
  <c r="M52" i="14"/>
  <c r="M53" i="14"/>
  <c r="M54" i="14"/>
  <c r="M55" i="14"/>
  <c r="M56" i="14"/>
  <c r="M76" i="14"/>
  <c r="M6" i="14"/>
  <c r="M42" i="13"/>
  <c r="M43" i="13"/>
  <c r="M44" i="13"/>
  <c r="M45" i="13"/>
  <c r="M46" i="13"/>
  <c r="M47" i="13"/>
  <c r="M48" i="13"/>
  <c r="M49" i="13"/>
  <c r="M50" i="13"/>
  <c r="M51" i="13"/>
  <c r="M52" i="13"/>
  <c r="M53" i="13"/>
  <c r="M54" i="13"/>
  <c r="M55" i="13"/>
  <c r="M56" i="13"/>
  <c r="M76" i="13"/>
  <c r="M41" i="13" s="1"/>
  <c r="M6" i="13"/>
  <c r="M43" i="12"/>
  <c r="M44" i="12"/>
  <c r="M45" i="12"/>
  <c r="M46" i="12"/>
  <c r="M47" i="12"/>
  <c r="M48" i="12"/>
  <c r="M49" i="12"/>
  <c r="M50" i="12"/>
  <c r="M51" i="12"/>
  <c r="M52" i="12"/>
  <c r="M53" i="12"/>
  <c r="M54" i="12"/>
  <c r="M55" i="12"/>
  <c r="M56" i="12"/>
  <c r="M57" i="12"/>
  <c r="M77" i="12"/>
  <c r="M42" i="12" s="1"/>
  <c r="M7" i="12"/>
  <c r="M41" i="11"/>
  <c r="M42" i="11"/>
  <c r="M43" i="11"/>
  <c r="M44" i="11"/>
  <c r="M45" i="11"/>
  <c r="M46" i="11"/>
  <c r="M47" i="11"/>
  <c r="M48" i="11"/>
  <c r="M49" i="11"/>
  <c r="M50" i="11"/>
  <c r="M51" i="11"/>
  <c r="M52" i="11"/>
  <c r="M53" i="11"/>
  <c r="M54" i="11"/>
  <c r="M55" i="11"/>
  <c r="M75" i="11"/>
  <c r="C26" i="52" s="1"/>
  <c r="C26" i="53" s="1"/>
  <c r="C46" i="53" s="1"/>
  <c r="M6" i="11"/>
  <c r="M42" i="10"/>
  <c r="M43" i="10"/>
  <c r="M44" i="10"/>
  <c r="M45" i="10"/>
  <c r="M46" i="10"/>
  <c r="M47" i="10"/>
  <c r="M48" i="10"/>
  <c r="M49" i="10"/>
  <c r="M50" i="10"/>
  <c r="M51" i="10"/>
  <c r="M52" i="10"/>
  <c r="M53" i="10"/>
  <c r="M54" i="10"/>
  <c r="M55" i="10"/>
  <c r="M56" i="10"/>
  <c r="M75" i="10"/>
  <c r="M42" i="8" s="1"/>
  <c r="M81" i="8" s="1"/>
  <c r="M5" i="10"/>
  <c r="M7" i="8"/>
  <c r="B26" i="7" s="1"/>
  <c r="M7" i="5"/>
  <c r="C29" i="209"/>
  <c r="C32" i="209"/>
  <c r="C33" i="209"/>
  <c r="C34" i="209"/>
  <c r="C35" i="209"/>
  <c r="C42" i="209"/>
  <c r="C43" i="209"/>
  <c r="C23" i="211"/>
  <c r="C26" i="211"/>
  <c r="M41" i="10" l="1"/>
  <c r="E26" i="52"/>
  <c r="E26" i="53" s="1"/>
  <c r="M40" i="11"/>
  <c r="F26" i="7"/>
  <c r="C46" i="52"/>
  <c r="L30" i="209"/>
  <c r="L31" i="209"/>
  <c r="L32" i="209"/>
  <c r="L36" i="209"/>
  <c r="L37" i="209"/>
  <c r="L38" i="209"/>
  <c r="L39" i="209"/>
  <c r="L41" i="209"/>
  <c r="L29" i="209"/>
  <c r="B26" i="52" l="1"/>
  <c r="B26" i="53" s="1"/>
  <c r="G26" i="7"/>
  <c r="C10" i="211"/>
  <c r="L27" i="215" l="1"/>
  <c r="L28" i="215"/>
  <c r="L29" i="215"/>
  <c r="L30" i="215"/>
  <c r="L31" i="215"/>
  <c r="L32" i="215"/>
  <c r="L33" i="215"/>
  <c r="L34" i="215"/>
  <c r="L35" i="215"/>
  <c r="L36" i="215"/>
  <c r="L37" i="215"/>
  <c r="L38" i="215"/>
  <c r="L39" i="215"/>
  <c r="L40" i="215"/>
  <c r="L41" i="215"/>
  <c r="L6" i="215"/>
  <c r="N17" i="214"/>
  <c r="N13" i="214"/>
  <c r="N10" i="214"/>
  <c r="N5" i="214"/>
  <c r="L29" i="213"/>
  <c r="L30" i="213"/>
  <c r="L31" i="213"/>
  <c r="L32" i="213"/>
  <c r="L33" i="213"/>
  <c r="L34" i="213"/>
  <c r="L35" i="213"/>
  <c r="L36" i="213"/>
  <c r="L37" i="213"/>
  <c r="L38" i="213"/>
  <c r="L39" i="213"/>
  <c r="L40" i="213"/>
  <c r="L41" i="213"/>
  <c r="L42" i="213"/>
  <c r="L43" i="213"/>
  <c r="N5" i="212"/>
  <c r="L21" i="211" l="1"/>
  <c r="L24" i="211"/>
  <c r="L25" i="211"/>
  <c r="L10" i="211"/>
  <c r="L8" i="211" s="1"/>
  <c r="L20" i="211" s="1"/>
  <c r="B10" i="211"/>
  <c r="B8" i="211" s="1"/>
  <c r="C8" i="211"/>
  <c r="D10" i="211"/>
  <c r="D8" i="211" s="1"/>
  <c r="E10" i="211"/>
  <c r="E8" i="211" s="1"/>
  <c r="F10" i="211"/>
  <c r="F8" i="211" s="1"/>
  <c r="G10" i="211"/>
  <c r="G8" i="211" s="1"/>
  <c r="H10" i="211"/>
  <c r="H8" i="211" s="1"/>
  <c r="I10" i="211"/>
  <c r="I8" i="211" s="1"/>
  <c r="J10" i="211"/>
  <c r="J8" i="211" s="1"/>
  <c r="K10" i="211"/>
  <c r="K8" i="211" s="1"/>
  <c r="C8" i="209"/>
  <c r="D8" i="209"/>
  <c r="E8" i="209"/>
  <c r="F8" i="209"/>
  <c r="G8" i="209"/>
  <c r="H8" i="209"/>
  <c r="I8" i="209"/>
  <c r="J8" i="209"/>
  <c r="K8" i="209"/>
  <c r="B8" i="209"/>
  <c r="C45" i="208"/>
  <c r="D45" i="208"/>
  <c r="B25" i="208"/>
  <c r="B46" i="208" s="1"/>
  <c r="B24" i="207"/>
  <c r="C44" i="207"/>
  <c r="D44" i="207"/>
  <c r="L42" i="129"/>
  <c r="M21" i="22" s="1"/>
  <c r="L7" i="129"/>
  <c r="L45" i="132"/>
  <c r="M17" i="22" s="1"/>
  <c r="L6" i="132"/>
  <c r="M11" i="22" s="1"/>
  <c r="L40" i="135"/>
  <c r="M14" i="22" s="1"/>
  <c r="L6" i="135"/>
  <c r="M13" i="22" s="1"/>
  <c r="L76" i="23"/>
  <c r="M9" i="22" s="1"/>
  <c r="L41" i="23"/>
  <c r="M8" i="22" s="1"/>
  <c r="L6" i="23"/>
  <c r="M7" i="22" s="1"/>
  <c r="M19" i="22"/>
  <c r="L433" i="90"/>
  <c r="L22" i="204" s="1"/>
  <c r="L391" i="90"/>
  <c r="L9" i="204" s="1"/>
  <c r="L356" i="90"/>
  <c r="L9" i="19" s="1"/>
  <c r="L321" i="90"/>
  <c r="L25" i="204" s="1"/>
  <c r="L286" i="90"/>
  <c r="L12" i="204" s="1"/>
  <c r="L251" i="90"/>
  <c r="L12" i="19" s="1"/>
  <c r="L216" i="90"/>
  <c r="L21" i="204" s="1"/>
  <c r="L181" i="90"/>
  <c r="L8" i="204" s="1"/>
  <c r="L146" i="90"/>
  <c r="L8" i="19" s="1"/>
  <c r="L111" i="90"/>
  <c r="L23" i="204" s="1"/>
  <c r="L76" i="90"/>
  <c r="L10" i="204" s="1"/>
  <c r="L41" i="90"/>
  <c r="L10" i="19" s="1"/>
  <c r="L6" i="90"/>
  <c r="L448" i="102"/>
  <c r="L405" i="102"/>
  <c r="L363" i="102"/>
  <c r="L17" i="19" s="1"/>
  <c r="L29" i="204"/>
  <c r="L286" i="102"/>
  <c r="L16" i="204" s="1"/>
  <c r="L251" i="102"/>
  <c r="L16" i="19" s="1"/>
  <c r="L216" i="102"/>
  <c r="L28" i="204" s="1"/>
  <c r="L181" i="102"/>
  <c r="L15" i="204" s="1"/>
  <c r="L146" i="102"/>
  <c r="L15" i="19" s="1"/>
  <c r="L111" i="102"/>
  <c r="L27" i="204" s="1"/>
  <c r="L76" i="102"/>
  <c r="L14" i="204" s="1"/>
  <c r="L41" i="102"/>
  <c r="L14" i="19" s="1"/>
  <c r="L30" i="204"/>
  <c r="L17" i="204"/>
  <c r="L251" i="78"/>
  <c r="L11" i="193" s="1"/>
  <c r="L286" i="78"/>
  <c r="L29" i="193" s="1"/>
  <c r="L216" i="78"/>
  <c r="L181" i="78"/>
  <c r="L146" i="78"/>
  <c r="L111" i="78"/>
  <c r="L76" i="78"/>
  <c r="L24" i="193" s="1"/>
  <c r="L41" i="78"/>
  <c r="L6" i="193" s="1"/>
  <c r="L6" i="78"/>
  <c r="L16" i="193"/>
  <c r="L18" i="193"/>
  <c r="L42" i="82"/>
  <c r="L43" i="82"/>
  <c r="L44" i="82"/>
  <c r="L45" i="82"/>
  <c r="L46" i="82"/>
  <c r="L47" i="82"/>
  <c r="L48" i="82"/>
  <c r="L49" i="82"/>
  <c r="L50" i="82"/>
  <c r="L51" i="82"/>
  <c r="L52" i="82"/>
  <c r="L53" i="82"/>
  <c r="L54" i="82"/>
  <c r="L55" i="82"/>
  <c r="L76" i="82"/>
  <c r="L6" i="82"/>
  <c r="L42" i="15"/>
  <c r="L43" i="15"/>
  <c r="L44" i="15"/>
  <c r="L45" i="15"/>
  <c r="L46" i="15"/>
  <c r="L47" i="15"/>
  <c r="L48" i="15"/>
  <c r="L49" i="15"/>
  <c r="L50" i="15"/>
  <c r="L51" i="15"/>
  <c r="L52" i="15"/>
  <c r="L53" i="15"/>
  <c r="L54" i="15"/>
  <c r="L55" i="15"/>
  <c r="L56" i="15"/>
  <c r="L6" i="15"/>
  <c r="L42" i="14"/>
  <c r="L43" i="14"/>
  <c r="L44" i="14"/>
  <c r="L45" i="14"/>
  <c r="L46" i="14"/>
  <c r="L47" i="14"/>
  <c r="L48" i="14"/>
  <c r="L49" i="14"/>
  <c r="L50" i="14"/>
  <c r="L51" i="14"/>
  <c r="L52" i="14"/>
  <c r="L53" i="14"/>
  <c r="L54" i="14"/>
  <c r="L55" i="14"/>
  <c r="L56" i="14"/>
  <c r="L76" i="14"/>
  <c r="H25" i="7" s="1"/>
  <c r="L6" i="14"/>
  <c r="D25" i="7" s="1"/>
  <c r="L42" i="13"/>
  <c r="L43" i="13"/>
  <c r="L44" i="13"/>
  <c r="L45" i="13"/>
  <c r="L46" i="13"/>
  <c r="L47" i="13"/>
  <c r="L48" i="13"/>
  <c r="L49" i="13"/>
  <c r="L50" i="13"/>
  <c r="L51" i="13"/>
  <c r="L52" i="13"/>
  <c r="L53" i="13"/>
  <c r="L54" i="13"/>
  <c r="L55" i="13"/>
  <c r="L56" i="13"/>
  <c r="L76" i="13"/>
  <c r="L41" i="13" s="1"/>
  <c r="L6" i="13"/>
  <c r="E44" i="7"/>
  <c r="L42" i="10"/>
  <c r="L43" i="10"/>
  <c r="L44" i="10"/>
  <c r="L45" i="10"/>
  <c r="L46" i="10"/>
  <c r="L47" i="10"/>
  <c r="L48" i="10"/>
  <c r="L49" i="10"/>
  <c r="L50" i="10"/>
  <c r="L51" i="10"/>
  <c r="L52" i="10"/>
  <c r="L53" i="10"/>
  <c r="L54" i="10"/>
  <c r="L55" i="10"/>
  <c r="L56" i="10"/>
  <c r="L75" i="10"/>
  <c r="L42" i="8" s="1"/>
  <c r="L81" i="8" s="1"/>
  <c r="L5" i="10"/>
  <c r="L41" i="15" l="1"/>
  <c r="L15" i="193"/>
  <c r="L41" i="82"/>
  <c r="L28" i="209"/>
  <c r="L22" i="211"/>
  <c r="L41" i="14"/>
  <c r="F25" i="7"/>
  <c r="F45" i="7" s="1"/>
  <c r="L41" i="10"/>
  <c r="L20" i="193"/>
  <c r="L7" i="8"/>
  <c r="B25" i="7" s="1"/>
  <c r="B45" i="7" s="1"/>
  <c r="E25" i="9"/>
  <c r="L77" i="12"/>
  <c r="L43" i="12"/>
  <c r="L44" i="12"/>
  <c r="L45" i="12"/>
  <c r="L46" i="12"/>
  <c r="L47" i="12"/>
  <c r="L48" i="12"/>
  <c r="L49" i="12"/>
  <c r="L50" i="12"/>
  <c r="L51" i="12"/>
  <c r="L52" i="12"/>
  <c r="L53" i="12"/>
  <c r="L54" i="12"/>
  <c r="L55" i="12"/>
  <c r="L56" i="12"/>
  <c r="L57" i="12"/>
  <c r="L7" i="12"/>
  <c r="L43" i="11"/>
  <c r="L44" i="11"/>
  <c r="L45" i="11"/>
  <c r="L46" i="11"/>
  <c r="L47" i="11"/>
  <c r="L48" i="11"/>
  <c r="L49" i="11"/>
  <c r="L50" i="11"/>
  <c r="L51" i="11"/>
  <c r="L52" i="11"/>
  <c r="L53" i="11"/>
  <c r="L54" i="11"/>
  <c r="L55" i="11"/>
  <c r="L42" i="11"/>
  <c r="L41" i="11"/>
  <c r="L75" i="11"/>
  <c r="C25" i="52" s="1"/>
  <c r="L6" i="11"/>
  <c r="C25" i="9" s="1"/>
  <c r="D12" i="50"/>
  <c r="E12" i="50"/>
  <c r="F12" i="50"/>
  <c r="C12" i="50"/>
  <c r="B14" i="50"/>
  <c r="B15" i="50"/>
  <c r="B16" i="50"/>
  <c r="B17" i="50"/>
  <c r="B18" i="50"/>
  <c r="B19" i="50"/>
  <c r="B20" i="50"/>
  <c r="B21" i="50"/>
  <c r="B22" i="50"/>
  <c r="B23" i="50"/>
  <c r="B24" i="50"/>
  <c r="B25" i="50"/>
  <c r="B26" i="50"/>
  <c r="B27" i="50"/>
  <c r="B13" i="50"/>
  <c r="L7" i="5"/>
  <c r="L42" i="12" l="1"/>
  <c r="E25" i="52"/>
  <c r="C25" i="53"/>
  <c r="B25" i="9"/>
  <c r="C25" i="7" s="1"/>
  <c r="L40" i="11"/>
  <c r="B12" i="50"/>
  <c r="B25" i="52" l="1"/>
  <c r="B46" i="52" s="1"/>
  <c r="E46" i="52"/>
  <c r="E25" i="53"/>
  <c r="E46" i="53" s="1"/>
  <c r="G25" i="7" l="1"/>
  <c r="G45" i="7" s="1"/>
  <c r="B25" i="53"/>
  <c r="B46" i="53" s="1"/>
  <c r="D21" i="211"/>
  <c r="C21" i="211" s="1"/>
  <c r="E21" i="211"/>
  <c r="F21" i="211"/>
  <c r="D22" i="211"/>
  <c r="C22" i="211" s="1"/>
  <c r="E22" i="211"/>
  <c r="F22" i="211"/>
  <c r="D24" i="211"/>
  <c r="C24" i="211" s="1"/>
  <c r="E24" i="211"/>
  <c r="F24" i="211"/>
  <c r="D25" i="211"/>
  <c r="C25" i="211" s="1"/>
  <c r="E25" i="211"/>
  <c r="F25" i="211"/>
  <c r="D20" i="211"/>
  <c r="C20" i="211" s="1"/>
  <c r="E20" i="211"/>
  <c r="F20" i="211"/>
  <c r="K433" i="90" l="1"/>
  <c r="K22" i="204" s="1"/>
  <c r="J433" i="90"/>
  <c r="J22" i="204" s="1"/>
  <c r="K391" i="90"/>
  <c r="K9" i="204" s="1"/>
  <c r="J391" i="90"/>
  <c r="J9" i="204" s="1"/>
  <c r="K356" i="90"/>
  <c r="K9" i="19" s="1"/>
  <c r="J356" i="90"/>
  <c r="K321" i="90"/>
  <c r="K25" i="204" s="1"/>
  <c r="J321" i="90"/>
  <c r="J25" i="204" s="1"/>
  <c r="K286" i="90"/>
  <c r="K12" i="204" s="1"/>
  <c r="J286" i="90"/>
  <c r="J12" i="204" s="1"/>
  <c r="K251" i="90"/>
  <c r="K12" i="19" s="1"/>
  <c r="J251" i="90"/>
  <c r="J12" i="19" s="1"/>
  <c r="K216" i="90"/>
  <c r="K21" i="204" s="1"/>
  <c r="J216" i="90"/>
  <c r="J21" i="204" s="1"/>
  <c r="J9" i="19" l="1"/>
  <c r="F18" i="193"/>
  <c r="G18" i="193"/>
  <c r="H18" i="193"/>
  <c r="I18" i="193"/>
  <c r="J18" i="193"/>
  <c r="K18" i="193"/>
  <c r="D16" i="193"/>
  <c r="E16" i="193"/>
  <c r="F16" i="193"/>
  <c r="G16" i="193"/>
  <c r="H16" i="193"/>
  <c r="I16" i="193"/>
  <c r="J16" i="193"/>
  <c r="K16" i="193"/>
  <c r="C16" i="193"/>
  <c r="E17" i="193"/>
  <c r="F17" i="193"/>
  <c r="G17" i="193"/>
  <c r="H17" i="193"/>
  <c r="I17" i="193"/>
  <c r="D42" i="82" l="1"/>
  <c r="E42" i="82"/>
  <c r="F42" i="82"/>
  <c r="G42" i="82"/>
  <c r="H42" i="82"/>
  <c r="I42" i="82"/>
  <c r="D43" i="82"/>
  <c r="E43" i="82"/>
  <c r="F43" i="82"/>
  <c r="G43" i="82"/>
  <c r="H43" i="82"/>
  <c r="I43" i="82"/>
  <c r="D44" i="82"/>
  <c r="E44" i="82"/>
  <c r="F44" i="82"/>
  <c r="G44" i="82"/>
  <c r="H44" i="82"/>
  <c r="I44" i="82"/>
  <c r="D45" i="82"/>
  <c r="E45" i="82"/>
  <c r="F45" i="82"/>
  <c r="G45" i="82"/>
  <c r="H45" i="82"/>
  <c r="I45" i="82"/>
  <c r="D46" i="82"/>
  <c r="E46" i="82"/>
  <c r="F46" i="82"/>
  <c r="G46" i="82"/>
  <c r="H46" i="82"/>
  <c r="I46" i="82"/>
  <c r="D47" i="82"/>
  <c r="E47" i="82"/>
  <c r="F47" i="82"/>
  <c r="G47" i="82"/>
  <c r="H47" i="82"/>
  <c r="I47" i="82"/>
  <c r="D48" i="82"/>
  <c r="E48" i="82"/>
  <c r="F48" i="82"/>
  <c r="G48" i="82"/>
  <c r="H48" i="82"/>
  <c r="I48" i="82"/>
  <c r="D49" i="82"/>
  <c r="E49" i="82"/>
  <c r="F49" i="82"/>
  <c r="G49" i="82"/>
  <c r="H49" i="82"/>
  <c r="I49" i="82"/>
  <c r="D50" i="82"/>
  <c r="E50" i="82"/>
  <c r="F50" i="82"/>
  <c r="G50" i="82"/>
  <c r="H50" i="82"/>
  <c r="I50" i="82"/>
  <c r="D51" i="82"/>
  <c r="E51" i="82"/>
  <c r="F51" i="82"/>
  <c r="G51" i="82"/>
  <c r="H51" i="82"/>
  <c r="I51" i="82"/>
  <c r="D52" i="82"/>
  <c r="E52" i="82"/>
  <c r="F52" i="82"/>
  <c r="G52" i="82"/>
  <c r="H52" i="82"/>
  <c r="I52" i="82"/>
  <c r="D53" i="82"/>
  <c r="E53" i="82"/>
  <c r="F53" i="82"/>
  <c r="G53" i="82"/>
  <c r="H53" i="82"/>
  <c r="I53" i="82"/>
  <c r="D54" i="82"/>
  <c r="E54" i="82"/>
  <c r="F54" i="82"/>
  <c r="G54" i="82"/>
  <c r="H54" i="82"/>
  <c r="I54" i="82"/>
  <c r="D55" i="82"/>
  <c r="E55" i="82"/>
  <c r="F55" i="82"/>
  <c r="G55" i="82"/>
  <c r="H55" i="82"/>
  <c r="I55" i="82"/>
  <c r="D56" i="82"/>
  <c r="E56" i="82"/>
  <c r="F56" i="82"/>
  <c r="G56" i="82"/>
  <c r="H56" i="82"/>
  <c r="I56" i="82"/>
  <c r="C56" i="82"/>
  <c r="C55" i="82"/>
  <c r="C54" i="82"/>
  <c r="C53" i="82"/>
  <c r="C52" i="82"/>
  <c r="C51" i="82"/>
  <c r="C50" i="82"/>
  <c r="C49" i="82"/>
  <c r="C48" i="82"/>
  <c r="C47" i="82"/>
  <c r="C46" i="82"/>
  <c r="C45" i="82"/>
  <c r="C44" i="82"/>
  <c r="C43" i="82"/>
  <c r="C42" i="82"/>
  <c r="D42" i="15"/>
  <c r="E42" i="15"/>
  <c r="F42" i="15"/>
  <c r="G42" i="15"/>
  <c r="H42" i="15"/>
  <c r="I42" i="15"/>
  <c r="D43" i="15"/>
  <c r="E43" i="15"/>
  <c r="F43" i="15"/>
  <c r="G43" i="15"/>
  <c r="H43" i="15"/>
  <c r="I43" i="15"/>
  <c r="D44" i="15"/>
  <c r="E44" i="15"/>
  <c r="F44" i="15"/>
  <c r="G44" i="15"/>
  <c r="H44" i="15"/>
  <c r="I44" i="15"/>
  <c r="D45" i="15"/>
  <c r="E45" i="15"/>
  <c r="F45" i="15"/>
  <c r="G45" i="15"/>
  <c r="H45" i="15"/>
  <c r="I45" i="15"/>
  <c r="D46" i="15"/>
  <c r="E46" i="15"/>
  <c r="F46" i="15"/>
  <c r="G46" i="15"/>
  <c r="H46" i="15"/>
  <c r="I46" i="15"/>
  <c r="D47" i="15"/>
  <c r="E47" i="15"/>
  <c r="F47" i="15"/>
  <c r="G47" i="15"/>
  <c r="H47" i="15"/>
  <c r="I47" i="15"/>
  <c r="D48" i="15"/>
  <c r="E48" i="15"/>
  <c r="F48" i="15"/>
  <c r="G48" i="15"/>
  <c r="I48" i="15"/>
  <c r="D49" i="15"/>
  <c r="E49" i="15"/>
  <c r="F49" i="15"/>
  <c r="G49" i="15"/>
  <c r="H49" i="15"/>
  <c r="I49" i="15"/>
  <c r="D50" i="15"/>
  <c r="E50" i="15"/>
  <c r="F50" i="15"/>
  <c r="G50" i="15"/>
  <c r="H50" i="15"/>
  <c r="I50" i="15"/>
  <c r="D51" i="15"/>
  <c r="E51" i="15"/>
  <c r="F51" i="15"/>
  <c r="G51" i="15"/>
  <c r="H51" i="15"/>
  <c r="I51" i="15"/>
  <c r="D52" i="15"/>
  <c r="E52" i="15"/>
  <c r="F52" i="15"/>
  <c r="I52" i="15"/>
  <c r="D53" i="15"/>
  <c r="E53" i="15"/>
  <c r="F53" i="15"/>
  <c r="G53" i="15"/>
  <c r="H53" i="15"/>
  <c r="I53" i="15"/>
  <c r="D54" i="15"/>
  <c r="E54" i="15"/>
  <c r="F54" i="15"/>
  <c r="G54" i="15"/>
  <c r="H54" i="15"/>
  <c r="I54" i="15"/>
  <c r="D55" i="15"/>
  <c r="E55" i="15"/>
  <c r="F55" i="15"/>
  <c r="G55" i="15"/>
  <c r="H55" i="15"/>
  <c r="I55" i="15"/>
  <c r="D56" i="15"/>
  <c r="E56" i="15"/>
  <c r="F56" i="15"/>
  <c r="G56" i="15"/>
  <c r="H56" i="15"/>
  <c r="I56" i="15"/>
  <c r="C56" i="15"/>
  <c r="C55" i="15"/>
  <c r="C54" i="15"/>
  <c r="C53" i="15"/>
  <c r="C51" i="15"/>
  <c r="C50" i="15"/>
  <c r="C49" i="15"/>
  <c r="C48" i="15"/>
  <c r="C47" i="15"/>
  <c r="C46" i="15"/>
  <c r="C45" i="15"/>
  <c r="C44" i="15"/>
  <c r="C43" i="15"/>
  <c r="C42" i="15"/>
  <c r="D42" i="14"/>
  <c r="E42" i="14"/>
  <c r="F42" i="14"/>
  <c r="G42" i="14"/>
  <c r="H42" i="14"/>
  <c r="I42" i="14"/>
  <c r="D43" i="14"/>
  <c r="E43" i="14"/>
  <c r="F43" i="14"/>
  <c r="G43" i="14"/>
  <c r="H43" i="14"/>
  <c r="I43" i="14"/>
  <c r="D44" i="14"/>
  <c r="E44" i="14"/>
  <c r="F44" i="14"/>
  <c r="G44" i="14"/>
  <c r="H44" i="14"/>
  <c r="I44" i="14"/>
  <c r="D45" i="14"/>
  <c r="E45" i="14"/>
  <c r="F45" i="14"/>
  <c r="G45" i="14"/>
  <c r="H45" i="14"/>
  <c r="I45" i="14"/>
  <c r="D46" i="14"/>
  <c r="E46" i="14"/>
  <c r="F46" i="14"/>
  <c r="G46" i="14"/>
  <c r="H46" i="14"/>
  <c r="I46" i="14"/>
  <c r="D47" i="14"/>
  <c r="E47" i="14"/>
  <c r="F47" i="14"/>
  <c r="G47" i="14"/>
  <c r="H47" i="14"/>
  <c r="I47" i="14"/>
  <c r="D48" i="14"/>
  <c r="E48" i="14"/>
  <c r="F48" i="14"/>
  <c r="G48" i="14"/>
  <c r="H48" i="14"/>
  <c r="I48" i="14"/>
  <c r="D49" i="14"/>
  <c r="E49" i="14"/>
  <c r="F49" i="14"/>
  <c r="G49" i="14"/>
  <c r="H49" i="14"/>
  <c r="I49" i="14"/>
  <c r="D50" i="14"/>
  <c r="E50" i="14"/>
  <c r="F50" i="14"/>
  <c r="G50" i="14"/>
  <c r="H50" i="14"/>
  <c r="I50" i="14"/>
  <c r="D51" i="14"/>
  <c r="E51" i="14"/>
  <c r="F51" i="14"/>
  <c r="G51" i="14"/>
  <c r="H51" i="14"/>
  <c r="I51" i="14"/>
  <c r="D52" i="14"/>
  <c r="E52" i="14"/>
  <c r="F52" i="14"/>
  <c r="G52" i="14"/>
  <c r="H52" i="14"/>
  <c r="I52" i="14"/>
  <c r="D53" i="14"/>
  <c r="E53" i="14"/>
  <c r="F53" i="14"/>
  <c r="G53" i="14"/>
  <c r="H53" i="14"/>
  <c r="I53" i="14"/>
  <c r="D54" i="14"/>
  <c r="E54" i="14"/>
  <c r="F54" i="14"/>
  <c r="G54" i="14"/>
  <c r="H54" i="14"/>
  <c r="I54" i="14"/>
  <c r="D55" i="14"/>
  <c r="E55" i="14"/>
  <c r="F55" i="14"/>
  <c r="G55" i="14"/>
  <c r="H55" i="14"/>
  <c r="I55" i="14"/>
  <c r="D56" i="14"/>
  <c r="E56" i="14"/>
  <c r="F56" i="14"/>
  <c r="G56" i="14"/>
  <c r="H56" i="14"/>
  <c r="I56" i="14"/>
  <c r="C56" i="14"/>
  <c r="C55" i="14"/>
  <c r="C54" i="14"/>
  <c r="C53" i="14"/>
  <c r="C52" i="14"/>
  <c r="C51" i="14"/>
  <c r="C50" i="14"/>
  <c r="C49" i="14"/>
  <c r="C48" i="14"/>
  <c r="C47" i="14"/>
  <c r="C46" i="14"/>
  <c r="C45" i="14"/>
  <c r="C44" i="14"/>
  <c r="C43" i="14"/>
  <c r="C42" i="14"/>
  <c r="D42" i="13"/>
  <c r="E42" i="13"/>
  <c r="F42" i="13"/>
  <c r="G42" i="13"/>
  <c r="H42" i="13"/>
  <c r="I42" i="13"/>
  <c r="D43" i="13"/>
  <c r="E43" i="13"/>
  <c r="F43" i="13"/>
  <c r="G43" i="13"/>
  <c r="H43" i="13"/>
  <c r="I43" i="13"/>
  <c r="D44" i="13"/>
  <c r="E44" i="13"/>
  <c r="F44" i="13"/>
  <c r="G44" i="13"/>
  <c r="H44" i="13"/>
  <c r="I44" i="13"/>
  <c r="D45" i="13"/>
  <c r="E45" i="13"/>
  <c r="F45" i="13"/>
  <c r="G45" i="13"/>
  <c r="H45" i="13"/>
  <c r="I45" i="13"/>
  <c r="D46" i="13"/>
  <c r="E46" i="13"/>
  <c r="F46" i="13"/>
  <c r="G46" i="13"/>
  <c r="H46" i="13"/>
  <c r="I46" i="13"/>
  <c r="D47" i="13"/>
  <c r="E47" i="13"/>
  <c r="F47" i="13"/>
  <c r="G47" i="13"/>
  <c r="H47" i="13"/>
  <c r="I47" i="13"/>
  <c r="D48" i="13"/>
  <c r="E48" i="13"/>
  <c r="F48" i="13"/>
  <c r="G48" i="13"/>
  <c r="H48" i="13"/>
  <c r="I48" i="13"/>
  <c r="D49" i="13"/>
  <c r="E49" i="13"/>
  <c r="F49" i="13"/>
  <c r="G49" i="13"/>
  <c r="H49" i="13"/>
  <c r="I49" i="13"/>
  <c r="D50" i="13"/>
  <c r="E50" i="13"/>
  <c r="F50" i="13"/>
  <c r="G50" i="13"/>
  <c r="H50" i="13"/>
  <c r="I50" i="13"/>
  <c r="D51" i="13"/>
  <c r="E51" i="13"/>
  <c r="F51" i="13"/>
  <c r="G51" i="13"/>
  <c r="H51" i="13"/>
  <c r="I51" i="13"/>
  <c r="D52" i="13"/>
  <c r="E52" i="13"/>
  <c r="F52" i="13"/>
  <c r="G52" i="13"/>
  <c r="H52" i="13"/>
  <c r="I52" i="13"/>
  <c r="D53" i="13"/>
  <c r="E53" i="13"/>
  <c r="F53" i="13"/>
  <c r="G53" i="13"/>
  <c r="H53" i="13"/>
  <c r="I53" i="13"/>
  <c r="D54" i="13"/>
  <c r="E54" i="13"/>
  <c r="F54" i="13"/>
  <c r="G54" i="13"/>
  <c r="H54" i="13"/>
  <c r="I54" i="13"/>
  <c r="D55" i="13"/>
  <c r="E55" i="13"/>
  <c r="F55" i="13"/>
  <c r="G55" i="13"/>
  <c r="H55" i="13"/>
  <c r="I55" i="13"/>
  <c r="D56" i="13"/>
  <c r="E56" i="13"/>
  <c r="F56" i="13"/>
  <c r="G56" i="13"/>
  <c r="H56" i="13"/>
  <c r="I56" i="13"/>
  <c r="C56" i="13"/>
  <c r="C55" i="13"/>
  <c r="C54" i="13"/>
  <c r="C53" i="13"/>
  <c r="C52" i="13"/>
  <c r="C51" i="13"/>
  <c r="C50" i="13"/>
  <c r="C49" i="13"/>
  <c r="C48" i="13"/>
  <c r="C47" i="13"/>
  <c r="C46" i="13"/>
  <c r="C45" i="13"/>
  <c r="C44" i="13"/>
  <c r="C43" i="13"/>
  <c r="C42" i="13"/>
  <c r="D43" i="12"/>
  <c r="E43" i="12"/>
  <c r="F43" i="12"/>
  <c r="G43" i="12"/>
  <c r="H43" i="12"/>
  <c r="I43" i="12"/>
  <c r="D44" i="12"/>
  <c r="E44" i="12"/>
  <c r="F44" i="12"/>
  <c r="G44" i="12"/>
  <c r="H44" i="12"/>
  <c r="I44" i="12"/>
  <c r="D45" i="12"/>
  <c r="E45" i="12"/>
  <c r="F45" i="12"/>
  <c r="G45" i="12"/>
  <c r="H45" i="12"/>
  <c r="I45" i="12"/>
  <c r="D46" i="12"/>
  <c r="E46" i="12"/>
  <c r="F46" i="12"/>
  <c r="G46" i="12"/>
  <c r="H46" i="12"/>
  <c r="I46" i="12"/>
  <c r="D47" i="12"/>
  <c r="E47" i="12"/>
  <c r="F47" i="12"/>
  <c r="G47" i="12"/>
  <c r="H47" i="12"/>
  <c r="I47" i="12"/>
  <c r="D48" i="12"/>
  <c r="E48" i="12"/>
  <c r="F48" i="12"/>
  <c r="G48" i="12"/>
  <c r="H48" i="12"/>
  <c r="I48" i="12"/>
  <c r="D49" i="12"/>
  <c r="E49" i="12"/>
  <c r="F49" i="12"/>
  <c r="G49" i="12"/>
  <c r="H49" i="12"/>
  <c r="I49" i="12"/>
  <c r="D50" i="12"/>
  <c r="E50" i="12"/>
  <c r="F50" i="12"/>
  <c r="G50" i="12"/>
  <c r="H50" i="12"/>
  <c r="I50" i="12"/>
  <c r="D51" i="12"/>
  <c r="E51" i="12"/>
  <c r="F51" i="12"/>
  <c r="G51" i="12"/>
  <c r="H51" i="12"/>
  <c r="I51" i="12"/>
  <c r="D52" i="12"/>
  <c r="E52" i="12"/>
  <c r="F52" i="12"/>
  <c r="G52" i="12"/>
  <c r="H52" i="12"/>
  <c r="I52" i="12"/>
  <c r="D53" i="12"/>
  <c r="E53" i="12"/>
  <c r="F53" i="12"/>
  <c r="G53" i="12"/>
  <c r="H53" i="12"/>
  <c r="I53" i="12"/>
  <c r="D54" i="12"/>
  <c r="E54" i="12"/>
  <c r="F54" i="12"/>
  <c r="G54" i="12"/>
  <c r="H54" i="12"/>
  <c r="I54" i="12"/>
  <c r="D55" i="12"/>
  <c r="E55" i="12"/>
  <c r="F55" i="12"/>
  <c r="G55" i="12"/>
  <c r="H55" i="12"/>
  <c r="I55" i="12"/>
  <c r="D56" i="12"/>
  <c r="E56" i="12"/>
  <c r="F56" i="12"/>
  <c r="G56" i="12"/>
  <c r="H56" i="12"/>
  <c r="I56" i="12"/>
  <c r="D57" i="12"/>
  <c r="E57" i="12"/>
  <c r="F57" i="12"/>
  <c r="G57" i="12"/>
  <c r="H57" i="12"/>
  <c r="I57" i="12"/>
  <c r="C57" i="12"/>
  <c r="C56" i="12"/>
  <c r="C55" i="12"/>
  <c r="C54" i="12"/>
  <c r="C53" i="12"/>
  <c r="C52" i="12"/>
  <c r="C51" i="12"/>
  <c r="C50" i="12"/>
  <c r="C49" i="12"/>
  <c r="C48" i="12"/>
  <c r="C47" i="12"/>
  <c r="C46" i="12"/>
  <c r="C45" i="12"/>
  <c r="C44" i="12"/>
  <c r="C43" i="12"/>
  <c r="D41" i="11"/>
  <c r="E41" i="11"/>
  <c r="F41" i="11"/>
  <c r="G41" i="11"/>
  <c r="H41" i="11"/>
  <c r="I41" i="11"/>
  <c r="D42" i="11"/>
  <c r="E42" i="11"/>
  <c r="F42" i="11"/>
  <c r="G42" i="11"/>
  <c r="H42" i="11"/>
  <c r="I42" i="11"/>
  <c r="D43" i="11"/>
  <c r="E43" i="11"/>
  <c r="F43" i="11"/>
  <c r="G43" i="11"/>
  <c r="H43" i="11"/>
  <c r="I43" i="11"/>
  <c r="D44" i="11"/>
  <c r="E44" i="11"/>
  <c r="F44" i="11"/>
  <c r="G44" i="11"/>
  <c r="H44" i="11"/>
  <c r="I44" i="11"/>
  <c r="D45" i="11"/>
  <c r="E45" i="11"/>
  <c r="F45" i="11"/>
  <c r="G45" i="11"/>
  <c r="H45" i="11"/>
  <c r="I45" i="11"/>
  <c r="D46" i="11"/>
  <c r="E46" i="11"/>
  <c r="F46" i="11"/>
  <c r="G46" i="11"/>
  <c r="H46" i="11"/>
  <c r="I46" i="11"/>
  <c r="D47" i="11"/>
  <c r="E47" i="11"/>
  <c r="F47" i="11"/>
  <c r="G47" i="11"/>
  <c r="H47" i="11"/>
  <c r="I47" i="11"/>
  <c r="D48" i="11"/>
  <c r="E48" i="11"/>
  <c r="F48" i="11"/>
  <c r="G48" i="11"/>
  <c r="H48" i="11"/>
  <c r="I48" i="11"/>
  <c r="D49" i="11"/>
  <c r="E49" i="11"/>
  <c r="F49" i="11"/>
  <c r="G49" i="11"/>
  <c r="H49" i="11"/>
  <c r="I49" i="11"/>
  <c r="D50" i="11"/>
  <c r="E50" i="11"/>
  <c r="F50" i="11"/>
  <c r="G50" i="11"/>
  <c r="H50" i="11"/>
  <c r="I50" i="11"/>
  <c r="D51" i="11"/>
  <c r="E51" i="11"/>
  <c r="F51" i="11"/>
  <c r="G51" i="11"/>
  <c r="H51" i="11"/>
  <c r="I51" i="11"/>
  <c r="D52" i="11"/>
  <c r="E52" i="11"/>
  <c r="F52" i="11"/>
  <c r="G52" i="11"/>
  <c r="H52" i="11"/>
  <c r="I52" i="11"/>
  <c r="D53" i="11"/>
  <c r="E53" i="11"/>
  <c r="F53" i="11"/>
  <c r="G53" i="11"/>
  <c r="H53" i="11"/>
  <c r="I53" i="11"/>
  <c r="D54" i="11"/>
  <c r="E54" i="11"/>
  <c r="F54" i="11"/>
  <c r="G54" i="11"/>
  <c r="H54" i="11"/>
  <c r="I54" i="11"/>
  <c r="D55" i="11"/>
  <c r="E55" i="11"/>
  <c r="F55" i="11"/>
  <c r="G55" i="11"/>
  <c r="H55" i="11"/>
  <c r="I55" i="11"/>
  <c r="C55" i="11"/>
  <c r="C54" i="11"/>
  <c r="C53" i="11"/>
  <c r="C52" i="11"/>
  <c r="C51" i="11"/>
  <c r="C50" i="11"/>
  <c r="C49" i="11"/>
  <c r="C48" i="11"/>
  <c r="C47" i="11"/>
  <c r="C46" i="11"/>
  <c r="C45" i="11"/>
  <c r="C44" i="11"/>
  <c r="C43" i="11"/>
  <c r="C42" i="11"/>
  <c r="C41" i="11"/>
  <c r="H42" i="10"/>
  <c r="I42" i="10"/>
  <c r="H43" i="10"/>
  <c r="I43" i="10"/>
  <c r="H44" i="10"/>
  <c r="I44" i="10"/>
  <c r="H45" i="10"/>
  <c r="I45" i="10"/>
  <c r="H46" i="10"/>
  <c r="I46" i="10"/>
  <c r="H47" i="10"/>
  <c r="I47" i="10"/>
  <c r="H48" i="10"/>
  <c r="I48" i="10"/>
  <c r="H49" i="10"/>
  <c r="I49" i="10"/>
  <c r="H50" i="10"/>
  <c r="I50" i="10"/>
  <c r="H51" i="10"/>
  <c r="I51" i="10"/>
  <c r="H52" i="10"/>
  <c r="I52" i="10"/>
  <c r="H53" i="10"/>
  <c r="I53" i="10"/>
  <c r="H54" i="10"/>
  <c r="I54" i="10"/>
  <c r="H55" i="10"/>
  <c r="I55" i="10"/>
  <c r="H56" i="10"/>
  <c r="I56" i="10"/>
  <c r="D42" i="10"/>
  <c r="E42" i="10"/>
  <c r="F42" i="10"/>
  <c r="G42" i="10"/>
  <c r="D43" i="10"/>
  <c r="E43" i="10"/>
  <c r="F43" i="10"/>
  <c r="G43" i="10"/>
  <c r="D44" i="10"/>
  <c r="E44" i="10"/>
  <c r="F44" i="10"/>
  <c r="G44" i="10"/>
  <c r="D45" i="10"/>
  <c r="E45" i="10"/>
  <c r="F45" i="10"/>
  <c r="G45" i="10"/>
  <c r="D46" i="10"/>
  <c r="E46" i="10"/>
  <c r="F46" i="10"/>
  <c r="G46" i="10"/>
  <c r="D47" i="10"/>
  <c r="E47" i="10"/>
  <c r="F47" i="10"/>
  <c r="G47" i="10"/>
  <c r="D48" i="10"/>
  <c r="E48" i="10"/>
  <c r="F48" i="10"/>
  <c r="G48" i="10"/>
  <c r="D49" i="10"/>
  <c r="E49" i="10"/>
  <c r="F49" i="10"/>
  <c r="G49" i="10"/>
  <c r="D50" i="10"/>
  <c r="E50" i="10"/>
  <c r="F50" i="10"/>
  <c r="G50" i="10"/>
  <c r="D51" i="10"/>
  <c r="E51" i="10"/>
  <c r="F51" i="10"/>
  <c r="G51" i="10"/>
  <c r="D52" i="10"/>
  <c r="E52" i="10"/>
  <c r="F52" i="10"/>
  <c r="G52" i="10"/>
  <c r="D53" i="10"/>
  <c r="E53" i="10"/>
  <c r="F53" i="10"/>
  <c r="G53" i="10"/>
  <c r="D54" i="10"/>
  <c r="E54" i="10"/>
  <c r="F54" i="10"/>
  <c r="G54" i="10"/>
  <c r="D55" i="10"/>
  <c r="E55" i="10"/>
  <c r="F55" i="10"/>
  <c r="G55" i="10"/>
  <c r="D56" i="10"/>
  <c r="E56" i="10"/>
  <c r="F56" i="10"/>
  <c r="G56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J27" i="215" l="1"/>
  <c r="K27" i="215"/>
  <c r="J28" i="215"/>
  <c r="K28" i="215"/>
  <c r="J29" i="215"/>
  <c r="K29" i="215"/>
  <c r="J30" i="215"/>
  <c r="K30" i="215"/>
  <c r="J31" i="215"/>
  <c r="K31" i="215"/>
  <c r="J32" i="215"/>
  <c r="K32" i="215"/>
  <c r="J33" i="215"/>
  <c r="K33" i="215"/>
  <c r="J34" i="215"/>
  <c r="K34" i="215"/>
  <c r="J35" i="215"/>
  <c r="K35" i="215"/>
  <c r="J36" i="215"/>
  <c r="K36" i="215"/>
  <c r="J37" i="215"/>
  <c r="K37" i="215"/>
  <c r="J38" i="215"/>
  <c r="K38" i="215"/>
  <c r="J39" i="215"/>
  <c r="K39" i="215"/>
  <c r="J40" i="215"/>
  <c r="K40" i="215"/>
  <c r="J41" i="215"/>
  <c r="K41" i="215"/>
  <c r="K6" i="215"/>
  <c r="J6" i="215"/>
  <c r="L5" i="214"/>
  <c r="M5" i="214"/>
  <c r="M17" i="214"/>
  <c r="L17" i="214"/>
  <c r="M13" i="214"/>
  <c r="L13" i="214"/>
  <c r="M10" i="214"/>
  <c r="L10" i="214"/>
  <c r="J29" i="213"/>
  <c r="K29" i="213"/>
  <c r="J30" i="213"/>
  <c r="K30" i="213"/>
  <c r="J31" i="213"/>
  <c r="K31" i="213"/>
  <c r="J32" i="213"/>
  <c r="K32" i="213"/>
  <c r="J33" i="213"/>
  <c r="K33" i="213"/>
  <c r="J34" i="213"/>
  <c r="K34" i="213"/>
  <c r="J35" i="213"/>
  <c r="K35" i="213"/>
  <c r="J36" i="213"/>
  <c r="K36" i="213"/>
  <c r="J37" i="213"/>
  <c r="K37" i="213"/>
  <c r="J38" i="213"/>
  <c r="K38" i="213"/>
  <c r="J39" i="213"/>
  <c r="K39" i="213"/>
  <c r="J40" i="213"/>
  <c r="K40" i="213"/>
  <c r="J41" i="213"/>
  <c r="K41" i="213"/>
  <c r="J42" i="213"/>
  <c r="K42" i="213"/>
  <c r="J43" i="213"/>
  <c r="K43" i="213"/>
  <c r="K8" i="213"/>
  <c r="J8" i="213"/>
  <c r="L5" i="212"/>
  <c r="M5" i="212"/>
  <c r="M13" i="212"/>
  <c r="L13" i="212"/>
  <c r="M10" i="212"/>
  <c r="L10" i="212"/>
  <c r="K28" i="213" l="1"/>
  <c r="L28" i="213"/>
  <c r="K26" i="215"/>
  <c r="L26" i="215"/>
  <c r="K21" i="211"/>
  <c r="K24" i="211"/>
  <c r="K25" i="211"/>
  <c r="J21" i="211"/>
  <c r="J24" i="211"/>
  <c r="J25" i="211"/>
  <c r="J30" i="209"/>
  <c r="K30" i="209"/>
  <c r="J31" i="209"/>
  <c r="K31" i="209"/>
  <c r="J36" i="209"/>
  <c r="K36" i="209"/>
  <c r="J37" i="209"/>
  <c r="K37" i="209"/>
  <c r="J39" i="209"/>
  <c r="K39" i="209"/>
  <c r="C43" i="208"/>
  <c r="D43" i="208"/>
  <c r="C44" i="208"/>
  <c r="D44" i="208"/>
  <c r="B23" i="208"/>
  <c r="B24" i="208"/>
  <c r="C42" i="207"/>
  <c r="D42" i="207"/>
  <c r="C43" i="207"/>
  <c r="D43" i="207"/>
  <c r="B23" i="207"/>
  <c r="B22" i="207"/>
  <c r="K42" i="129"/>
  <c r="L21" i="22" s="1"/>
  <c r="J42" i="129"/>
  <c r="K21" i="22" s="1"/>
  <c r="K7" i="129"/>
  <c r="L19" i="22" s="1"/>
  <c r="J7" i="129"/>
  <c r="K19" i="22" s="1"/>
  <c r="K45" i="132"/>
  <c r="L17" i="22" s="1"/>
  <c r="J45" i="132"/>
  <c r="K17" i="22" s="1"/>
  <c r="K6" i="132"/>
  <c r="L11" i="22" s="1"/>
  <c r="J6" i="132"/>
  <c r="K11" i="22" s="1"/>
  <c r="K40" i="135"/>
  <c r="L14" i="22" s="1"/>
  <c r="J40" i="135"/>
  <c r="K14" i="22" s="1"/>
  <c r="J6" i="135"/>
  <c r="K13" i="22" s="1"/>
  <c r="K6" i="135"/>
  <c r="L13" i="22" s="1"/>
  <c r="J76" i="23"/>
  <c r="K9" i="22" s="1"/>
  <c r="K76" i="23"/>
  <c r="L9" i="22" s="1"/>
  <c r="K41" i="23"/>
  <c r="L8" i="22" s="1"/>
  <c r="J41" i="23"/>
  <c r="K8" i="22" s="1"/>
  <c r="J6" i="23"/>
  <c r="K7" i="22" s="1"/>
  <c r="K6" i="23"/>
  <c r="L7" i="22" s="1"/>
  <c r="B43" i="207" l="1"/>
  <c r="B44" i="208"/>
  <c r="B45" i="208"/>
  <c r="K28" i="209"/>
  <c r="K20" i="211"/>
  <c r="K22" i="211"/>
  <c r="J181" i="90"/>
  <c r="J8" i="204" s="1"/>
  <c r="K181" i="90"/>
  <c r="K8" i="204" s="1"/>
  <c r="J146" i="90"/>
  <c r="J8" i="19" s="1"/>
  <c r="K146" i="90"/>
  <c r="K8" i="19" s="1"/>
  <c r="J111" i="90"/>
  <c r="J23" i="204" s="1"/>
  <c r="K111" i="90"/>
  <c r="K23" i="204" s="1"/>
  <c r="J76" i="90"/>
  <c r="J10" i="204" s="1"/>
  <c r="K76" i="90"/>
  <c r="K10" i="204" s="1"/>
  <c r="K41" i="90"/>
  <c r="K10" i="19" s="1"/>
  <c r="J41" i="90"/>
  <c r="J10" i="19" s="1"/>
  <c r="J6" i="90"/>
  <c r="K6" i="90"/>
  <c r="J448" i="102"/>
  <c r="J30" i="204" s="1"/>
  <c r="K448" i="102"/>
  <c r="K30" i="204" s="1"/>
  <c r="J405" i="102"/>
  <c r="J17" i="204" s="1"/>
  <c r="K405" i="102"/>
  <c r="K17" i="204" s="1"/>
  <c r="J363" i="102"/>
  <c r="J17" i="19" s="1"/>
  <c r="K363" i="102"/>
  <c r="K17" i="19" s="1"/>
  <c r="K321" i="102"/>
  <c r="K29" i="204" s="1"/>
  <c r="J321" i="102"/>
  <c r="J29" i="204" s="1"/>
  <c r="J286" i="102"/>
  <c r="J16" i="204" s="1"/>
  <c r="K286" i="102"/>
  <c r="K16" i="204" s="1"/>
  <c r="J251" i="102"/>
  <c r="J16" i="19" s="1"/>
  <c r="K251" i="102"/>
  <c r="K16" i="19" s="1"/>
  <c r="J216" i="102"/>
  <c r="J28" i="204" s="1"/>
  <c r="K216" i="102"/>
  <c r="K28" i="204" s="1"/>
  <c r="K181" i="102"/>
  <c r="K15" i="204" s="1"/>
  <c r="J181" i="102"/>
  <c r="J15" i="204" s="1"/>
  <c r="J146" i="102"/>
  <c r="J15" i="19" s="1"/>
  <c r="K146" i="102"/>
  <c r="K15" i="19" s="1"/>
  <c r="K111" i="102"/>
  <c r="K27" i="204" s="1"/>
  <c r="J111" i="102"/>
  <c r="J27" i="204" s="1"/>
  <c r="J76" i="102" l="1"/>
  <c r="J14" i="204" s="1"/>
  <c r="K76" i="102"/>
  <c r="K14" i="204" s="1"/>
  <c r="K41" i="102"/>
  <c r="K14" i="19" s="1"/>
  <c r="J41" i="102"/>
  <c r="J14" i="19" s="1"/>
  <c r="J6" i="102"/>
  <c r="K6" i="102"/>
  <c r="K286" i="78"/>
  <c r="K29" i="193" s="1"/>
  <c r="J286" i="78"/>
  <c r="J29" i="193" s="1"/>
  <c r="K251" i="78"/>
  <c r="K11" i="193" s="1"/>
  <c r="J251" i="78"/>
  <c r="J11" i="193" s="1"/>
  <c r="K216" i="78"/>
  <c r="J216" i="78"/>
  <c r="K181" i="78"/>
  <c r="J181" i="78"/>
  <c r="K146" i="78"/>
  <c r="J146" i="78"/>
  <c r="K111" i="78"/>
  <c r="J111" i="78"/>
  <c r="K76" i="78"/>
  <c r="K24" i="193" s="1"/>
  <c r="J76" i="78"/>
  <c r="J24" i="193" s="1"/>
  <c r="K41" i="78"/>
  <c r="K6" i="193" s="1"/>
  <c r="J41" i="78"/>
  <c r="J6" i="193" s="1"/>
  <c r="K6" i="78"/>
  <c r="J6" i="78"/>
  <c r="J20" i="193" l="1"/>
  <c r="J15" i="193"/>
  <c r="K15" i="193"/>
  <c r="K20" i="193"/>
  <c r="J42" i="82"/>
  <c r="K42" i="82"/>
  <c r="J43" i="82"/>
  <c r="K43" i="82"/>
  <c r="J44" i="82"/>
  <c r="K44" i="82"/>
  <c r="J45" i="82"/>
  <c r="K45" i="82"/>
  <c r="J46" i="82"/>
  <c r="K46" i="82"/>
  <c r="J47" i="82"/>
  <c r="K47" i="82"/>
  <c r="J48" i="82"/>
  <c r="K48" i="82"/>
  <c r="J49" i="82"/>
  <c r="K49" i="82"/>
  <c r="J50" i="82"/>
  <c r="K50" i="82"/>
  <c r="J51" i="82"/>
  <c r="K51" i="82"/>
  <c r="J52" i="82"/>
  <c r="K52" i="82"/>
  <c r="J53" i="82"/>
  <c r="K53" i="82"/>
  <c r="J54" i="82"/>
  <c r="K54" i="82"/>
  <c r="J55" i="82"/>
  <c r="K55" i="82"/>
  <c r="J56" i="82"/>
  <c r="K56" i="82"/>
  <c r="K76" i="82"/>
  <c r="K41" i="82" s="1"/>
  <c r="J76" i="82"/>
  <c r="J41" i="82" s="1"/>
  <c r="K6" i="82"/>
  <c r="J6" i="82"/>
  <c r="J43" i="15"/>
  <c r="K43" i="15"/>
  <c r="J44" i="15"/>
  <c r="K44" i="15"/>
  <c r="J45" i="15"/>
  <c r="K45" i="15"/>
  <c r="J46" i="15"/>
  <c r="K46" i="15"/>
  <c r="J47" i="15"/>
  <c r="K47" i="15"/>
  <c r="J48" i="15"/>
  <c r="K48" i="15"/>
  <c r="J49" i="15"/>
  <c r="K49" i="15"/>
  <c r="J50" i="15"/>
  <c r="K50" i="15"/>
  <c r="J51" i="15"/>
  <c r="K51" i="15"/>
  <c r="J52" i="15"/>
  <c r="K52" i="15"/>
  <c r="J53" i="15"/>
  <c r="K53" i="15"/>
  <c r="J54" i="15"/>
  <c r="K54" i="15"/>
  <c r="J55" i="15"/>
  <c r="K55" i="15"/>
  <c r="J56" i="15"/>
  <c r="K56" i="15"/>
  <c r="J42" i="15"/>
  <c r="K42" i="15"/>
  <c r="K76" i="15"/>
  <c r="J76" i="15"/>
  <c r="K6" i="15"/>
  <c r="J6" i="15"/>
  <c r="J43" i="14"/>
  <c r="K43" i="14"/>
  <c r="J44" i="14"/>
  <c r="K44" i="14"/>
  <c r="J45" i="14"/>
  <c r="K45" i="14"/>
  <c r="J46" i="14"/>
  <c r="K46" i="14"/>
  <c r="J47" i="14"/>
  <c r="K47" i="14"/>
  <c r="J48" i="14"/>
  <c r="K48" i="14"/>
  <c r="J49" i="14"/>
  <c r="K49" i="14"/>
  <c r="J50" i="14"/>
  <c r="K50" i="14"/>
  <c r="J51" i="14"/>
  <c r="K51" i="14"/>
  <c r="J52" i="14"/>
  <c r="K52" i="14"/>
  <c r="J53" i="14"/>
  <c r="K53" i="14"/>
  <c r="J54" i="14"/>
  <c r="K54" i="14"/>
  <c r="J55" i="14"/>
  <c r="K55" i="14"/>
  <c r="J56" i="14"/>
  <c r="K56" i="14"/>
  <c r="J42" i="14"/>
  <c r="K42" i="14"/>
  <c r="K76" i="14"/>
  <c r="J76" i="14"/>
  <c r="K6" i="14"/>
  <c r="D24" i="7" s="1"/>
  <c r="D44" i="7" s="1"/>
  <c r="J6" i="14"/>
  <c r="D23" i="7" s="1"/>
  <c r="J43" i="13"/>
  <c r="K43" i="13"/>
  <c r="J44" i="13"/>
  <c r="K44" i="13"/>
  <c r="J45" i="13"/>
  <c r="K45" i="13"/>
  <c r="J46" i="13"/>
  <c r="K46" i="13"/>
  <c r="J47" i="13"/>
  <c r="K47" i="13"/>
  <c r="J48" i="13"/>
  <c r="K48" i="13"/>
  <c r="J49" i="13"/>
  <c r="K49" i="13"/>
  <c r="J50" i="13"/>
  <c r="K50" i="13"/>
  <c r="J51" i="13"/>
  <c r="K51" i="13"/>
  <c r="J52" i="13"/>
  <c r="K52" i="13"/>
  <c r="J53" i="13"/>
  <c r="K53" i="13"/>
  <c r="J54" i="13"/>
  <c r="K54" i="13"/>
  <c r="J55" i="13"/>
  <c r="K55" i="13"/>
  <c r="J56" i="13"/>
  <c r="K56" i="13"/>
  <c r="J42" i="13"/>
  <c r="K42" i="13"/>
  <c r="K76" i="13"/>
  <c r="K41" i="13" s="1"/>
  <c r="J76" i="13"/>
  <c r="K6" i="13"/>
  <c r="J6" i="13"/>
  <c r="J44" i="12"/>
  <c r="K44" i="12"/>
  <c r="J45" i="12"/>
  <c r="K45" i="12"/>
  <c r="J46" i="12"/>
  <c r="K46" i="12"/>
  <c r="J47" i="12"/>
  <c r="K47" i="12"/>
  <c r="J48" i="12"/>
  <c r="K48" i="12"/>
  <c r="J49" i="12"/>
  <c r="K49" i="12"/>
  <c r="J50" i="12"/>
  <c r="K50" i="12"/>
  <c r="J51" i="12"/>
  <c r="K51" i="12"/>
  <c r="J52" i="12"/>
  <c r="K52" i="12"/>
  <c r="J53" i="12"/>
  <c r="K53" i="12"/>
  <c r="J54" i="12"/>
  <c r="K54" i="12"/>
  <c r="J55" i="12"/>
  <c r="K55" i="12"/>
  <c r="J56" i="12"/>
  <c r="K56" i="12"/>
  <c r="J57" i="12"/>
  <c r="K57" i="12"/>
  <c r="J43" i="12"/>
  <c r="K43" i="12"/>
  <c r="K77" i="12"/>
  <c r="J77" i="12"/>
  <c r="J7" i="12"/>
  <c r="E23" i="9" s="1"/>
  <c r="K7" i="12"/>
  <c r="E24" i="9" s="1"/>
  <c r="E45" i="9" s="1"/>
  <c r="J42" i="11"/>
  <c r="K42" i="11"/>
  <c r="J43" i="11"/>
  <c r="K43" i="11"/>
  <c r="J44" i="11"/>
  <c r="K44" i="11"/>
  <c r="J45" i="11"/>
  <c r="K45" i="11"/>
  <c r="J46" i="11"/>
  <c r="K46" i="11"/>
  <c r="J47" i="11"/>
  <c r="K47" i="11"/>
  <c r="J48" i="11"/>
  <c r="K48" i="11"/>
  <c r="J49" i="11"/>
  <c r="K49" i="11"/>
  <c r="J50" i="11"/>
  <c r="K50" i="11"/>
  <c r="J51" i="11"/>
  <c r="K51" i="11"/>
  <c r="J52" i="11"/>
  <c r="K52" i="11"/>
  <c r="J53" i="11"/>
  <c r="K53" i="11"/>
  <c r="J54" i="11"/>
  <c r="K54" i="11"/>
  <c r="J55" i="11"/>
  <c r="K55" i="11"/>
  <c r="J41" i="11"/>
  <c r="K41" i="11"/>
  <c r="J75" i="11"/>
  <c r="C23" i="52" s="1"/>
  <c r="K75" i="11"/>
  <c r="K6" i="11"/>
  <c r="C24" i="9" s="1"/>
  <c r="J6" i="11"/>
  <c r="C23" i="9" s="1"/>
  <c r="J43" i="10"/>
  <c r="K43" i="10"/>
  <c r="J44" i="10"/>
  <c r="K44" i="10"/>
  <c r="J45" i="10"/>
  <c r="K45" i="10"/>
  <c r="J46" i="10"/>
  <c r="K46" i="10"/>
  <c r="J47" i="10"/>
  <c r="K47" i="10"/>
  <c r="J48" i="10"/>
  <c r="K48" i="10"/>
  <c r="J49" i="10"/>
  <c r="K49" i="10"/>
  <c r="J50" i="10"/>
  <c r="K50" i="10"/>
  <c r="J51" i="10"/>
  <c r="K51" i="10"/>
  <c r="J52" i="10"/>
  <c r="K52" i="10"/>
  <c r="J53" i="10"/>
  <c r="K53" i="10"/>
  <c r="J54" i="10"/>
  <c r="K54" i="10"/>
  <c r="J55" i="10"/>
  <c r="K55" i="10"/>
  <c r="J56" i="10"/>
  <c r="K56" i="10"/>
  <c r="J42" i="10"/>
  <c r="K42" i="10"/>
  <c r="J75" i="10"/>
  <c r="J42" i="8" s="1"/>
  <c r="K75" i="10"/>
  <c r="J5" i="10"/>
  <c r="K5" i="10"/>
  <c r="K41" i="10" l="1"/>
  <c r="K42" i="8"/>
  <c r="B23" i="9"/>
  <c r="C23" i="7" s="1"/>
  <c r="K41" i="15"/>
  <c r="C23" i="53"/>
  <c r="J41" i="10"/>
  <c r="C45" i="9"/>
  <c r="B24" i="9"/>
  <c r="K42" i="12"/>
  <c r="E24" i="52"/>
  <c r="K41" i="14"/>
  <c r="H24" i="7"/>
  <c r="H44" i="7" s="1"/>
  <c r="J41" i="14"/>
  <c r="H23" i="7"/>
  <c r="K40" i="11"/>
  <c r="C24" i="52"/>
  <c r="J41" i="13"/>
  <c r="J41" i="15"/>
  <c r="J42" i="12"/>
  <c r="E23" i="52"/>
  <c r="E23" i="53" s="1"/>
  <c r="J40" i="11"/>
  <c r="E44" i="9"/>
  <c r="C44" i="9"/>
  <c r="B24" i="52" l="1"/>
  <c r="B23" i="52"/>
  <c r="G23" i="7" s="1"/>
  <c r="G24" i="7"/>
  <c r="G43" i="7" s="1"/>
  <c r="B45" i="52"/>
  <c r="C45" i="52"/>
  <c r="C24" i="53"/>
  <c r="C24" i="7"/>
  <c r="C44" i="7" s="1"/>
  <c r="B45" i="9"/>
  <c r="E44" i="52"/>
  <c r="C44" i="52"/>
  <c r="E45" i="52"/>
  <c r="E24" i="53"/>
  <c r="B44" i="9"/>
  <c r="B24" i="53"/>
  <c r="K81" i="8"/>
  <c r="K7" i="8"/>
  <c r="B24" i="7" s="1"/>
  <c r="B44" i="7" s="1"/>
  <c r="J7" i="8"/>
  <c r="B23" i="7" s="1"/>
  <c r="E42" i="7"/>
  <c r="D43" i="7"/>
  <c r="E43" i="7"/>
  <c r="H43" i="7"/>
  <c r="K7" i="5"/>
  <c r="J7" i="5"/>
  <c r="F23" i="7" l="1"/>
  <c r="J81" i="8"/>
  <c r="B23" i="53"/>
  <c r="B44" i="52"/>
  <c r="C43" i="7"/>
  <c r="B43" i="7"/>
  <c r="G44" i="7"/>
  <c r="F24" i="7"/>
  <c r="B44" i="53"/>
  <c r="B45" i="53"/>
  <c r="E45" i="53"/>
  <c r="E44" i="53"/>
  <c r="C45" i="53"/>
  <c r="C44" i="53"/>
  <c r="F44" i="7" l="1"/>
  <c r="F43" i="7"/>
  <c r="H21" i="211"/>
  <c r="I21" i="211"/>
  <c r="H24" i="211"/>
  <c r="I24" i="211"/>
  <c r="H25" i="211"/>
  <c r="I25" i="211"/>
  <c r="G21" i="211"/>
  <c r="G24" i="211"/>
  <c r="G25" i="211"/>
  <c r="H20" i="211"/>
  <c r="G20" i="211" l="1"/>
  <c r="H22" i="211"/>
  <c r="J22" i="211"/>
  <c r="I22" i="211"/>
  <c r="G22" i="211"/>
  <c r="I41" i="215"/>
  <c r="H41" i="215"/>
  <c r="G41" i="215"/>
  <c r="F41" i="215"/>
  <c r="E41" i="215"/>
  <c r="D41" i="215"/>
  <c r="C41" i="215" s="1"/>
  <c r="I40" i="215"/>
  <c r="H40" i="215"/>
  <c r="G40" i="215"/>
  <c r="F40" i="215"/>
  <c r="E40" i="215"/>
  <c r="D40" i="215"/>
  <c r="C40" i="215" s="1"/>
  <c r="I39" i="215"/>
  <c r="H39" i="215"/>
  <c r="G39" i="215"/>
  <c r="F39" i="215"/>
  <c r="E39" i="215"/>
  <c r="D39" i="215"/>
  <c r="C39" i="215" s="1"/>
  <c r="I38" i="215"/>
  <c r="H38" i="215"/>
  <c r="G38" i="215"/>
  <c r="F38" i="215"/>
  <c r="E38" i="215"/>
  <c r="D38" i="215"/>
  <c r="C38" i="215" s="1"/>
  <c r="I37" i="215"/>
  <c r="H37" i="215"/>
  <c r="G37" i="215"/>
  <c r="F37" i="215"/>
  <c r="E37" i="215"/>
  <c r="D37" i="215"/>
  <c r="C37" i="215" s="1"/>
  <c r="I36" i="215"/>
  <c r="H36" i="215"/>
  <c r="G36" i="215"/>
  <c r="F36" i="215"/>
  <c r="E36" i="215"/>
  <c r="D36" i="215"/>
  <c r="C36" i="215" s="1"/>
  <c r="I35" i="215"/>
  <c r="H35" i="215"/>
  <c r="G35" i="215"/>
  <c r="F35" i="215"/>
  <c r="E35" i="215"/>
  <c r="D35" i="215"/>
  <c r="C35" i="215" s="1"/>
  <c r="I34" i="215"/>
  <c r="H34" i="215"/>
  <c r="G34" i="215"/>
  <c r="F34" i="215"/>
  <c r="E34" i="215"/>
  <c r="D34" i="215"/>
  <c r="C34" i="215" s="1"/>
  <c r="I33" i="215"/>
  <c r="H33" i="215"/>
  <c r="G33" i="215"/>
  <c r="F33" i="215"/>
  <c r="E33" i="215"/>
  <c r="D33" i="215"/>
  <c r="C33" i="215" s="1"/>
  <c r="I32" i="215"/>
  <c r="H32" i="215"/>
  <c r="G32" i="215"/>
  <c r="F32" i="215"/>
  <c r="E32" i="215"/>
  <c r="D32" i="215"/>
  <c r="C32" i="215" s="1"/>
  <c r="I31" i="215"/>
  <c r="H31" i="215"/>
  <c r="G31" i="215"/>
  <c r="F31" i="215"/>
  <c r="E31" i="215"/>
  <c r="D31" i="215"/>
  <c r="C31" i="215" s="1"/>
  <c r="I30" i="215"/>
  <c r="H30" i="215"/>
  <c r="G30" i="215"/>
  <c r="F30" i="215"/>
  <c r="E30" i="215"/>
  <c r="D30" i="215"/>
  <c r="C30" i="215" s="1"/>
  <c r="I29" i="215"/>
  <c r="H29" i="215"/>
  <c r="G29" i="215"/>
  <c r="F29" i="215"/>
  <c r="E29" i="215"/>
  <c r="D29" i="215"/>
  <c r="C29" i="215" s="1"/>
  <c r="I28" i="215"/>
  <c r="H28" i="215"/>
  <c r="G28" i="215"/>
  <c r="F28" i="215"/>
  <c r="E28" i="215"/>
  <c r="D28" i="215"/>
  <c r="C28" i="215" s="1"/>
  <c r="I27" i="215"/>
  <c r="H27" i="215"/>
  <c r="G27" i="215"/>
  <c r="F27" i="215"/>
  <c r="E27" i="215"/>
  <c r="D27" i="215"/>
  <c r="C27" i="215" s="1"/>
  <c r="I6" i="215"/>
  <c r="H6" i="215"/>
  <c r="G6" i="215"/>
  <c r="F6" i="215"/>
  <c r="E6" i="215"/>
  <c r="D6" i="215"/>
  <c r="C6" i="215"/>
  <c r="B6" i="215"/>
  <c r="K17" i="214"/>
  <c r="J17" i="214"/>
  <c r="I17" i="214"/>
  <c r="H17" i="214"/>
  <c r="G17" i="214"/>
  <c r="F17" i="214"/>
  <c r="E17" i="214"/>
  <c r="D17" i="214"/>
  <c r="K13" i="214"/>
  <c r="J13" i="214"/>
  <c r="I13" i="214"/>
  <c r="H13" i="214"/>
  <c r="G13" i="214"/>
  <c r="F13" i="214"/>
  <c r="E13" i="214"/>
  <c r="D13" i="214"/>
  <c r="K10" i="214"/>
  <c r="J10" i="214"/>
  <c r="I10" i="214"/>
  <c r="H10" i="214"/>
  <c r="G10" i="214"/>
  <c r="F10" i="214"/>
  <c r="E10" i="214"/>
  <c r="D10" i="214"/>
  <c r="K5" i="214"/>
  <c r="J5" i="214"/>
  <c r="I5" i="214"/>
  <c r="H5" i="214"/>
  <c r="G5" i="214"/>
  <c r="F5" i="214"/>
  <c r="E5" i="214"/>
  <c r="D5" i="214"/>
  <c r="I43" i="213"/>
  <c r="H43" i="213"/>
  <c r="G43" i="213"/>
  <c r="F43" i="213"/>
  <c r="E43" i="213"/>
  <c r="D43" i="213"/>
  <c r="C43" i="213" s="1"/>
  <c r="I42" i="213"/>
  <c r="H42" i="213"/>
  <c r="G42" i="213"/>
  <c r="F42" i="213"/>
  <c r="E42" i="213"/>
  <c r="D42" i="213"/>
  <c r="C42" i="213" s="1"/>
  <c r="I41" i="213"/>
  <c r="H41" i="213"/>
  <c r="G41" i="213"/>
  <c r="F41" i="213"/>
  <c r="E41" i="213"/>
  <c r="D41" i="213"/>
  <c r="C41" i="213" s="1"/>
  <c r="I40" i="213"/>
  <c r="H40" i="213"/>
  <c r="G40" i="213"/>
  <c r="F40" i="213"/>
  <c r="E40" i="213"/>
  <c r="D40" i="213"/>
  <c r="C40" i="213" s="1"/>
  <c r="I39" i="213"/>
  <c r="H39" i="213"/>
  <c r="G39" i="213"/>
  <c r="F39" i="213"/>
  <c r="E39" i="213"/>
  <c r="D39" i="213"/>
  <c r="C39" i="213" s="1"/>
  <c r="I38" i="213"/>
  <c r="H38" i="213"/>
  <c r="G38" i="213"/>
  <c r="F38" i="213"/>
  <c r="E38" i="213"/>
  <c r="D38" i="213"/>
  <c r="C38" i="213" s="1"/>
  <c r="I37" i="213"/>
  <c r="H37" i="213"/>
  <c r="G37" i="213"/>
  <c r="F37" i="213"/>
  <c r="E37" i="213"/>
  <c r="D37" i="213"/>
  <c r="C37" i="213" s="1"/>
  <c r="I36" i="213"/>
  <c r="H36" i="213"/>
  <c r="G36" i="213"/>
  <c r="F36" i="213"/>
  <c r="E36" i="213"/>
  <c r="D36" i="213"/>
  <c r="C36" i="213" s="1"/>
  <c r="I35" i="213"/>
  <c r="H35" i="213"/>
  <c r="G35" i="213"/>
  <c r="F35" i="213"/>
  <c r="E35" i="213"/>
  <c r="D35" i="213"/>
  <c r="C35" i="213" s="1"/>
  <c r="I34" i="213"/>
  <c r="H34" i="213"/>
  <c r="G34" i="213"/>
  <c r="F34" i="213"/>
  <c r="E34" i="213"/>
  <c r="D34" i="213"/>
  <c r="C34" i="213" s="1"/>
  <c r="I33" i="213"/>
  <c r="H33" i="213"/>
  <c r="G33" i="213"/>
  <c r="F33" i="213"/>
  <c r="E33" i="213"/>
  <c r="D33" i="213"/>
  <c r="C33" i="213" s="1"/>
  <c r="I32" i="213"/>
  <c r="H32" i="213"/>
  <c r="G32" i="213"/>
  <c r="F32" i="213"/>
  <c r="E32" i="213"/>
  <c r="D32" i="213"/>
  <c r="C32" i="213" s="1"/>
  <c r="I31" i="213"/>
  <c r="H31" i="213"/>
  <c r="G31" i="213"/>
  <c r="F31" i="213"/>
  <c r="E31" i="213"/>
  <c r="D31" i="213"/>
  <c r="C31" i="213" s="1"/>
  <c r="I30" i="213"/>
  <c r="H30" i="213"/>
  <c r="G30" i="213"/>
  <c r="F30" i="213"/>
  <c r="E30" i="213"/>
  <c r="D30" i="213"/>
  <c r="C30" i="213" s="1"/>
  <c r="I29" i="213"/>
  <c r="H29" i="213"/>
  <c r="G29" i="213"/>
  <c r="F29" i="213"/>
  <c r="E29" i="213"/>
  <c r="D29" i="213"/>
  <c r="C29" i="213" s="1"/>
  <c r="I8" i="213"/>
  <c r="J28" i="213" s="1"/>
  <c r="H8" i="213"/>
  <c r="G8" i="213"/>
  <c r="F8" i="213"/>
  <c r="E8" i="213"/>
  <c r="D8" i="213"/>
  <c r="C8" i="213"/>
  <c r="B8" i="213"/>
  <c r="G13" i="212"/>
  <c r="F13" i="212"/>
  <c r="E13" i="212"/>
  <c r="D13" i="212"/>
  <c r="K10" i="212"/>
  <c r="J10" i="212"/>
  <c r="I10" i="212"/>
  <c r="H10" i="212"/>
  <c r="G10" i="212"/>
  <c r="F10" i="212"/>
  <c r="E10" i="212"/>
  <c r="D10" i="212"/>
  <c r="K5" i="212"/>
  <c r="J5" i="212"/>
  <c r="I5" i="212"/>
  <c r="H5" i="212"/>
  <c r="G5" i="212"/>
  <c r="F5" i="212"/>
  <c r="E5" i="212"/>
  <c r="D5" i="212"/>
  <c r="I41" i="209"/>
  <c r="H41" i="209"/>
  <c r="G41" i="209"/>
  <c r="F41" i="209"/>
  <c r="E41" i="209"/>
  <c r="D41" i="209"/>
  <c r="C41" i="209" s="1"/>
  <c r="I40" i="209"/>
  <c r="H40" i="209"/>
  <c r="G40" i="209"/>
  <c r="F40" i="209"/>
  <c r="E40" i="209"/>
  <c r="D40" i="209"/>
  <c r="C40" i="209" s="1"/>
  <c r="I39" i="209"/>
  <c r="H39" i="209"/>
  <c r="G39" i="209"/>
  <c r="F39" i="209"/>
  <c r="E39" i="209"/>
  <c r="D39" i="209"/>
  <c r="C39" i="209" s="1"/>
  <c r="I38" i="209"/>
  <c r="H38" i="209"/>
  <c r="G38" i="209"/>
  <c r="F38" i="209"/>
  <c r="E38" i="209"/>
  <c r="D38" i="209"/>
  <c r="C38" i="209" s="1"/>
  <c r="I37" i="209"/>
  <c r="H37" i="209"/>
  <c r="G37" i="209"/>
  <c r="F37" i="209"/>
  <c r="E37" i="209"/>
  <c r="D37" i="209"/>
  <c r="C37" i="209" s="1"/>
  <c r="I36" i="209"/>
  <c r="H36" i="209"/>
  <c r="G36" i="209"/>
  <c r="F36" i="209"/>
  <c r="E36" i="209"/>
  <c r="D36" i="209"/>
  <c r="C36" i="209" s="1"/>
  <c r="I35" i="209"/>
  <c r="H35" i="209"/>
  <c r="I31" i="209"/>
  <c r="H31" i="209"/>
  <c r="G31" i="209"/>
  <c r="F31" i="209"/>
  <c r="E31" i="209"/>
  <c r="D31" i="209"/>
  <c r="C31" i="209" s="1"/>
  <c r="I30" i="209"/>
  <c r="H30" i="209"/>
  <c r="G30" i="209"/>
  <c r="F30" i="209"/>
  <c r="E30" i="209"/>
  <c r="D30" i="209"/>
  <c r="C30" i="209" s="1"/>
  <c r="F29" i="209"/>
  <c r="E29" i="209"/>
  <c r="J28" i="209"/>
  <c r="D28" i="209"/>
  <c r="C28" i="209" s="1"/>
  <c r="D42" i="208"/>
  <c r="C42" i="208"/>
  <c r="D41" i="208"/>
  <c r="C41" i="208"/>
  <c r="D40" i="208"/>
  <c r="C40" i="208"/>
  <c r="D39" i="208"/>
  <c r="C39" i="208"/>
  <c r="D38" i="208"/>
  <c r="C38" i="208"/>
  <c r="D37" i="208"/>
  <c r="C37" i="208"/>
  <c r="D36" i="208"/>
  <c r="C36" i="208"/>
  <c r="D35" i="208"/>
  <c r="C35" i="208"/>
  <c r="D34" i="208"/>
  <c r="C34" i="208"/>
  <c r="D33" i="208"/>
  <c r="C33" i="208"/>
  <c r="D32" i="208"/>
  <c r="C32" i="208"/>
  <c r="D31" i="208"/>
  <c r="C31" i="208"/>
  <c r="B22" i="208"/>
  <c r="B43" i="208" s="1"/>
  <c r="B21" i="208"/>
  <c r="B20" i="208"/>
  <c r="B19" i="208"/>
  <c r="B18" i="208"/>
  <c r="B17" i="208"/>
  <c r="B16" i="208"/>
  <c r="B15" i="208"/>
  <c r="B14" i="208"/>
  <c r="B13" i="208"/>
  <c r="B12" i="208"/>
  <c r="B11" i="208"/>
  <c r="B10" i="208"/>
  <c r="D41" i="207"/>
  <c r="C41" i="207"/>
  <c r="D40" i="207"/>
  <c r="C40" i="207"/>
  <c r="D39" i="207"/>
  <c r="C39" i="207"/>
  <c r="D38" i="207"/>
  <c r="C38" i="207"/>
  <c r="D37" i="207"/>
  <c r="C37" i="207"/>
  <c r="D36" i="207"/>
  <c r="C36" i="207"/>
  <c r="D35" i="207"/>
  <c r="C35" i="207"/>
  <c r="D34" i="207"/>
  <c r="C34" i="207"/>
  <c r="D33" i="207"/>
  <c r="C33" i="207"/>
  <c r="D32" i="207"/>
  <c r="C32" i="207"/>
  <c r="D31" i="207"/>
  <c r="C31" i="207"/>
  <c r="D30" i="207"/>
  <c r="C30" i="207"/>
  <c r="B21" i="207"/>
  <c r="B42" i="207" s="1"/>
  <c r="B20" i="207"/>
  <c r="B19" i="207"/>
  <c r="B18" i="207"/>
  <c r="B17" i="207"/>
  <c r="B16" i="207"/>
  <c r="B15" i="207"/>
  <c r="B14" i="207"/>
  <c r="B13" i="207"/>
  <c r="B12" i="207"/>
  <c r="B11" i="207"/>
  <c r="B10" i="207"/>
  <c r="B9" i="207"/>
  <c r="G28" i="213" l="1"/>
  <c r="B33" i="207"/>
  <c r="F28" i="213"/>
  <c r="E26" i="215"/>
  <c r="I26" i="215"/>
  <c r="J26" i="215"/>
  <c r="I20" i="211"/>
  <c r="J20" i="211"/>
  <c r="B34" i="207"/>
  <c r="D28" i="213"/>
  <c r="C28" i="213" s="1"/>
  <c r="H28" i="213"/>
  <c r="G26" i="215"/>
  <c r="B34" i="208"/>
  <c r="B38" i="208"/>
  <c r="B30" i="207"/>
  <c r="B31" i="207"/>
  <c r="B38" i="207"/>
  <c r="B35" i="207"/>
  <c r="H28" i="209"/>
  <c r="G28" i="209"/>
  <c r="B37" i="207"/>
  <c r="B39" i="207"/>
  <c r="B32" i="207"/>
  <c r="B36" i="207"/>
  <c r="B40" i="207"/>
  <c r="B32" i="208"/>
  <c r="B36" i="208"/>
  <c r="B40" i="208"/>
  <c r="E28" i="213"/>
  <c r="I28" i="213"/>
  <c r="D26" i="215"/>
  <c r="C26" i="215" s="1"/>
  <c r="H26" i="215"/>
  <c r="B41" i="207"/>
  <c r="B42" i="208"/>
  <c r="E28" i="209"/>
  <c r="I28" i="209"/>
  <c r="F26" i="215"/>
  <c r="F28" i="209"/>
  <c r="B31" i="208"/>
  <c r="B35" i="208"/>
  <c r="B39" i="208"/>
  <c r="B33" i="208"/>
  <c r="B37" i="208"/>
  <c r="B41" i="208"/>
  <c r="I42" i="129"/>
  <c r="J21" i="22" s="1"/>
  <c r="H42" i="129"/>
  <c r="I21" i="22" s="1"/>
  <c r="G42" i="129"/>
  <c r="H21" i="22" s="1"/>
  <c r="F42" i="129"/>
  <c r="G21" i="22" s="1"/>
  <c r="E42" i="129"/>
  <c r="F21" i="22" s="1"/>
  <c r="D42" i="129"/>
  <c r="E21" i="22" s="1"/>
  <c r="C42" i="129"/>
  <c r="D21" i="22" s="1"/>
  <c r="B42" i="129"/>
  <c r="E22" i="129"/>
  <c r="D22" i="129"/>
  <c r="C22" i="129"/>
  <c r="B22" i="129"/>
  <c r="E21" i="129"/>
  <c r="D21" i="129"/>
  <c r="C21" i="129"/>
  <c r="B21" i="129"/>
  <c r="E20" i="129"/>
  <c r="D20" i="129"/>
  <c r="C20" i="129"/>
  <c r="B20" i="129"/>
  <c r="E19" i="129"/>
  <c r="D19" i="129"/>
  <c r="C19" i="129"/>
  <c r="B19" i="129"/>
  <c r="E18" i="129"/>
  <c r="D18" i="129"/>
  <c r="C18" i="129"/>
  <c r="B18" i="129"/>
  <c r="E17" i="129"/>
  <c r="D17" i="129"/>
  <c r="C17" i="129"/>
  <c r="B17" i="129"/>
  <c r="E16" i="129"/>
  <c r="D16" i="129"/>
  <c r="C16" i="129"/>
  <c r="B16" i="129"/>
  <c r="E15" i="129"/>
  <c r="D15" i="129"/>
  <c r="C15" i="129"/>
  <c r="B15" i="129"/>
  <c r="E14" i="129"/>
  <c r="D14" i="129"/>
  <c r="C14" i="129"/>
  <c r="B14" i="129"/>
  <c r="E13" i="129"/>
  <c r="D13" i="129"/>
  <c r="C13" i="129"/>
  <c r="B13" i="129"/>
  <c r="E12" i="129"/>
  <c r="D12" i="129"/>
  <c r="C12" i="129"/>
  <c r="B12" i="129"/>
  <c r="E11" i="129"/>
  <c r="D11" i="129"/>
  <c r="C11" i="129"/>
  <c r="B11" i="129"/>
  <c r="E10" i="129"/>
  <c r="D10" i="129"/>
  <c r="D7" i="129" s="1"/>
  <c r="E19" i="22" s="1"/>
  <c r="C10" i="129"/>
  <c r="B10" i="129"/>
  <c r="E9" i="129"/>
  <c r="D9" i="129"/>
  <c r="C9" i="129"/>
  <c r="B9" i="129"/>
  <c r="B7" i="129" s="1"/>
  <c r="E8" i="129"/>
  <c r="D8" i="129"/>
  <c r="C8" i="129"/>
  <c r="B8" i="129"/>
  <c r="I7" i="129"/>
  <c r="J19" i="22" s="1"/>
  <c r="H7" i="129"/>
  <c r="I19" i="22" s="1"/>
  <c r="G7" i="129"/>
  <c r="H19" i="22" s="1"/>
  <c r="F7" i="129"/>
  <c r="G19" i="22" s="1"/>
  <c r="I45" i="132"/>
  <c r="J17" i="22" s="1"/>
  <c r="H45" i="132"/>
  <c r="I17" i="22" s="1"/>
  <c r="G45" i="132"/>
  <c r="H17" i="22" s="1"/>
  <c r="F45" i="132"/>
  <c r="G17" i="22" s="1"/>
  <c r="E45" i="132"/>
  <c r="F17" i="22" s="1"/>
  <c r="D45" i="132"/>
  <c r="E17" i="22" s="1"/>
  <c r="C45" i="132"/>
  <c r="D17" i="22" s="1"/>
  <c r="I6" i="132"/>
  <c r="J11" i="22" s="1"/>
  <c r="H6" i="132"/>
  <c r="I11" i="22" s="1"/>
  <c r="G6" i="132"/>
  <c r="H11" i="22" s="1"/>
  <c r="F6" i="132"/>
  <c r="G11" i="22" s="1"/>
  <c r="E6" i="132"/>
  <c r="F11" i="22" s="1"/>
  <c r="D6" i="132"/>
  <c r="E11" i="22" s="1"/>
  <c r="C6" i="132"/>
  <c r="D11" i="22" s="1"/>
  <c r="B6" i="132"/>
  <c r="B55" i="135"/>
  <c r="B54" i="135"/>
  <c r="B53" i="135"/>
  <c r="B52" i="135"/>
  <c r="B51" i="135"/>
  <c r="B50" i="135"/>
  <c r="B49" i="135"/>
  <c r="B48" i="135"/>
  <c r="B47" i="135"/>
  <c r="B46" i="135"/>
  <c r="B45" i="135"/>
  <c r="B44" i="135"/>
  <c r="B43" i="135"/>
  <c r="B42" i="135"/>
  <c r="B41" i="135"/>
  <c r="I40" i="135"/>
  <c r="J14" i="22" s="1"/>
  <c r="H40" i="135"/>
  <c r="I14" i="22" s="1"/>
  <c r="G40" i="135"/>
  <c r="H14" i="22" s="1"/>
  <c r="F40" i="135"/>
  <c r="G14" i="22" s="1"/>
  <c r="E40" i="135"/>
  <c r="F14" i="22" s="1"/>
  <c r="D40" i="135"/>
  <c r="E14" i="22" s="1"/>
  <c r="C40" i="135"/>
  <c r="D14" i="22" s="1"/>
  <c r="E21" i="135"/>
  <c r="D21" i="135"/>
  <c r="C21" i="135"/>
  <c r="B21" i="135"/>
  <c r="E20" i="135"/>
  <c r="D20" i="135"/>
  <c r="C20" i="135"/>
  <c r="B20" i="135"/>
  <c r="E19" i="135"/>
  <c r="D19" i="135"/>
  <c r="C19" i="135"/>
  <c r="B19" i="135"/>
  <c r="E18" i="135"/>
  <c r="D18" i="135"/>
  <c r="C18" i="135"/>
  <c r="B18" i="135"/>
  <c r="E17" i="135"/>
  <c r="D17" i="135"/>
  <c r="C17" i="135"/>
  <c r="B17" i="135"/>
  <c r="E16" i="135"/>
  <c r="D16" i="135"/>
  <c r="C16" i="135"/>
  <c r="B16" i="135"/>
  <c r="E15" i="135"/>
  <c r="D15" i="135"/>
  <c r="C15" i="135"/>
  <c r="B15" i="135"/>
  <c r="E14" i="135"/>
  <c r="D14" i="135"/>
  <c r="C14" i="135"/>
  <c r="B14" i="135"/>
  <c r="E13" i="135"/>
  <c r="D13" i="135"/>
  <c r="C13" i="135"/>
  <c r="B13" i="135"/>
  <c r="E12" i="135"/>
  <c r="D12" i="135"/>
  <c r="C12" i="135"/>
  <c r="B12" i="135"/>
  <c r="E11" i="135"/>
  <c r="D11" i="135"/>
  <c r="C11" i="135"/>
  <c r="B11" i="135"/>
  <c r="E10" i="135"/>
  <c r="D10" i="135"/>
  <c r="C10" i="135"/>
  <c r="B10" i="135"/>
  <c r="E9" i="135"/>
  <c r="D9" i="135"/>
  <c r="C9" i="135"/>
  <c r="B9" i="135"/>
  <c r="E8" i="135"/>
  <c r="D8" i="135"/>
  <c r="C8" i="135"/>
  <c r="B8" i="135"/>
  <c r="E7" i="135"/>
  <c r="D7" i="135"/>
  <c r="C7" i="135"/>
  <c r="B7" i="135"/>
  <c r="I6" i="135"/>
  <c r="J13" i="22" s="1"/>
  <c r="H6" i="135"/>
  <c r="I13" i="22" s="1"/>
  <c r="G6" i="135"/>
  <c r="H13" i="22" s="1"/>
  <c r="F6" i="135"/>
  <c r="G13" i="22" s="1"/>
  <c r="I76" i="23"/>
  <c r="J9" i="22" s="1"/>
  <c r="H76" i="23"/>
  <c r="I9" i="22" s="1"/>
  <c r="G76" i="23"/>
  <c r="H9" i="22" s="1"/>
  <c r="F76" i="23"/>
  <c r="G9" i="22" s="1"/>
  <c r="E76" i="23"/>
  <c r="F9" i="22" s="1"/>
  <c r="D76" i="23"/>
  <c r="E9" i="22" s="1"/>
  <c r="C76" i="23"/>
  <c r="D9" i="22" s="1"/>
  <c r="B76" i="23"/>
  <c r="I41" i="23"/>
  <c r="J8" i="22" s="1"/>
  <c r="H41" i="23"/>
  <c r="I8" i="22" s="1"/>
  <c r="G41" i="23"/>
  <c r="H8" i="22" s="1"/>
  <c r="F41" i="23"/>
  <c r="G8" i="22" s="1"/>
  <c r="E41" i="23"/>
  <c r="F8" i="22" s="1"/>
  <c r="D41" i="23"/>
  <c r="E8" i="22" s="1"/>
  <c r="C41" i="23"/>
  <c r="D8" i="22" s="1"/>
  <c r="B41" i="23"/>
  <c r="I6" i="23"/>
  <c r="J7" i="22" s="1"/>
  <c r="H6" i="23"/>
  <c r="I7" i="22" s="1"/>
  <c r="G6" i="23"/>
  <c r="H7" i="22" s="1"/>
  <c r="F6" i="23"/>
  <c r="G7" i="22" s="1"/>
  <c r="E6" i="23"/>
  <c r="F7" i="22" s="1"/>
  <c r="D6" i="23"/>
  <c r="E7" i="22" s="1"/>
  <c r="C6" i="23"/>
  <c r="D7" i="22" s="1"/>
  <c r="B6" i="23"/>
  <c r="I433" i="90"/>
  <c r="I22" i="204" s="1"/>
  <c r="H433" i="90"/>
  <c r="H22" i="204" s="1"/>
  <c r="G433" i="90"/>
  <c r="G22" i="204" s="1"/>
  <c r="F433" i="90"/>
  <c r="F22" i="204" s="1"/>
  <c r="E433" i="90"/>
  <c r="E22" i="204" s="1"/>
  <c r="D433" i="90"/>
  <c r="D22" i="204" s="1"/>
  <c r="C433" i="90"/>
  <c r="C22" i="204" s="1"/>
  <c r="B433" i="90"/>
  <c r="I391" i="90"/>
  <c r="I9" i="204" s="1"/>
  <c r="H391" i="90"/>
  <c r="H9" i="204" s="1"/>
  <c r="G391" i="90"/>
  <c r="G9" i="204" s="1"/>
  <c r="F391" i="90"/>
  <c r="F9" i="204" s="1"/>
  <c r="E391" i="90"/>
  <c r="E9" i="204" s="1"/>
  <c r="D391" i="90"/>
  <c r="D9" i="204" s="1"/>
  <c r="C391" i="90"/>
  <c r="C9" i="204" s="1"/>
  <c r="B391" i="90"/>
  <c r="I356" i="90"/>
  <c r="I9" i="19" s="1"/>
  <c r="H356" i="90"/>
  <c r="H9" i="19" s="1"/>
  <c r="G356" i="90"/>
  <c r="G9" i="19" s="1"/>
  <c r="F356" i="90"/>
  <c r="F9" i="19" s="1"/>
  <c r="E356" i="90"/>
  <c r="E9" i="19" s="1"/>
  <c r="D356" i="90"/>
  <c r="D9" i="19" s="1"/>
  <c r="C356" i="90"/>
  <c r="C9" i="19" s="1"/>
  <c r="B356" i="90"/>
  <c r="I321" i="90"/>
  <c r="I25" i="204" s="1"/>
  <c r="H321" i="90"/>
  <c r="H25" i="204" s="1"/>
  <c r="G321" i="90"/>
  <c r="G25" i="204" s="1"/>
  <c r="F321" i="90"/>
  <c r="F25" i="204" s="1"/>
  <c r="E321" i="90"/>
  <c r="E25" i="204" s="1"/>
  <c r="D321" i="90"/>
  <c r="D25" i="204" s="1"/>
  <c r="C321" i="90"/>
  <c r="C25" i="204" s="1"/>
  <c r="B321" i="90"/>
  <c r="I286" i="90"/>
  <c r="I12" i="204" s="1"/>
  <c r="H286" i="90"/>
  <c r="H12" i="204" s="1"/>
  <c r="G286" i="90"/>
  <c r="G12" i="204" s="1"/>
  <c r="F286" i="90"/>
  <c r="F12" i="204" s="1"/>
  <c r="E286" i="90"/>
  <c r="E12" i="204" s="1"/>
  <c r="D286" i="90"/>
  <c r="D12" i="204" s="1"/>
  <c r="C286" i="90"/>
  <c r="C12" i="204" s="1"/>
  <c r="B286" i="90"/>
  <c r="I251" i="90"/>
  <c r="I12" i="19" s="1"/>
  <c r="H251" i="90"/>
  <c r="H12" i="19" s="1"/>
  <c r="G251" i="90"/>
  <c r="G12" i="19" s="1"/>
  <c r="F251" i="90"/>
  <c r="F12" i="19" s="1"/>
  <c r="E251" i="90"/>
  <c r="E12" i="19" s="1"/>
  <c r="D251" i="90"/>
  <c r="D12" i="19" s="1"/>
  <c r="C251" i="90"/>
  <c r="C12" i="19" s="1"/>
  <c r="B251" i="90"/>
  <c r="I216" i="90"/>
  <c r="I21" i="204" s="1"/>
  <c r="H216" i="90"/>
  <c r="H21" i="204" s="1"/>
  <c r="G216" i="90"/>
  <c r="G21" i="204" s="1"/>
  <c r="F216" i="90"/>
  <c r="F21" i="204" s="1"/>
  <c r="E216" i="90"/>
  <c r="E21" i="204" s="1"/>
  <c r="D216" i="90"/>
  <c r="D21" i="204" s="1"/>
  <c r="C216" i="90"/>
  <c r="C21" i="204" s="1"/>
  <c r="B216" i="90"/>
  <c r="I181" i="90"/>
  <c r="I8" i="204" s="1"/>
  <c r="H181" i="90"/>
  <c r="H8" i="204" s="1"/>
  <c r="G181" i="90"/>
  <c r="G8" i="204" s="1"/>
  <c r="F181" i="90"/>
  <c r="F8" i="204" s="1"/>
  <c r="E181" i="90"/>
  <c r="E8" i="204" s="1"/>
  <c r="D181" i="90"/>
  <c r="D8" i="204" s="1"/>
  <c r="C181" i="90"/>
  <c r="C8" i="204" s="1"/>
  <c r="B181" i="90"/>
  <c r="I146" i="90"/>
  <c r="I8" i="19" s="1"/>
  <c r="H146" i="90"/>
  <c r="H8" i="19" s="1"/>
  <c r="G146" i="90"/>
  <c r="G8" i="19" s="1"/>
  <c r="F146" i="90"/>
  <c r="F8" i="19" s="1"/>
  <c r="E146" i="90"/>
  <c r="E8" i="19" s="1"/>
  <c r="D146" i="90"/>
  <c r="D8" i="19" s="1"/>
  <c r="C146" i="90"/>
  <c r="C8" i="19" s="1"/>
  <c r="B146" i="90"/>
  <c r="I111" i="90"/>
  <c r="I23" i="204" s="1"/>
  <c r="H111" i="90"/>
  <c r="H23" i="204" s="1"/>
  <c r="G111" i="90"/>
  <c r="G23" i="204" s="1"/>
  <c r="F111" i="90"/>
  <c r="F23" i="204" s="1"/>
  <c r="E111" i="90"/>
  <c r="E23" i="204" s="1"/>
  <c r="D111" i="90"/>
  <c r="D23" i="204" s="1"/>
  <c r="C111" i="90"/>
  <c r="C23" i="204" s="1"/>
  <c r="B111" i="90"/>
  <c r="I76" i="90"/>
  <c r="I10" i="204" s="1"/>
  <c r="H76" i="90"/>
  <c r="H10" i="204" s="1"/>
  <c r="G76" i="90"/>
  <c r="G10" i="204" s="1"/>
  <c r="F76" i="90"/>
  <c r="F10" i="204" s="1"/>
  <c r="E76" i="90"/>
  <c r="E10" i="204" s="1"/>
  <c r="D76" i="90"/>
  <c r="D10" i="204" s="1"/>
  <c r="C76" i="90"/>
  <c r="C10" i="204" s="1"/>
  <c r="B76" i="90"/>
  <c r="I41" i="90"/>
  <c r="I10" i="19" s="1"/>
  <c r="H41" i="90"/>
  <c r="H10" i="19" s="1"/>
  <c r="G41" i="90"/>
  <c r="G10" i="19" s="1"/>
  <c r="F41" i="90"/>
  <c r="F10" i="19" s="1"/>
  <c r="E41" i="90"/>
  <c r="E10" i="19" s="1"/>
  <c r="D41" i="90"/>
  <c r="D10" i="19" s="1"/>
  <c r="C41" i="90"/>
  <c r="C10" i="19" s="1"/>
  <c r="B41" i="90"/>
  <c r="I6" i="90"/>
  <c r="H6" i="90"/>
  <c r="G6" i="90"/>
  <c r="F6" i="90"/>
  <c r="E6" i="90"/>
  <c r="D6" i="90"/>
  <c r="C6" i="90"/>
  <c r="B6" i="90"/>
  <c r="C7" i="129" l="1"/>
  <c r="D19" i="22" s="1"/>
  <c r="E7" i="129"/>
  <c r="F19" i="22" s="1"/>
  <c r="E6" i="135"/>
  <c r="F13" i="22" s="1"/>
  <c r="C6" i="135"/>
  <c r="D13" i="22" s="1"/>
  <c r="D6" i="135"/>
  <c r="E13" i="22" s="1"/>
  <c r="B6" i="135"/>
  <c r="B40" i="135"/>
  <c r="I448" i="102"/>
  <c r="I30" i="204" s="1"/>
  <c r="H448" i="102"/>
  <c r="H30" i="204" s="1"/>
  <c r="G448" i="102"/>
  <c r="G30" i="204" s="1"/>
  <c r="F448" i="102"/>
  <c r="F30" i="204" s="1"/>
  <c r="E448" i="102"/>
  <c r="E30" i="204" s="1"/>
  <c r="D448" i="102"/>
  <c r="D30" i="204" s="1"/>
  <c r="C448" i="102"/>
  <c r="C30" i="204" s="1"/>
  <c r="B448" i="102"/>
  <c r="I405" i="102"/>
  <c r="I17" i="204" s="1"/>
  <c r="H405" i="102"/>
  <c r="H17" i="204" s="1"/>
  <c r="G405" i="102"/>
  <c r="G17" i="204" s="1"/>
  <c r="F405" i="102"/>
  <c r="F17" i="204" s="1"/>
  <c r="E405" i="102"/>
  <c r="E17" i="204" s="1"/>
  <c r="D405" i="102"/>
  <c r="D17" i="204" s="1"/>
  <c r="C405" i="102"/>
  <c r="C17" i="204" s="1"/>
  <c r="B405" i="102"/>
  <c r="I363" i="102"/>
  <c r="I17" i="19" s="1"/>
  <c r="H363" i="102"/>
  <c r="H17" i="19" s="1"/>
  <c r="G363" i="102"/>
  <c r="G17" i="19" s="1"/>
  <c r="F363" i="102"/>
  <c r="F17" i="19" s="1"/>
  <c r="E363" i="102"/>
  <c r="E17" i="19" s="1"/>
  <c r="D363" i="102"/>
  <c r="D17" i="19" s="1"/>
  <c r="C363" i="102"/>
  <c r="C17" i="19" s="1"/>
  <c r="B363" i="102"/>
  <c r="I321" i="102"/>
  <c r="I29" i="204" s="1"/>
  <c r="H321" i="102"/>
  <c r="H29" i="204" s="1"/>
  <c r="G321" i="102"/>
  <c r="G29" i="204" s="1"/>
  <c r="F321" i="102"/>
  <c r="F29" i="204" s="1"/>
  <c r="E321" i="102"/>
  <c r="E29" i="204" s="1"/>
  <c r="D321" i="102"/>
  <c r="D29" i="204" s="1"/>
  <c r="C321" i="102"/>
  <c r="C29" i="204" s="1"/>
  <c r="B321" i="102"/>
  <c r="I286" i="102"/>
  <c r="I16" i="204" s="1"/>
  <c r="H286" i="102"/>
  <c r="H16" i="204" s="1"/>
  <c r="G286" i="102"/>
  <c r="G16" i="204" s="1"/>
  <c r="F286" i="102"/>
  <c r="F16" i="204" s="1"/>
  <c r="E286" i="102"/>
  <c r="E16" i="204" s="1"/>
  <c r="D286" i="102"/>
  <c r="D16" i="204" s="1"/>
  <c r="C286" i="102"/>
  <c r="C16" i="204" s="1"/>
  <c r="B286" i="102"/>
  <c r="I251" i="102"/>
  <c r="I16" i="19" s="1"/>
  <c r="H251" i="102"/>
  <c r="H16" i="19" s="1"/>
  <c r="G251" i="102"/>
  <c r="G16" i="19" s="1"/>
  <c r="F251" i="102"/>
  <c r="F16" i="19" s="1"/>
  <c r="E251" i="102"/>
  <c r="E16" i="19" s="1"/>
  <c r="D251" i="102"/>
  <c r="D16" i="19" s="1"/>
  <c r="C251" i="102"/>
  <c r="C16" i="19" s="1"/>
  <c r="B251" i="102"/>
  <c r="I216" i="102"/>
  <c r="I28" i="204" s="1"/>
  <c r="H216" i="102"/>
  <c r="H28" i="204" s="1"/>
  <c r="G216" i="102"/>
  <c r="G28" i="204" s="1"/>
  <c r="F216" i="102"/>
  <c r="F28" i="204" s="1"/>
  <c r="E216" i="102"/>
  <c r="E28" i="204" s="1"/>
  <c r="D216" i="102"/>
  <c r="D28" i="204" s="1"/>
  <c r="C216" i="102"/>
  <c r="C28" i="204" s="1"/>
  <c r="B216" i="102"/>
  <c r="I181" i="102"/>
  <c r="I15" i="204" s="1"/>
  <c r="H181" i="102"/>
  <c r="H15" i="204" s="1"/>
  <c r="G181" i="102"/>
  <c r="G15" i="204" s="1"/>
  <c r="F181" i="102"/>
  <c r="F15" i="204" s="1"/>
  <c r="E181" i="102"/>
  <c r="E15" i="204" s="1"/>
  <c r="D181" i="102"/>
  <c r="D15" i="204" s="1"/>
  <c r="C181" i="102"/>
  <c r="C15" i="204" s="1"/>
  <c r="B181" i="102"/>
  <c r="I146" i="102"/>
  <c r="I15" i="19" s="1"/>
  <c r="H146" i="102"/>
  <c r="H15" i="19" s="1"/>
  <c r="G146" i="102"/>
  <c r="G15" i="19" s="1"/>
  <c r="F146" i="102"/>
  <c r="F15" i="19" s="1"/>
  <c r="E146" i="102"/>
  <c r="E15" i="19" s="1"/>
  <c r="D146" i="102"/>
  <c r="D15" i="19" s="1"/>
  <c r="C146" i="102"/>
  <c r="C15" i="19" s="1"/>
  <c r="B146" i="102"/>
  <c r="I111" i="102"/>
  <c r="I27" i="204" s="1"/>
  <c r="H111" i="102"/>
  <c r="H27" i="204" s="1"/>
  <c r="G111" i="102"/>
  <c r="G27" i="204" s="1"/>
  <c r="F111" i="102"/>
  <c r="F27" i="204" s="1"/>
  <c r="E111" i="102"/>
  <c r="E27" i="204" s="1"/>
  <c r="D111" i="102"/>
  <c r="D27" i="204" s="1"/>
  <c r="C111" i="102"/>
  <c r="C27" i="204" s="1"/>
  <c r="B111" i="102"/>
  <c r="I76" i="102"/>
  <c r="I14" i="204" s="1"/>
  <c r="H76" i="102"/>
  <c r="H14" i="204" s="1"/>
  <c r="G76" i="102"/>
  <c r="G14" i="204" s="1"/>
  <c r="F76" i="102"/>
  <c r="F14" i="204" s="1"/>
  <c r="E76" i="102"/>
  <c r="E14" i="204" s="1"/>
  <c r="D76" i="102"/>
  <c r="D14" i="204" s="1"/>
  <c r="C76" i="102"/>
  <c r="C14" i="204" s="1"/>
  <c r="B76" i="102"/>
  <c r="I41" i="102"/>
  <c r="I14" i="19" s="1"/>
  <c r="H41" i="102"/>
  <c r="H14" i="19" s="1"/>
  <c r="G41" i="102"/>
  <c r="G14" i="19" s="1"/>
  <c r="F41" i="102"/>
  <c r="F14" i="19" s="1"/>
  <c r="E41" i="102"/>
  <c r="E14" i="19" s="1"/>
  <c r="D41" i="102"/>
  <c r="D14" i="19" s="1"/>
  <c r="C41" i="102"/>
  <c r="C14" i="19" s="1"/>
  <c r="B41" i="102"/>
  <c r="I6" i="102"/>
  <c r="H6" i="102"/>
  <c r="G6" i="102"/>
  <c r="F6" i="102"/>
  <c r="E6" i="102"/>
  <c r="D6" i="102"/>
  <c r="C6" i="102"/>
  <c r="B6" i="102"/>
  <c r="I286" i="78" l="1"/>
  <c r="I29" i="193" s="1"/>
  <c r="H286" i="78"/>
  <c r="H29" i="193" s="1"/>
  <c r="G286" i="78"/>
  <c r="G29" i="193" s="1"/>
  <c r="F286" i="78"/>
  <c r="F29" i="193" s="1"/>
  <c r="E286" i="78"/>
  <c r="E29" i="193" s="1"/>
  <c r="D286" i="78"/>
  <c r="D29" i="193" s="1"/>
  <c r="D20" i="193" s="1"/>
  <c r="C286" i="78"/>
  <c r="C29" i="193" s="1"/>
  <c r="B286" i="78"/>
  <c r="I251" i="78"/>
  <c r="I11" i="193" s="1"/>
  <c r="H251" i="78"/>
  <c r="H11" i="193" s="1"/>
  <c r="G251" i="78"/>
  <c r="G11" i="193" s="1"/>
  <c r="F251" i="78"/>
  <c r="F11" i="193" s="1"/>
  <c r="E251" i="78"/>
  <c r="E11" i="193" s="1"/>
  <c r="D251" i="78"/>
  <c r="D11" i="193" s="1"/>
  <c r="C251" i="78"/>
  <c r="C11" i="193" s="1"/>
  <c r="B251" i="78"/>
  <c r="I216" i="78"/>
  <c r="H216" i="78"/>
  <c r="G216" i="78"/>
  <c r="F216" i="78"/>
  <c r="E216" i="78"/>
  <c r="D216" i="78"/>
  <c r="C216" i="78"/>
  <c r="B216" i="78"/>
  <c r="I181" i="78"/>
  <c r="H181" i="78"/>
  <c r="G181" i="78"/>
  <c r="F181" i="78"/>
  <c r="E181" i="78"/>
  <c r="D181" i="78"/>
  <c r="C181" i="78"/>
  <c r="B181" i="78"/>
  <c r="I146" i="78"/>
  <c r="H146" i="78"/>
  <c r="G146" i="78"/>
  <c r="F146" i="78"/>
  <c r="E146" i="78"/>
  <c r="D146" i="78"/>
  <c r="C146" i="78"/>
  <c r="B146" i="78"/>
  <c r="I111" i="78"/>
  <c r="H111" i="78"/>
  <c r="G111" i="78"/>
  <c r="F111" i="78"/>
  <c r="E111" i="78"/>
  <c r="D111" i="78"/>
  <c r="C111" i="78"/>
  <c r="B111" i="78"/>
  <c r="I76" i="78"/>
  <c r="I24" i="193" s="1"/>
  <c r="H76" i="78"/>
  <c r="H24" i="193" s="1"/>
  <c r="G76" i="78"/>
  <c r="G24" i="193" s="1"/>
  <c r="F76" i="78"/>
  <c r="F24" i="193" s="1"/>
  <c r="E76" i="78"/>
  <c r="E24" i="193" s="1"/>
  <c r="D76" i="78"/>
  <c r="D24" i="193" s="1"/>
  <c r="D15" i="193" s="1"/>
  <c r="C76" i="78"/>
  <c r="C24" i="193" s="1"/>
  <c r="B76" i="78"/>
  <c r="I41" i="78"/>
  <c r="I6" i="193" s="1"/>
  <c r="H41" i="78"/>
  <c r="H6" i="193" s="1"/>
  <c r="G41" i="78"/>
  <c r="G6" i="193" s="1"/>
  <c r="F41" i="78"/>
  <c r="F6" i="193" s="1"/>
  <c r="E41" i="78"/>
  <c r="E6" i="193" s="1"/>
  <c r="D41" i="78"/>
  <c r="D6" i="193" s="1"/>
  <c r="C41" i="78"/>
  <c r="C6" i="193" s="1"/>
  <c r="B41" i="78"/>
  <c r="I6" i="78"/>
  <c r="H6" i="78"/>
  <c r="G6" i="78"/>
  <c r="F6" i="78"/>
  <c r="E6" i="78"/>
  <c r="D6" i="78"/>
  <c r="C6" i="78"/>
  <c r="B6" i="78"/>
  <c r="E27" i="193"/>
  <c r="D27" i="193"/>
  <c r="C27" i="193"/>
  <c r="B27" i="193"/>
  <c r="F20" i="193"/>
  <c r="B20" i="193"/>
  <c r="E18" i="193"/>
  <c r="D17" i="193"/>
  <c r="C17" i="193"/>
  <c r="B17" i="193"/>
  <c r="B15" i="193"/>
  <c r="D9" i="193"/>
  <c r="C9" i="193"/>
  <c r="C18" i="193" s="1"/>
  <c r="B9" i="193"/>
  <c r="B43" i="82"/>
  <c r="B44" i="82"/>
  <c r="B45" i="82"/>
  <c r="B46" i="82"/>
  <c r="B47" i="82"/>
  <c r="B48" i="82"/>
  <c r="B49" i="82"/>
  <c r="B50" i="82"/>
  <c r="B51" i="82"/>
  <c r="B52" i="82"/>
  <c r="B53" i="82"/>
  <c r="B54" i="82"/>
  <c r="B55" i="82"/>
  <c r="B56" i="82"/>
  <c r="B42" i="82"/>
  <c r="I76" i="82"/>
  <c r="H76" i="82"/>
  <c r="G76" i="82"/>
  <c r="F76" i="82"/>
  <c r="E76" i="82"/>
  <c r="D76" i="82"/>
  <c r="C76" i="82"/>
  <c r="B76" i="82"/>
  <c r="I6" i="82"/>
  <c r="H6" i="82"/>
  <c r="G6" i="82"/>
  <c r="F6" i="82"/>
  <c r="E6" i="82"/>
  <c r="D6" i="82"/>
  <c r="C6" i="82"/>
  <c r="B6" i="82"/>
  <c r="B43" i="15"/>
  <c r="B44" i="15"/>
  <c r="B45" i="15"/>
  <c r="B46" i="15"/>
  <c r="B47" i="15"/>
  <c r="B48" i="15"/>
  <c r="B49" i="15"/>
  <c r="B50" i="15"/>
  <c r="B51" i="15"/>
  <c r="B53" i="15"/>
  <c r="B54" i="15"/>
  <c r="B55" i="15"/>
  <c r="B56" i="15"/>
  <c r="B42" i="15"/>
  <c r="I76" i="15"/>
  <c r="H76" i="15"/>
  <c r="G76" i="15"/>
  <c r="F76" i="15"/>
  <c r="E76" i="15"/>
  <c r="D76" i="15"/>
  <c r="C76" i="15"/>
  <c r="B76" i="15"/>
  <c r="I6" i="15"/>
  <c r="H6" i="15"/>
  <c r="G6" i="15"/>
  <c r="F6" i="15"/>
  <c r="E6" i="15"/>
  <c r="D6" i="15"/>
  <c r="C6" i="15"/>
  <c r="B6" i="15"/>
  <c r="E15" i="193" l="1"/>
  <c r="C20" i="193"/>
  <c r="C15" i="193"/>
  <c r="F41" i="15"/>
  <c r="H41" i="82"/>
  <c r="F15" i="193"/>
  <c r="C41" i="15"/>
  <c r="G41" i="15"/>
  <c r="E41" i="82"/>
  <c r="I41" i="82"/>
  <c r="G15" i="193"/>
  <c r="G20" i="193"/>
  <c r="D41" i="15"/>
  <c r="H41" i="15"/>
  <c r="F41" i="82"/>
  <c r="H15" i="193"/>
  <c r="H20" i="193"/>
  <c r="D41" i="82"/>
  <c r="E41" i="15"/>
  <c r="I41" i="15"/>
  <c r="C41" i="82"/>
  <c r="G41" i="82"/>
  <c r="I15" i="193"/>
  <c r="I20" i="193"/>
  <c r="B41" i="82"/>
  <c r="B18" i="193"/>
  <c r="D18" i="193"/>
  <c r="B41" i="15"/>
  <c r="E20" i="193"/>
  <c r="B43" i="14"/>
  <c r="B44" i="14"/>
  <c r="B45" i="14"/>
  <c r="B46" i="14"/>
  <c r="B47" i="14"/>
  <c r="B48" i="14"/>
  <c r="B49" i="14"/>
  <c r="B50" i="14"/>
  <c r="B51" i="14"/>
  <c r="B52" i="14"/>
  <c r="B53" i="14"/>
  <c r="B54" i="14"/>
  <c r="B55" i="14"/>
  <c r="B56" i="14"/>
  <c r="B42" i="14"/>
  <c r="I76" i="14"/>
  <c r="H76" i="14"/>
  <c r="G76" i="14"/>
  <c r="F76" i="14"/>
  <c r="E76" i="14"/>
  <c r="D76" i="14"/>
  <c r="C76" i="14"/>
  <c r="B76" i="14"/>
  <c r="I6" i="14"/>
  <c r="D22" i="7" s="1"/>
  <c r="D42" i="7" s="1"/>
  <c r="H6" i="14"/>
  <c r="D21" i="7" s="1"/>
  <c r="D41" i="7" s="1"/>
  <c r="G6" i="14"/>
  <c r="D20" i="7" s="1"/>
  <c r="D40" i="7" s="1"/>
  <c r="F6" i="14"/>
  <c r="D19" i="7" s="1"/>
  <c r="E6" i="14"/>
  <c r="D18" i="7" s="1"/>
  <c r="D37" i="7" s="1"/>
  <c r="D6" i="14"/>
  <c r="D17" i="7" s="1"/>
  <c r="C6" i="14"/>
  <c r="D16" i="7" s="1"/>
  <c r="D36" i="7" s="1"/>
  <c r="B6" i="14"/>
  <c r="B43" i="13"/>
  <c r="B44" i="13"/>
  <c r="B45" i="13"/>
  <c r="B46" i="13"/>
  <c r="B47" i="13"/>
  <c r="B48" i="13"/>
  <c r="B49" i="13"/>
  <c r="B50" i="13"/>
  <c r="B51" i="13"/>
  <c r="B52" i="13"/>
  <c r="B53" i="13"/>
  <c r="B54" i="13"/>
  <c r="B55" i="13"/>
  <c r="B56" i="13"/>
  <c r="B42" i="13"/>
  <c r="I76" i="13"/>
  <c r="H76" i="13"/>
  <c r="G76" i="13"/>
  <c r="F76" i="13"/>
  <c r="E76" i="13"/>
  <c r="D76" i="13"/>
  <c r="C76" i="13"/>
  <c r="B76" i="13"/>
  <c r="I6" i="13"/>
  <c r="H6" i="13"/>
  <c r="G6" i="13"/>
  <c r="F6" i="13"/>
  <c r="E6" i="13"/>
  <c r="D6" i="13"/>
  <c r="C6" i="13"/>
  <c r="B6" i="13"/>
  <c r="B44" i="12"/>
  <c r="B45" i="12"/>
  <c r="B46" i="12"/>
  <c r="B47" i="12"/>
  <c r="B48" i="12"/>
  <c r="B49" i="12"/>
  <c r="B50" i="12"/>
  <c r="B51" i="12"/>
  <c r="B52" i="12"/>
  <c r="B53" i="12"/>
  <c r="B54" i="12"/>
  <c r="B55" i="12"/>
  <c r="B56" i="12"/>
  <c r="B57" i="12"/>
  <c r="B43" i="12"/>
  <c r="I77" i="12"/>
  <c r="H77" i="12"/>
  <c r="G77" i="12"/>
  <c r="F77" i="12"/>
  <c r="E77" i="12"/>
  <c r="D77" i="12"/>
  <c r="C77" i="12"/>
  <c r="B77" i="12"/>
  <c r="I7" i="12"/>
  <c r="E22" i="9" s="1"/>
  <c r="E43" i="9" s="1"/>
  <c r="H7" i="12"/>
  <c r="E21" i="9" s="1"/>
  <c r="E42" i="9" s="1"/>
  <c r="G7" i="12"/>
  <c r="E20" i="9" s="1"/>
  <c r="E40" i="9" s="1"/>
  <c r="F7" i="12"/>
  <c r="E19" i="9" s="1"/>
  <c r="E7" i="12"/>
  <c r="E18" i="9" s="1"/>
  <c r="D7" i="12"/>
  <c r="E17" i="9" s="1"/>
  <c r="C7" i="12"/>
  <c r="E16" i="9" s="1"/>
  <c r="E36" i="9" s="1"/>
  <c r="B7" i="12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41" i="11"/>
  <c r="I75" i="11"/>
  <c r="H75" i="11"/>
  <c r="G75" i="11"/>
  <c r="F75" i="11"/>
  <c r="E75" i="11"/>
  <c r="D75" i="11"/>
  <c r="C75" i="11"/>
  <c r="B75" i="11"/>
  <c r="I6" i="11"/>
  <c r="C22" i="9" s="1"/>
  <c r="H6" i="11"/>
  <c r="C21" i="9" s="1"/>
  <c r="B21" i="9" s="1"/>
  <c r="C21" i="7" s="1"/>
  <c r="G6" i="11"/>
  <c r="C20" i="9" s="1"/>
  <c r="F6" i="11"/>
  <c r="C19" i="9" s="1"/>
  <c r="C40" i="9" s="1"/>
  <c r="E6" i="11"/>
  <c r="C18" i="9" s="1"/>
  <c r="D6" i="11"/>
  <c r="C17" i="9" s="1"/>
  <c r="C6" i="11"/>
  <c r="C16" i="9" s="1"/>
  <c r="B16" i="9" s="1"/>
  <c r="C16" i="7" s="1"/>
  <c r="C35" i="7" s="1"/>
  <c r="B6" i="11"/>
  <c r="B43" i="10"/>
  <c r="B44" i="10"/>
  <c r="B45" i="10"/>
  <c r="B46" i="10"/>
  <c r="B47" i="10"/>
  <c r="B48" i="10"/>
  <c r="B49" i="10"/>
  <c r="B50" i="10"/>
  <c r="B51" i="10"/>
  <c r="B52" i="10"/>
  <c r="B53" i="10"/>
  <c r="B54" i="10"/>
  <c r="B55" i="10"/>
  <c r="B56" i="10"/>
  <c r="B42" i="10"/>
  <c r="I75" i="10"/>
  <c r="I42" i="8" s="1"/>
  <c r="H75" i="10"/>
  <c r="H42" i="8" s="1"/>
  <c r="G75" i="10"/>
  <c r="G42" i="8" s="1"/>
  <c r="F75" i="10"/>
  <c r="F42" i="8" s="1"/>
  <c r="E75" i="10"/>
  <c r="D75" i="10"/>
  <c r="D42" i="8" s="1"/>
  <c r="C75" i="10"/>
  <c r="C42" i="8" s="1"/>
  <c r="B75" i="10"/>
  <c r="I5" i="10"/>
  <c r="H5" i="10"/>
  <c r="G5" i="10"/>
  <c r="F5" i="10"/>
  <c r="E5" i="10"/>
  <c r="D5" i="10"/>
  <c r="C5" i="10"/>
  <c r="B5" i="10"/>
  <c r="E35" i="52"/>
  <c r="C35" i="52"/>
  <c r="E34" i="52"/>
  <c r="C34" i="52"/>
  <c r="E33" i="52"/>
  <c r="C33" i="52"/>
  <c r="E32" i="52"/>
  <c r="C32" i="52"/>
  <c r="E31" i="52"/>
  <c r="C31" i="52"/>
  <c r="B15" i="52"/>
  <c r="B14" i="52"/>
  <c r="B13" i="52"/>
  <c r="B12" i="52"/>
  <c r="B11" i="52"/>
  <c r="B10" i="52"/>
  <c r="E35" i="53"/>
  <c r="C35" i="53"/>
  <c r="B35" i="53"/>
  <c r="E34" i="53"/>
  <c r="C34" i="53"/>
  <c r="B34" i="53"/>
  <c r="E33" i="53"/>
  <c r="C33" i="53"/>
  <c r="B33" i="53"/>
  <c r="E32" i="53"/>
  <c r="C32" i="53"/>
  <c r="B32" i="53"/>
  <c r="E31" i="53"/>
  <c r="C31" i="53"/>
  <c r="B31" i="53"/>
  <c r="C36" i="9"/>
  <c r="E35" i="9"/>
  <c r="C35" i="9"/>
  <c r="E34" i="9"/>
  <c r="C34" i="9"/>
  <c r="E33" i="9"/>
  <c r="C33" i="9"/>
  <c r="E32" i="9"/>
  <c r="C32" i="9"/>
  <c r="E31" i="9"/>
  <c r="C31" i="9"/>
  <c r="B15" i="9"/>
  <c r="B14" i="9"/>
  <c r="B13" i="9"/>
  <c r="B12" i="9"/>
  <c r="B11" i="9"/>
  <c r="B10" i="9"/>
  <c r="B42" i="8"/>
  <c r="B81" i="8" s="1"/>
  <c r="I7" i="8"/>
  <c r="B22" i="7" s="1"/>
  <c r="B42" i="7" s="1"/>
  <c r="H7" i="8"/>
  <c r="B21" i="7" s="1"/>
  <c r="G7" i="8"/>
  <c r="B20" i="7" s="1"/>
  <c r="F7" i="8"/>
  <c r="B19" i="7" s="1"/>
  <c r="E7" i="8"/>
  <c r="B18" i="7" s="1"/>
  <c r="D7" i="8"/>
  <c r="B17" i="7" s="1"/>
  <c r="C7" i="8"/>
  <c r="B16" i="7" s="1"/>
  <c r="B35" i="7" s="1"/>
  <c r="B7" i="8"/>
  <c r="E41" i="7"/>
  <c r="E40" i="7"/>
  <c r="E39" i="7"/>
  <c r="E38" i="7"/>
  <c r="E37" i="7"/>
  <c r="E36" i="7"/>
  <c r="E35" i="7"/>
  <c r="D35" i="7"/>
  <c r="H34" i="7"/>
  <c r="G34" i="7"/>
  <c r="F34" i="7"/>
  <c r="E34" i="7"/>
  <c r="D34" i="7"/>
  <c r="C34" i="7"/>
  <c r="B34" i="7"/>
  <c r="H33" i="7"/>
  <c r="G33" i="7"/>
  <c r="F33" i="7"/>
  <c r="E33" i="7"/>
  <c r="D33" i="7"/>
  <c r="C33" i="7"/>
  <c r="B33" i="7"/>
  <c r="H32" i="7"/>
  <c r="G32" i="7"/>
  <c r="F32" i="7"/>
  <c r="E32" i="7"/>
  <c r="D32" i="7"/>
  <c r="C32" i="7"/>
  <c r="B32" i="7"/>
  <c r="H31" i="7"/>
  <c r="G31" i="7"/>
  <c r="F31" i="7"/>
  <c r="E31" i="7"/>
  <c r="D31" i="7"/>
  <c r="C31" i="7"/>
  <c r="B31" i="7"/>
  <c r="H30" i="7"/>
  <c r="G30" i="7"/>
  <c r="F30" i="7"/>
  <c r="E30" i="7"/>
  <c r="D30" i="7"/>
  <c r="C30" i="7"/>
  <c r="B30" i="7"/>
  <c r="I7" i="5"/>
  <c r="H7" i="5"/>
  <c r="G7" i="5"/>
  <c r="F7" i="5"/>
  <c r="E7" i="5"/>
  <c r="D7" i="5"/>
  <c r="C7" i="5"/>
  <c r="B7" i="5"/>
  <c r="E42" i="8" l="1"/>
  <c r="B40" i="7"/>
  <c r="F16" i="7"/>
  <c r="F35" i="7" s="1"/>
  <c r="C81" i="8"/>
  <c r="F17" i="7"/>
  <c r="D81" i="8"/>
  <c r="F18" i="7"/>
  <c r="E81" i="8"/>
  <c r="F19" i="7"/>
  <c r="F81" i="8"/>
  <c r="F21" i="7"/>
  <c r="H81" i="8"/>
  <c r="F22" i="7"/>
  <c r="F42" i="7" s="1"/>
  <c r="I81" i="8"/>
  <c r="F20" i="7"/>
  <c r="G81" i="8"/>
  <c r="D38" i="7"/>
  <c r="E37" i="9"/>
  <c r="B32" i="52"/>
  <c r="C39" i="9"/>
  <c r="B17" i="9"/>
  <c r="C17" i="7" s="1"/>
  <c r="C36" i="7" s="1"/>
  <c r="B41" i="7"/>
  <c r="B36" i="7"/>
  <c r="B38" i="7"/>
  <c r="B37" i="7"/>
  <c r="B39" i="7"/>
  <c r="C37" i="9"/>
  <c r="E41" i="9"/>
  <c r="D39" i="7"/>
  <c r="E38" i="9"/>
  <c r="C41" i="9"/>
  <c r="B20" i="9"/>
  <c r="C20" i="7" s="1"/>
  <c r="C40" i="7" s="1"/>
  <c r="C17" i="52"/>
  <c r="B17" i="52" s="1"/>
  <c r="D40" i="11"/>
  <c r="E22" i="52"/>
  <c r="I42" i="12"/>
  <c r="H20" i="7"/>
  <c r="G41" i="14"/>
  <c r="E39" i="9"/>
  <c r="B18" i="9"/>
  <c r="B22" i="9"/>
  <c r="C43" i="9"/>
  <c r="C18" i="52"/>
  <c r="E40" i="11"/>
  <c r="C22" i="52"/>
  <c r="B22" i="52" s="1"/>
  <c r="I40" i="11"/>
  <c r="E19" i="52"/>
  <c r="F42" i="12"/>
  <c r="C41" i="13"/>
  <c r="G41" i="13"/>
  <c r="H17" i="7"/>
  <c r="D41" i="14"/>
  <c r="H21" i="7"/>
  <c r="H41" i="14"/>
  <c r="H16" i="7"/>
  <c r="H35" i="7" s="1"/>
  <c r="C41" i="14"/>
  <c r="C38" i="9"/>
  <c r="B34" i="52"/>
  <c r="B19" i="9"/>
  <c r="C19" i="7" s="1"/>
  <c r="C19" i="52"/>
  <c r="B19" i="52" s="1"/>
  <c r="F40" i="11"/>
  <c r="E16" i="52"/>
  <c r="C42" i="12"/>
  <c r="E20" i="52"/>
  <c r="G42" i="12"/>
  <c r="D41" i="13"/>
  <c r="H41" i="13"/>
  <c r="H18" i="7"/>
  <c r="E41" i="14"/>
  <c r="H22" i="7"/>
  <c r="I41" i="14"/>
  <c r="C21" i="52"/>
  <c r="H40" i="11"/>
  <c r="E18" i="52"/>
  <c r="E42" i="12"/>
  <c r="F41" i="13"/>
  <c r="C42" i="9"/>
  <c r="C16" i="52"/>
  <c r="C40" i="11"/>
  <c r="C20" i="52"/>
  <c r="G40" i="11"/>
  <c r="E17" i="52"/>
  <c r="D42" i="12"/>
  <c r="E21" i="52"/>
  <c r="H42" i="12"/>
  <c r="E41" i="13"/>
  <c r="I41" i="13"/>
  <c r="H19" i="7"/>
  <c r="F41" i="14"/>
  <c r="C41" i="10"/>
  <c r="D41" i="10"/>
  <c r="E41" i="10"/>
  <c r="I41" i="10"/>
  <c r="G41" i="10"/>
  <c r="H41" i="10"/>
  <c r="F41" i="10"/>
  <c r="B40" i="11"/>
  <c r="B42" i="12"/>
  <c r="B41" i="13"/>
  <c r="B41" i="14"/>
  <c r="B36" i="9"/>
  <c r="B33" i="9"/>
  <c r="B31" i="9"/>
  <c r="B37" i="9"/>
  <c r="B34" i="9"/>
  <c r="B35" i="9"/>
  <c r="B32" i="9"/>
  <c r="B33" i="52"/>
  <c r="B31" i="52"/>
  <c r="B35" i="52"/>
  <c r="B41" i="10"/>
  <c r="F36" i="7" l="1"/>
  <c r="F37" i="7"/>
  <c r="F41" i="7"/>
  <c r="B41" i="9"/>
  <c r="B40" i="9"/>
  <c r="B39" i="9"/>
  <c r="B20" i="52"/>
  <c r="B18" i="52"/>
  <c r="B21" i="52"/>
  <c r="H37" i="7"/>
  <c r="B16" i="52"/>
  <c r="H40" i="7"/>
  <c r="C21" i="53"/>
  <c r="C41" i="52"/>
  <c r="E20" i="53"/>
  <c r="E40" i="52"/>
  <c r="E17" i="53"/>
  <c r="E37" i="52"/>
  <c r="C16" i="53"/>
  <c r="C36" i="53" s="1"/>
  <c r="C36" i="52"/>
  <c r="C39" i="7"/>
  <c r="H36" i="7"/>
  <c r="E19" i="53"/>
  <c r="E39" i="52"/>
  <c r="C18" i="53"/>
  <c r="C38" i="52"/>
  <c r="E22" i="53"/>
  <c r="E43" i="52"/>
  <c r="E42" i="52"/>
  <c r="C18" i="7"/>
  <c r="C37" i="7" s="1"/>
  <c r="B38" i="9"/>
  <c r="E18" i="53"/>
  <c r="E38" i="52"/>
  <c r="H42" i="7"/>
  <c r="H41" i="7"/>
  <c r="E16" i="53"/>
  <c r="E36" i="53" s="1"/>
  <c r="E36" i="52"/>
  <c r="C19" i="53"/>
  <c r="C39" i="52"/>
  <c r="H38" i="7"/>
  <c r="E21" i="53"/>
  <c r="E41" i="52"/>
  <c r="C20" i="53"/>
  <c r="C40" i="52"/>
  <c r="C22" i="53"/>
  <c r="C43" i="52"/>
  <c r="C42" i="52"/>
  <c r="C22" i="7"/>
  <c r="B43" i="9"/>
  <c r="B42" i="9"/>
  <c r="H39" i="7"/>
  <c r="C17" i="53"/>
  <c r="C37" i="52"/>
  <c r="F40" i="7"/>
  <c r="C38" i="7" l="1"/>
  <c r="E38" i="53"/>
  <c r="E40" i="53"/>
  <c r="C40" i="53"/>
  <c r="C38" i="53"/>
  <c r="B19" i="53"/>
  <c r="B39" i="52"/>
  <c r="G19" i="7"/>
  <c r="C42" i="7"/>
  <c r="C41" i="7"/>
  <c r="E43" i="53"/>
  <c r="E42" i="53"/>
  <c r="G21" i="7"/>
  <c r="B21" i="53"/>
  <c r="B41" i="52"/>
  <c r="C37" i="53"/>
  <c r="E41" i="53"/>
  <c r="C39" i="53"/>
  <c r="E39" i="53"/>
  <c r="E37" i="53"/>
  <c r="C43" i="53"/>
  <c r="C42" i="53"/>
  <c r="G17" i="7"/>
  <c r="B17" i="53"/>
  <c r="B22" i="53"/>
  <c r="G22" i="7"/>
  <c r="B43" i="52"/>
  <c r="B42" i="52"/>
  <c r="G20" i="7"/>
  <c r="B40" i="52"/>
  <c r="B20" i="53"/>
  <c r="G18" i="7"/>
  <c r="B18" i="53"/>
  <c r="B38" i="52"/>
  <c r="C41" i="53"/>
  <c r="F38" i="7"/>
  <c r="F39" i="7"/>
  <c r="B40" i="53" l="1"/>
  <c r="G40" i="7"/>
  <c r="G38" i="7"/>
  <c r="G42" i="7"/>
  <c r="G41" i="7"/>
  <c r="G37" i="7"/>
  <c r="B38" i="53"/>
  <c r="G39" i="7"/>
  <c r="B43" i="53"/>
  <c r="B42" i="53"/>
  <c r="B41" i="53"/>
  <c r="B39" i="53"/>
  <c r="B36" i="52"/>
  <c r="B37" i="52"/>
  <c r="G16" i="7"/>
  <c r="G36" i="7" s="1"/>
  <c r="B16" i="53"/>
  <c r="B36" i="53" s="1"/>
  <c r="B37" i="53" l="1"/>
  <c r="G35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nthuongb</author>
  </authors>
  <commentList>
    <comment ref="A1" authorId="0" shapeId="0" xr:uid="{00000000-0006-0000-0900-000001000000}">
      <text>
        <r>
          <rPr>
            <b/>
            <sz val="9"/>
            <color indexed="81"/>
            <rFont val="Tahoma"/>
            <family val="2"/>
          </rPr>
          <t>nthuongb:</t>
        </r>
        <r>
          <rPr>
            <sz val="9"/>
            <color indexed="81"/>
            <rFont val="Tahoma"/>
            <family val="2"/>
          </rPr>
          <t xml:space="preserve">
Sửa tên thành "Năng suất lúa"</t>
        </r>
      </text>
    </comment>
    <comment ref="B5" authorId="0" shapeId="0" xr:uid="{00000000-0006-0000-0900-000002000000}">
      <text>
        <r>
          <rPr>
            <b/>
            <sz val="9"/>
            <color indexed="81"/>
            <rFont val="Tahoma"/>
            <family val="2"/>
          </rPr>
          <t>nthuongb:</t>
        </r>
        <r>
          <rPr>
            <sz val="9"/>
            <color indexed="81"/>
            <rFont val="Tahoma"/>
            <family val="2"/>
          </rPr>
          <t xml:space="preserve">
Sửa tên cột là "Lúa cả năm"</t>
        </r>
      </text>
    </comment>
    <comment ref="C5" authorId="0" shapeId="0" xr:uid="{00000000-0006-0000-0900-000003000000}">
      <text>
        <r>
          <rPr>
            <b/>
            <sz val="9"/>
            <color indexed="81"/>
            <rFont val="Tahoma"/>
            <family val="2"/>
          </rPr>
          <t>nthuongb:</t>
        </r>
        <r>
          <rPr>
            <sz val="9"/>
            <color indexed="81"/>
            <rFont val="Tahoma"/>
            <family val="2"/>
          </rPr>
          <t xml:space="preserve">
Sửa tên thành "Chia theo các Vụ"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L11" authorId="0" shapeId="0" xr:uid="{00000000-0006-0000-1F00-000001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KQ NHẬP TIN</t>
        </r>
      </text>
    </comment>
    <comment ref="J31" authorId="0" shapeId="0" xr:uid="{00000000-0006-0000-1F00-000002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CÓ DỰ ÁN</t>
        </r>
      </text>
    </comment>
    <comment ref="L32" authorId="0" shapeId="0" xr:uid="{00000000-0006-0000-1F00-000003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CÓ DỰ ÁN</t>
        </r>
      </text>
    </comment>
    <comment ref="L41" authorId="0" shapeId="0" xr:uid="{00000000-0006-0000-1F00-000004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CÓ DỰ ÁN</t>
        </r>
      </text>
    </comment>
  </commentList>
</comments>
</file>

<file path=xl/sharedStrings.xml><?xml version="1.0" encoding="utf-8"?>
<sst xmlns="http://schemas.openxmlformats.org/spreadsheetml/2006/main" count="2132" uniqueCount="597">
  <si>
    <r>
      <t xml:space="preserve">Chia ra - </t>
    </r>
    <r>
      <rPr>
        <i/>
        <sz val="10"/>
        <rFont val="Arial"/>
        <family val="2"/>
      </rPr>
      <t>Of which</t>
    </r>
  </si>
  <si>
    <t xml:space="preserve">Diện tích trồng cây ăn quả phân theo huyện/quận/thị xã/thành phố thuộc tỉnh </t>
  </si>
  <si>
    <t>Planted area of fruit farming by district</t>
  </si>
  <si>
    <t>Số lượng trâu phân theo huyện/quận/thị xã/thành phố thuộc tỉnh</t>
  </si>
  <si>
    <t>Number of buffaloes by district</t>
  </si>
  <si>
    <t>Số lượng bò phân theo huyện/quận/thị xã/thành phố thuộc tỉnh</t>
  </si>
  <si>
    <t>Number of cattles by district</t>
  </si>
  <si>
    <t>Số lượng lợn phân theo huyện/quận/thị xã/thành phố thuộc tỉnh</t>
  </si>
  <si>
    <t>Number of pigs by district</t>
  </si>
  <si>
    <t>Số lượng gia cầm phân theo huyện/quận/thị xã/thành phố thuộc tỉnh</t>
  </si>
  <si>
    <t>Number of poultry by district</t>
  </si>
  <si>
    <t>Sản lượng thịt trâu hơi xuất chuồng phân theo huyện/quận/thị xã/thành phố thuộc tỉnh</t>
  </si>
  <si>
    <t>Living weight of buffaloes by district</t>
  </si>
  <si>
    <t>Sản lượng thịt bò hơi xuất chuồng phân theo huyện/quận/thị xã/thành phố thuộc tỉnh</t>
  </si>
  <si>
    <t>Living weight of cattle by district</t>
  </si>
  <si>
    <t>Sản lượng thịt lợn hơi xuất chuồng phân theo huyện/quận/thị xã/thành phố thuộc tỉnh</t>
  </si>
  <si>
    <t>Living weight of pig by district</t>
  </si>
  <si>
    <r>
      <t xml:space="preserve">TỔNG SỐ - </t>
    </r>
    <r>
      <rPr>
        <b/>
        <i/>
        <sz val="10"/>
        <rFont val="Arial"/>
        <family val="2"/>
      </rPr>
      <t>TOTAL</t>
    </r>
  </si>
  <si>
    <r>
      <t>ĐVT: Trang trại</t>
    </r>
    <r>
      <rPr>
        <i/>
        <sz val="10"/>
        <color indexed="8"/>
        <rFont val="Arial"/>
        <family val="2"/>
      </rPr>
      <t xml:space="preserve"> - Unit: Farm</t>
    </r>
  </si>
  <si>
    <t>Tổng số</t>
  </si>
  <si>
    <t>Total</t>
  </si>
  <si>
    <t>Năm</t>
  </si>
  <si>
    <t>Index (Previous year = 100) - %</t>
  </si>
  <si>
    <t>…</t>
  </si>
  <si>
    <t>Fishing farm</t>
  </si>
  <si>
    <t>Chỉ số phát triển (Năm trước = 100) -%</t>
  </si>
  <si>
    <t>Lúa đông xuân</t>
  </si>
  <si>
    <t>Spring paddy</t>
  </si>
  <si>
    <t>Autumn paddy</t>
  </si>
  <si>
    <t>Winter paddy</t>
  </si>
  <si>
    <t>Tạ/ha-Quintal/ha</t>
  </si>
  <si>
    <t xml:space="preserve">       Planted area of paddy by district</t>
  </si>
  <si>
    <t xml:space="preserve">       Yield of paddy by district</t>
  </si>
  <si>
    <t xml:space="preserve">       Production of paddy by province</t>
  </si>
  <si>
    <t xml:space="preserve">       Planted area of spring paddy by province</t>
  </si>
  <si>
    <t xml:space="preserve">       Yield of spring paddy by district</t>
  </si>
  <si>
    <t xml:space="preserve">       Production of spring paddy by district</t>
  </si>
  <si>
    <t xml:space="preserve">       Planted area of maize by district</t>
  </si>
  <si>
    <t xml:space="preserve">       Yield of maize by district</t>
  </si>
  <si>
    <t xml:space="preserve">       Production of maize by district</t>
  </si>
  <si>
    <t xml:space="preserve">       Planted area of sweet potatoes by district</t>
  </si>
  <si>
    <t xml:space="preserve">       Yield of sweet potatoes by district</t>
  </si>
  <si>
    <t xml:space="preserve">       Production of sweet potatoes by district </t>
  </si>
  <si>
    <t xml:space="preserve">       Planted area of cassava by district</t>
  </si>
  <si>
    <t xml:space="preserve">       Yield of cassava by district</t>
  </si>
  <si>
    <t>Sản lượng (Tấn) - Output (ton)</t>
  </si>
  <si>
    <t>Thịt trâu hơi xuất chuồng</t>
  </si>
  <si>
    <t>Thịt bò hơi xuất chuồng</t>
  </si>
  <si>
    <t>Thịt lợn hơi xuất chuồng</t>
  </si>
  <si>
    <t>Living weight of pig</t>
  </si>
  <si>
    <t>Living weight of livestock</t>
  </si>
  <si>
    <t>Trứng (Nghìn quả)</t>
  </si>
  <si>
    <t>Eggs (Thous.pieces)</t>
  </si>
  <si>
    <t xml:space="preserve">       Number of buffaloes by district</t>
  </si>
  <si>
    <t xml:space="preserve">       Number of cattles by district</t>
  </si>
  <si>
    <t xml:space="preserve">       Number of pigs by district</t>
  </si>
  <si>
    <t xml:space="preserve">        Number of poultry by district</t>
  </si>
  <si>
    <t xml:space="preserve">       Living weight of buffaloes by district</t>
  </si>
  <si>
    <t>Production of cereals per capita by districts</t>
  </si>
  <si>
    <r>
      <t>Chè</t>
    </r>
    <r>
      <rPr>
        <i/>
        <sz val="10"/>
        <rFont val="Arial"/>
        <family val="2"/>
      </rPr>
      <t>-Tea</t>
    </r>
  </si>
  <si>
    <r>
      <t>Cà phê</t>
    </r>
    <r>
      <rPr>
        <i/>
        <sz val="10"/>
        <rFont val="Arial"/>
        <family val="2"/>
      </rPr>
      <t>-Coffee</t>
    </r>
  </si>
  <si>
    <r>
      <t>Cao su-</t>
    </r>
    <r>
      <rPr>
        <i/>
        <sz val="10"/>
        <rFont val="Arial"/>
        <family val="2"/>
      </rPr>
      <t xml:space="preserve"> Rubber</t>
    </r>
  </si>
  <si>
    <r>
      <t>Hồ tiêu-</t>
    </r>
    <r>
      <rPr>
        <i/>
        <sz val="10"/>
        <rFont val="Arial"/>
        <family val="2"/>
      </rPr>
      <t>Pepper</t>
    </r>
  </si>
  <si>
    <r>
      <t>Điều-</t>
    </r>
    <r>
      <rPr>
        <i/>
        <sz val="10"/>
        <rFont val="Arial"/>
        <family val="2"/>
      </rPr>
      <t>Cashewnut</t>
    </r>
  </si>
  <si>
    <r>
      <t>Sản lượng (Tấn) -</t>
    </r>
    <r>
      <rPr>
        <b/>
        <i/>
        <sz val="10"/>
        <rFont val="Arial"/>
        <family val="2"/>
      </rPr>
      <t xml:space="preserve"> Production (Ton)</t>
    </r>
  </si>
  <si>
    <r>
      <t xml:space="preserve">Sản lượng (Tấn) - </t>
    </r>
    <r>
      <rPr>
        <b/>
        <i/>
        <sz val="10"/>
        <rFont val="Arial"/>
        <family val="2"/>
      </rPr>
      <t>Production (Ton)</t>
    </r>
  </si>
  <si>
    <r>
      <t>Diện tích -</t>
    </r>
    <r>
      <rPr>
        <i/>
        <sz val="10"/>
        <rFont val="Arial"/>
        <family val="2"/>
      </rPr>
      <t>Planted area</t>
    </r>
  </si>
  <si>
    <r>
      <t>Sản lượng -</t>
    </r>
    <r>
      <rPr>
        <i/>
        <sz val="10"/>
        <rFont val="Arial"/>
        <family val="2"/>
      </rPr>
      <t>Production</t>
    </r>
  </si>
  <si>
    <r>
      <t>Trong đó-</t>
    </r>
    <r>
      <rPr>
        <i/>
        <sz val="10"/>
        <rFont val="Arial"/>
        <family val="2"/>
      </rPr>
      <t>Of which</t>
    </r>
  </si>
  <si>
    <r>
      <t>Lúa-</t>
    </r>
    <r>
      <rPr>
        <i/>
        <sz val="10"/>
        <rFont val="Arial"/>
        <family val="2"/>
      </rPr>
      <t xml:space="preserve">Paddy </t>
    </r>
  </si>
  <si>
    <r>
      <t>Ngô-</t>
    </r>
    <r>
      <rPr>
        <i/>
        <sz val="10"/>
        <rFont val="Arial"/>
        <family val="2"/>
      </rPr>
      <t>Maize</t>
    </r>
  </si>
  <si>
    <r>
      <t>Chia ra-</t>
    </r>
    <r>
      <rPr>
        <i/>
        <sz val="10"/>
        <rFont val="Arial"/>
        <family val="2"/>
      </rPr>
      <t>Of which:</t>
    </r>
  </si>
  <si>
    <r>
      <t xml:space="preserve">Xoài - </t>
    </r>
    <r>
      <rPr>
        <i/>
        <sz val="10"/>
        <rFont val="Arial"/>
        <family val="2"/>
      </rPr>
      <t>Mango</t>
    </r>
  </si>
  <si>
    <t>NÔNG NGHỆP, LÂM NGHIỆP VÀ THUỶ SẢN</t>
  </si>
  <si>
    <t>AGRICULTURE, FORESTRY AND FISHING</t>
  </si>
  <si>
    <t>Số trang trại phân theo huyện/quận/thị xã/thành phố thuộc tỉnh</t>
  </si>
  <si>
    <t>Number of farms by district</t>
  </si>
  <si>
    <t>Diện tích, sản lượng cây lương thực có hạt</t>
  </si>
  <si>
    <t>Planted area and production of cereals</t>
  </si>
  <si>
    <t>Diện tích cây lương thực có hạt phân theo huyện/quận/thị xã/thành phố thuộc tỉnh</t>
  </si>
  <si>
    <t>Planted area of cereals by district</t>
  </si>
  <si>
    <t>Sản lượng cây lương thực có hạt phân theo huyện/quận/thị xã/thành phố thuộc tỉnh</t>
  </si>
  <si>
    <t>Production of cereals by district</t>
  </si>
  <si>
    <t>Diện tích lúa cả năm phân theo huyện/quận/thị xã/thành phố thuộc tỉnh</t>
  </si>
  <si>
    <t>Planted area of paddy by district</t>
  </si>
  <si>
    <t>Năng suất lúa cả năm phân theo huyện/quận/thị xã/thành phố thuộc tỉnh</t>
  </si>
  <si>
    <t>Yield of paddy by district</t>
  </si>
  <si>
    <t>Sản lượng lúa cả năm phân theo huyện/quận/thị xã/thành phố thuộc tỉnh</t>
  </si>
  <si>
    <t>Production of paddy by district</t>
  </si>
  <si>
    <t>Diện tích lúa đông xuân phân theo huyện/quận/thị xã/thành phố thuộc tỉnh</t>
  </si>
  <si>
    <t>Planted area of spring paddy by province</t>
  </si>
  <si>
    <t>Năng suất lúa đông xuân phân theo huyện/quận/thị xã/thành phố thuộc tỉnh</t>
  </si>
  <si>
    <t>Yield of spring paddy by district</t>
  </si>
  <si>
    <t>Sản lượng lúa đông xuân phân theo huyện/quận/thị xã/thành phố thuộc tỉnh</t>
  </si>
  <si>
    <t>Production of spring paddy by district</t>
  </si>
  <si>
    <t>Planted area of autumn paddy by district</t>
  </si>
  <si>
    <t>Yield of autumn paddy by district</t>
  </si>
  <si>
    <t>Production of autumn paddy by district</t>
  </si>
  <si>
    <t>Diện tích ngô phân theo huyện/quận/thị xã/thành phố thuộc tỉnh</t>
  </si>
  <si>
    <t>Planted area of maize by district</t>
  </si>
  <si>
    <t>Năng suất ngô phân theo huyện/quận/thị xã/thành phố thuộc tỉnh</t>
  </si>
  <si>
    <t>Yield of maize by district</t>
  </si>
  <si>
    <t>Sản lượng ngô phân theo huyện/quận/thị xã/thành phố thuộc tỉnh</t>
  </si>
  <si>
    <t>Production of maize by district</t>
  </si>
  <si>
    <t>Diện tích khoai lang phân theo huyện/quận/thị xã/thành phố thuộc tỉnh</t>
  </si>
  <si>
    <t>Planted area of sweet potatoes by district</t>
  </si>
  <si>
    <t>Năng suất khoai lang phân theo huyện/quận/thị xã/thành phố thuộc tỉnh</t>
  </si>
  <si>
    <t>Yield of sweet potatoes by district</t>
  </si>
  <si>
    <t>Sản lượng khoai lang phân theo huyện/quận/thị xã/thành phố thuộc tỉnh</t>
  </si>
  <si>
    <t xml:space="preserve">Production of sweet potatoes by district </t>
  </si>
  <si>
    <t>Diện tích sắn phân theo huyện/quận/thị xã/thành phố thuộc tỉnh</t>
  </si>
  <si>
    <t> Planted area of cassava by district</t>
  </si>
  <si>
    <t>Năng suất sắn phân theo huyện/quận/thị xã/thành phố thuộc tỉnh</t>
  </si>
  <si>
    <t>Yield of cassava by district</t>
  </si>
  <si>
    <t>Sản lượng sắn phân theo huyện/quận/thị xã/thành phố thuộc tỉnh</t>
  </si>
  <si>
    <t>Production of cassava by district</t>
  </si>
  <si>
    <r>
      <t>Thuốc lá, thuốc lào-</t>
    </r>
    <r>
      <rPr>
        <i/>
        <sz val="10"/>
        <rFont val="Arial"/>
        <family val="2"/>
      </rPr>
      <t>Tobacco, pipe tobacco</t>
    </r>
  </si>
  <si>
    <r>
      <t>Cây lấy sợi -</t>
    </r>
    <r>
      <rPr>
        <i/>
        <sz val="10"/>
        <rFont val="Arial"/>
        <family val="2"/>
      </rPr>
      <t xml:space="preserve"> Fiber</t>
    </r>
  </si>
  <si>
    <r>
      <t>Cây có hạt chứa dầu -</t>
    </r>
    <r>
      <rPr>
        <i/>
        <sz val="10"/>
        <rFont val="Arial"/>
        <family val="2"/>
      </rPr>
      <t xml:space="preserve"> Oil bearing crops</t>
    </r>
  </si>
  <si>
    <r>
      <t xml:space="preserve">Rau, đậu các loại - </t>
    </r>
    <r>
      <rPr>
        <i/>
        <sz val="10"/>
        <rFont val="Arial"/>
        <family val="2"/>
      </rPr>
      <t>Vegetables</t>
    </r>
  </si>
  <si>
    <r>
      <t>Cây hàng năm khác -</t>
    </r>
    <r>
      <rPr>
        <i/>
        <sz val="10"/>
        <rFont val="Arial"/>
        <family val="2"/>
      </rPr>
      <t xml:space="preserve"> Others annual crops</t>
    </r>
  </si>
  <si>
    <r>
      <t xml:space="preserve">Mía - </t>
    </r>
    <r>
      <rPr>
        <i/>
        <sz val="10"/>
        <rFont val="Arial"/>
        <family val="2"/>
      </rPr>
      <t>Sugar-cane</t>
    </r>
  </si>
  <si>
    <r>
      <t xml:space="preserve">Diện tích - </t>
    </r>
    <r>
      <rPr>
        <b/>
        <i/>
        <sz val="10"/>
        <rFont val="Arial"/>
        <family val="2"/>
      </rPr>
      <t>Area (Ha)</t>
    </r>
  </si>
  <si>
    <t xml:space="preserve">      Planted area of some annual crops by district</t>
  </si>
  <si>
    <t>Diện tích cây hàng năm phân theo huyện/quận/thị xã/thành phố thuộc tỉnh</t>
  </si>
  <si>
    <t>Planted area of some annual crops by district</t>
  </si>
  <si>
    <t xml:space="preserve"> </t>
  </si>
  <si>
    <r>
      <t xml:space="preserve">ĐVT: Trang trại </t>
    </r>
    <r>
      <rPr>
        <i/>
        <sz val="9"/>
        <color indexed="8"/>
        <rFont val="Arial"/>
        <family val="2"/>
      </rPr>
      <t>- Unit: Farm</t>
    </r>
  </si>
  <si>
    <t xml:space="preserve">Trang trại </t>
  </si>
  <si>
    <t>Trang trại</t>
  </si>
  <si>
    <t>trồng trọt</t>
  </si>
  <si>
    <t>chăn nuôi</t>
  </si>
  <si>
    <t>nuôi trồng</t>
  </si>
  <si>
    <t>cultivation</t>
  </si>
  <si>
    <t xml:space="preserve">Livestock </t>
  </si>
  <si>
    <t>thuỷ sản</t>
  </si>
  <si>
    <t>farm</t>
  </si>
  <si>
    <t xml:space="preserve">Lúa mùa </t>
  </si>
  <si>
    <t xml:space="preserve">       Planted area of winter paddy by province</t>
  </si>
  <si>
    <t xml:space="preserve">       Yield of winter paddy by province</t>
  </si>
  <si>
    <t xml:space="preserve">       Production of winter paddy by province</t>
  </si>
  <si>
    <t>Planted area of winter paddy by province</t>
  </si>
  <si>
    <t>Năng suất lúa mùa phân theo huyện/quận/thị xã/thành phố thuộc tỉnh</t>
  </si>
  <si>
    <t>Yield of winter paddy by province</t>
  </si>
  <si>
    <t>Sản lượng lúa mùa phân theo huyện/quận/thị xã/thành phố thuộc tỉnh</t>
  </si>
  <si>
    <t>Production of winter paddy by province</t>
  </si>
  <si>
    <t>khác</t>
  </si>
  <si>
    <t>Others</t>
  </si>
  <si>
    <t>Trang</t>
  </si>
  <si>
    <t>Biểu</t>
  </si>
  <si>
    <t>Sản lượng lương thực có hạt bình quân đầu người</t>
  </si>
  <si>
    <t>phân theo huyện/quận/thị xã/thành phố thuộc tỉnh</t>
  </si>
  <si>
    <t>Tổng</t>
  </si>
  <si>
    <t>số</t>
  </si>
  <si>
    <t xml:space="preserve">    phân theo huyện/quận/thị xã/thành phố thuộc tỉnh</t>
  </si>
  <si>
    <t xml:space="preserve">     phân theo huyện/quận/thị xã/thành phố thuộc tỉnh</t>
  </si>
  <si>
    <t xml:space="preserve">     Production of cereals by district</t>
  </si>
  <si>
    <t>Lúa hè thu</t>
  </si>
  <si>
    <t>và thu đông</t>
  </si>
  <si>
    <t xml:space="preserve">      phân theo huyện/quận/thị xã/thành phố thuộc tỉnh</t>
  </si>
  <si>
    <t xml:space="preserve">       phân theo huyện/quận/thị xã/thành phố thuộc tỉnh</t>
  </si>
  <si>
    <t xml:space="preserve">       Living weight of pig by district</t>
  </si>
  <si>
    <t>Chung</t>
  </si>
  <si>
    <t xml:space="preserve">      Planted area and production of some annual crops</t>
  </si>
  <si>
    <t xml:space="preserve">    Planted area of paddy</t>
  </si>
  <si>
    <t xml:space="preserve">    Yield of paddy  </t>
  </si>
  <si>
    <t xml:space="preserve">    Planted area and production of cereals</t>
  </si>
  <si>
    <t xml:space="preserve">     phân theo quận/huyện/thị xã thành phố thuộc tỉnh</t>
  </si>
  <si>
    <t xml:space="preserve">     Production of cereals per capita by district </t>
  </si>
  <si>
    <t xml:space="preserve">      Area having products and production of some perennial  crops</t>
  </si>
  <si>
    <r>
      <t>Trong đó</t>
    </r>
    <r>
      <rPr>
        <sz val="10"/>
        <rFont val="Arial"/>
        <family val="2"/>
      </rPr>
      <t xml:space="preserve">: Gà - </t>
    </r>
    <r>
      <rPr>
        <i/>
        <sz val="10"/>
        <rFont val="Arial"/>
        <family val="2"/>
      </rPr>
      <t>Chicken</t>
    </r>
  </si>
  <si>
    <r>
      <t xml:space="preserve">Diện tích gieo trồng lúa cả năm - </t>
    </r>
    <r>
      <rPr>
        <i/>
        <sz val="10"/>
        <rFont val="Arial"/>
        <family val="2"/>
      </rPr>
      <t>Planted area of paddy</t>
    </r>
  </si>
  <si>
    <t xml:space="preserve">     và theo huyện/quận/thị xã/thành phố thuộc tỉnh</t>
  </si>
  <si>
    <t>và theo huyện/quận/thị xã/thành phố thuộc tỉnh</t>
  </si>
  <si>
    <t xml:space="preserve">    Planted area of cereals by district</t>
  </si>
  <si>
    <t>Area having products and production of some perennial  crops</t>
  </si>
  <si>
    <t>Diện tích cho sản phẩm và sản lượng một số cây lâu năm</t>
  </si>
  <si>
    <t>Planted area of some perennial  crops</t>
  </si>
  <si>
    <t>Diện tích gieo trồng một số cây lâu năm</t>
  </si>
  <si>
    <t>Planted area and production of some annual crops</t>
  </si>
  <si>
    <t xml:space="preserve"> Diện tích và sản lượng một số cây hàng năm</t>
  </si>
  <si>
    <t xml:space="preserve">Diện tích lúa mùa phân theo huyện/quận/thị xã/thành phố thuộc tỉnh </t>
  </si>
  <si>
    <t xml:space="preserve">      Planted area of fruit farming by district</t>
  </si>
  <si>
    <t xml:space="preserve">      Living weight of cattle by district</t>
  </si>
  <si>
    <t>Diện tích rừng trồng mới tập trung phân theo loại rừng</t>
  </si>
  <si>
    <t>Area of concentrated planted forest by type of forest</t>
  </si>
  <si>
    <t>Diện tích rừng trồng mới tập trung phân theo loại hình kinh tế</t>
  </si>
  <si>
    <t>Area of concentrated planted forest by kind of ownership</t>
  </si>
  <si>
    <t>Diện tích rừng trồng mới tập trung phân theo huyện/quận/thị xã/thành phố thuộc tỉnh</t>
  </si>
  <si>
    <t>Area of concentrated planted forest by district</t>
  </si>
  <si>
    <t>Sản lượng gỗ và lâm sản ngoài gỗ phân theo loại lâm sản</t>
  </si>
  <si>
    <t>Gross output of wood and non-timber products by type of forest products</t>
  </si>
  <si>
    <t>Sản lượng gỗ  phân theo thành phần kinh tế</t>
  </si>
  <si>
    <t>Gross output of wood  by types of ownership</t>
  </si>
  <si>
    <t>Diện tích nuôi trồng thủy sản phân theo huyện/quận/thị xã/thành phố thuộc tỉnh</t>
  </si>
  <si>
    <t>Area of aquaculture by district</t>
  </si>
  <si>
    <t>Sản lượng thuỷ sản phân theo huyện/quận/thị xã/thành phố thuộc tỉnh</t>
  </si>
  <si>
    <t>Production of fishery by district</t>
  </si>
  <si>
    <t>phân theo nhóm công suất, nghề đánh bắt</t>
  </si>
  <si>
    <t>by capacity group, by industry of catching</t>
  </si>
  <si>
    <t xml:space="preserve">Total </t>
  </si>
  <si>
    <t>Rừng sản xuất</t>
  </si>
  <si>
    <t>Rừng phòng hộ</t>
  </si>
  <si>
    <t>Rừng đặc dụng</t>
  </si>
  <si>
    <t>Production forest</t>
  </si>
  <si>
    <t>Protection forest</t>
  </si>
  <si>
    <t>Specialized forest</t>
  </si>
  <si>
    <t>Ha</t>
  </si>
  <si>
    <t>Chỉ số phát triển (Năm trước = 100) - %</t>
  </si>
  <si>
    <t xml:space="preserve">     Area of concentrated planted forest by kind of ownership</t>
  </si>
  <si>
    <t xml:space="preserve">      phân theo  huyện/quận/thị xã/thành phố thuộc tỉnh</t>
  </si>
  <si>
    <t xml:space="preserve">       Area of concentrated planted forest by district</t>
  </si>
  <si>
    <r>
      <t xml:space="preserve">Sơ bộ
</t>
    </r>
    <r>
      <rPr>
        <i/>
        <sz val="10"/>
        <rFont val="Arial"/>
        <family val="2"/>
      </rPr>
      <t>Prel.</t>
    </r>
    <r>
      <rPr>
        <sz val="10"/>
        <rFont val="Arial"/>
        <family val="2"/>
      </rPr>
      <t xml:space="preserve"> …</t>
    </r>
  </si>
  <si>
    <r>
      <t xml:space="preserve">Đơn vị tính
</t>
    </r>
    <r>
      <rPr>
        <i/>
        <sz val="10"/>
        <rFont val="Arial"/>
        <family val="2"/>
      </rPr>
      <t>Unit</t>
    </r>
  </si>
  <si>
    <r>
      <t xml:space="preserve">Gỗ - </t>
    </r>
    <r>
      <rPr>
        <i/>
        <sz val="10"/>
        <rFont val="Arial"/>
        <family val="2"/>
      </rPr>
      <t>Wood</t>
    </r>
  </si>
  <si>
    <r>
      <t>Chia ra:</t>
    </r>
    <r>
      <rPr>
        <i/>
        <sz val="10"/>
        <rFont val="Arial"/>
        <family val="2"/>
      </rPr>
      <t xml:space="preserve"> Of which</t>
    </r>
  </si>
  <si>
    <t xml:space="preserve"> - Gỗ rừng tự nhiên</t>
  </si>
  <si>
    <t xml:space="preserve"> - Gỗ rừng trồng</t>
  </si>
  <si>
    <t>Trong tổng số:</t>
  </si>
  <si>
    <r>
      <t xml:space="preserve"> - Gỗ nguyên liệu giấy -</t>
    </r>
    <r>
      <rPr>
        <i/>
        <sz val="10"/>
        <rFont val="Arial"/>
        <family val="2"/>
      </rPr>
      <t xml:space="preserve"> Wood pulp</t>
    </r>
  </si>
  <si>
    <r>
      <t xml:space="preserve">Củi - </t>
    </r>
    <r>
      <rPr>
        <i/>
        <sz val="10"/>
        <rFont val="Arial"/>
        <family val="2"/>
      </rPr>
      <t>Firewood</t>
    </r>
  </si>
  <si>
    <t>ste</t>
  </si>
  <si>
    <r>
      <t>Tre -</t>
    </r>
    <r>
      <rPr>
        <i/>
        <sz val="10"/>
        <rFont val="Arial"/>
        <family val="2"/>
      </rPr>
      <t xml:space="preserve">  Bamboo</t>
    </r>
  </si>
  <si>
    <r>
      <t>Nứa hàng -</t>
    </r>
    <r>
      <rPr>
        <i/>
        <sz val="10"/>
        <rFont val="Arial"/>
        <family val="2"/>
      </rPr>
      <t xml:space="preserve"> Cork</t>
    </r>
  </si>
  <si>
    <r>
      <t xml:space="preserve">Song mây - </t>
    </r>
    <r>
      <rPr>
        <i/>
        <sz val="10"/>
        <rFont val="Arial"/>
        <family val="2"/>
      </rPr>
      <t>Rattan</t>
    </r>
  </si>
  <si>
    <r>
      <t>Nhựa thông -</t>
    </r>
    <r>
      <rPr>
        <i/>
        <sz val="10"/>
        <rFont val="Arial"/>
        <family val="2"/>
      </rPr>
      <t xml:space="preserve"> Resin</t>
    </r>
  </si>
  <si>
    <r>
      <t xml:space="preserve">Măng tươi - </t>
    </r>
    <r>
      <rPr>
        <i/>
        <sz val="10"/>
        <rFont val="Arial"/>
        <family val="2"/>
      </rPr>
      <t>Fresh Asparagus</t>
    </r>
  </si>
  <si>
    <r>
      <t xml:space="preserve">Kinh tế Nhà nước - </t>
    </r>
    <r>
      <rPr>
        <b/>
        <i/>
        <sz val="10"/>
        <rFont val="Arial"/>
        <family val="2"/>
      </rPr>
      <t>State</t>
    </r>
  </si>
  <si>
    <r>
      <t xml:space="preserve">Kinh tế Ngoài Nhà nước - </t>
    </r>
    <r>
      <rPr>
        <b/>
        <i/>
        <sz val="10"/>
        <rFont val="Arial"/>
        <family val="2"/>
      </rPr>
      <t>Non-state</t>
    </r>
  </si>
  <si>
    <r>
      <t xml:space="preserve">    Tập thể -</t>
    </r>
    <r>
      <rPr>
        <i/>
        <sz val="10"/>
        <rFont val="Arial"/>
        <family val="2"/>
      </rPr>
      <t xml:space="preserve"> Collective</t>
    </r>
  </si>
  <si>
    <r>
      <t xml:space="preserve">    Cá thể - </t>
    </r>
    <r>
      <rPr>
        <i/>
        <sz val="10"/>
        <rFont val="Arial"/>
        <family val="2"/>
      </rPr>
      <t>Private</t>
    </r>
  </si>
  <si>
    <r>
      <t xml:space="preserve">    Tư nhân - </t>
    </r>
    <r>
      <rPr>
        <i/>
        <sz val="10"/>
        <rFont val="Arial"/>
        <family val="2"/>
      </rPr>
      <t>Household</t>
    </r>
  </si>
  <si>
    <t>Khu vực có vốn đầu tư nước ngoài</t>
  </si>
  <si>
    <t>Foreign invested sector</t>
  </si>
  <si>
    <t>Chỉ số phát triển (Năm trước =100) - %</t>
  </si>
  <si>
    <t>Index (Previous year =100) - %</t>
  </si>
  <si>
    <r>
      <t xml:space="preserve">Phân theo loại thủy sản - </t>
    </r>
    <r>
      <rPr>
        <b/>
        <i/>
        <sz val="10"/>
        <rFont val="Arial"/>
        <family val="2"/>
      </rPr>
      <t>By types of aquatic product</t>
    </r>
  </si>
  <si>
    <r>
      <t>Cá -</t>
    </r>
    <r>
      <rPr>
        <i/>
        <sz val="10"/>
        <rFont val="Arial"/>
        <family val="2"/>
      </rPr>
      <t xml:space="preserve"> Fish</t>
    </r>
  </si>
  <si>
    <r>
      <t xml:space="preserve">Tôm - </t>
    </r>
    <r>
      <rPr>
        <i/>
        <sz val="10"/>
        <rFont val="Arial"/>
        <family val="2"/>
      </rPr>
      <t>Shrimp</t>
    </r>
  </si>
  <si>
    <r>
      <t xml:space="preserve">Thủy sản khác - </t>
    </r>
    <r>
      <rPr>
        <i/>
        <sz val="10"/>
        <rFont val="Arial"/>
        <family val="2"/>
      </rPr>
      <t>Other aquatic</t>
    </r>
  </si>
  <si>
    <r>
      <t>Phân theo phương thức nuôi -</t>
    </r>
    <r>
      <rPr>
        <b/>
        <i/>
        <sz val="10"/>
        <rFont val="Arial"/>
        <family val="2"/>
      </rPr>
      <t xml:space="preserve"> By farming methods</t>
    </r>
  </si>
  <si>
    <r>
      <t xml:space="preserve">Diện tích nước ngọt - </t>
    </r>
    <r>
      <rPr>
        <i/>
        <sz val="10"/>
        <rFont val="Arial"/>
        <family val="2"/>
      </rPr>
      <t>The area of freshwater</t>
    </r>
  </si>
  <si>
    <r>
      <t xml:space="preserve">Diện tích nước lợ - </t>
    </r>
    <r>
      <rPr>
        <i/>
        <sz val="10"/>
        <rFont val="Arial"/>
        <family val="2"/>
      </rPr>
      <t xml:space="preserve"> Brackish water area</t>
    </r>
  </si>
  <si>
    <r>
      <t xml:space="preserve">Diện tích nước mặn - </t>
    </r>
    <r>
      <rPr>
        <i/>
        <sz val="10"/>
        <rFont val="Arial"/>
        <family val="2"/>
      </rPr>
      <t xml:space="preserve"> The area of salty water</t>
    </r>
  </si>
  <si>
    <t xml:space="preserve">       Production of fishery </t>
  </si>
  <si>
    <r>
      <t xml:space="preserve">Phân theo loại hình kinh tế - </t>
    </r>
    <r>
      <rPr>
        <b/>
        <i/>
        <sz val="10"/>
        <rFont val="Arial"/>
        <family val="2"/>
      </rPr>
      <t>By</t>
    </r>
    <r>
      <rPr>
        <b/>
        <sz val="10"/>
        <rFont val="Arial"/>
        <family val="2"/>
      </rPr>
      <t xml:space="preserve"> </t>
    </r>
    <r>
      <rPr>
        <b/>
        <i/>
        <sz val="10"/>
        <rFont val="Arial"/>
        <family val="2"/>
      </rPr>
      <t>types of ownership</t>
    </r>
  </si>
  <si>
    <r>
      <t xml:space="preserve">Nhà nước - </t>
    </r>
    <r>
      <rPr>
        <i/>
        <sz val="10"/>
        <rFont val="Arial"/>
        <family val="2"/>
      </rPr>
      <t>State</t>
    </r>
  </si>
  <si>
    <r>
      <t xml:space="preserve">Ngoài nhà nước - </t>
    </r>
    <r>
      <rPr>
        <i/>
        <sz val="10"/>
        <rFont val="Arial"/>
        <family val="2"/>
      </rPr>
      <t>Non-State</t>
    </r>
  </si>
  <si>
    <r>
      <t xml:space="preserve">Phân theo khai thác, nuôi trồng - </t>
    </r>
    <r>
      <rPr>
        <b/>
        <i/>
        <sz val="10"/>
        <rFont val="Arial"/>
        <family val="2"/>
      </rPr>
      <t>By</t>
    </r>
    <r>
      <rPr>
        <b/>
        <sz val="10"/>
        <rFont val="Arial"/>
        <family val="2"/>
      </rPr>
      <t xml:space="preserve"> </t>
    </r>
    <r>
      <rPr>
        <b/>
        <i/>
        <sz val="10"/>
        <rFont val="Arial"/>
        <family val="2"/>
      </rPr>
      <t>types of catch, aquaculture</t>
    </r>
  </si>
  <si>
    <r>
      <t xml:space="preserve">Khai thác - </t>
    </r>
    <r>
      <rPr>
        <i/>
        <sz val="10"/>
        <rFont val="Arial"/>
        <family val="2"/>
      </rPr>
      <t>Catch</t>
    </r>
  </si>
  <si>
    <r>
      <t xml:space="preserve">Nuôi trồng - </t>
    </r>
    <r>
      <rPr>
        <i/>
        <sz val="10"/>
        <rFont val="Arial"/>
        <family val="2"/>
      </rPr>
      <t>Aquaculture</t>
    </r>
  </si>
  <si>
    <r>
      <t xml:space="preserve">Phân theo loại thủy sản - </t>
    </r>
    <r>
      <rPr>
        <b/>
        <i/>
        <sz val="10"/>
        <rFont val="Arial"/>
        <family val="2"/>
      </rPr>
      <t>By</t>
    </r>
    <r>
      <rPr>
        <b/>
        <sz val="10"/>
        <rFont val="Arial"/>
        <family val="2"/>
      </rPr>
      <t xml:space="preserve"> </t>
    </r>
    <r>
      <rPr>
        <b/>
        <i/>
        <sz val="10"/>
        <rFont val="Arial"/>
        <family val="2"/>
      </rPr>
      <t>types of aquatic product</t>
    </r>
  </si>
  <si>
    <r>
      <t xml:space="preserve">Cá - </t>
    </r>
    <r>
      <rPr>
        <i/>
        <sz val="10"/>
        <rFont val="Arial"/>
        <family val="2"/>
      </rPr>
      <t>Fish</t>
    </r>
  </si>
  <si>
    <r>
      <t>Tôm -</t>
    </r>
    <r>
      <rPr>
        <i/>
        <sz val="10"/>
        <rFont val="Arial"/>
        <family val="2"/>
      </rPr>
      <t xml:space="preserve"> Shrimp</t>
    </r>
  </si>
  <si>
    <r>
      <t>Thủy sản khác -</t>
    </r>
    <r>
      <rPr>
        <i/>
        <sz val="10"/>
        <rFont val="Arial"/>
        <family val="2"/>
      </rPr>
      <t xml:space="preserve"> Other aquatic</t>
    </r>
  </si>
  <si>
    <r>
      <t>Nước ngọt -</t>
    </r>
    <r>
      <rPr>
        <i/>
        <sz val="10"/>
        <rFont val="Arial"/>
        <family val="2"/>
      </rPr>
      <t xml:space="preserve"> Fresh water</t>
    </r>
  </si>
  <si>
    <r>
      <t xml:space="preserve">Nước lợ - </t>
    </r>
    <r>
      <rPr>
        <i/>
        <sz val="10"/>
        <rFont val="Arial"/>
        <family val="2"/>
      </rPr>
      <t xml:space="preserve"> Brackish water </t>
    </r>
  </si>
  <si>
    <r>
      <t>Nước mặn - S</t>
    </r>
    <r>
      <rPr>
        <i/>
        <sz val="10"/>
        <rFont val="Arial"/>
        <family val="2"/>
      </rPr>
      <t>alty water</t>
    </r>
  </si>
  <si>
    <t>Chỉ số phát triển ( Năm trước = 100 ) -%</t>
  </si>
  <si>
    <t xml:space="preserve">      The number of boats, motor boats for exploitation of marine resources</t>
  </si>
  <si>
    <r>
      <t xml:space="preserve">I. SỐ LƯỢNG - </t>
    </r>
    <r>
      <rPr>
        <b/>
        <i/>
        <sz val="10"/>
        <rFont val="Arial"/>
        <family val="2"/>
      </rPr>
      <t xml:space="preserve">Number boats </t>
    </r>
    <r>
      <rPr>
        <b/>
        <sz val="10"/>
        <rFont val="Arial"/>
        <family val="2"/>
      </rPr>
      <t xml:space="preserve">(Chiếc - </t>
    </r>
    <r>
      <rPr>
        <b/>
        <i/>
        <sz val="10"/>
        <rFont val="Arial"/>
        <family val="2"/>
      </rPr>
      <t>Piece</t>
    </r>
    <r>
      <rPr>
        <b/>
        <sz val="10"/>
        <rFont val="Arial"/>
        <family val="2"/>
      </rPr>
      <t>)</t>
    </r>
  </si>
  <si>
    <r>
      <t xml:space="preserve">1.1. Phân theo nhóm công suất - </t>
    </r>
    <r>
      <rPr>
        <b/>
        <i/>
        <sz val="10"/>
        <rFont val="Arial"/>
        <family val="2"/>
      </rPr>
      <t>By capacity group</t>
    </r>
  </si>
  <si>
    <r>
      <t xml:space="preserve">Dưới 20 CV - </t>
    </r>
    <r>
      <rPr>
        <i/>
        <sz val="10"/>
        <rFont val="Arial"/>
        <family val="2"/>
      </rPr>
      <t>Under 20 CV</t>
    </r>
  </si>
  <si>
    <r>
      <t xml:space="preserve">Từ 20 CV đến dưới 50CV </t>
    </r>
    <r>
      <rPr>
        <i/>
        <sz val="10"/>
        <rFont val="Arial"/>
        <family val="2"/>
      </rPr>
      <t>From 20 CV to under 50 CV</t>
    </r>
  </si>
  <si>
    <r>
      <t xml:space="preserve">Từ 50 CV đến dưới 90 CV - </t>
    </r>
    <r>
      <rPr>
        <i/>
        <sz val="10"/>
        <rFont val="Arial"/>
        <family val="2"/>
      </rPr>
      <t>From 50 CV to under 90 CV</t>
    </r>
  </si>
  <si>
    <r>
      <t xml:space="preserve">Từ 90 CV đến dưới 250 CV - </t>
    </r>
    <r>
      <rPr>
        <i/>
        <sz val="10"/>
        <rFont val="Arial"/>
        <family val="2"/>
      </rPr>
      <t>From 90 CV to under 250 CV</t>
    </r>
  </si>
  <si>
    <r>
      <t xml:space="preserve">Từ 250 CV đến dưới 400 CV - </t>
    </r>
    <r>
      <rPr>
        <i/>
        <sz val="10"/>
        <rFont val="Arial"/>
        <family val="2"/>
      </rPr>
      <t>From 250 CV to under 400 CV</t>
    </r>
  </si>
  <si>
    <r>
      <t xml:space="preserve">Từ 400 CV trở lên - From 400 and </t>
    </r>
    <r>
      <rPr>
        <i/>
        <sz val="10"/>
        <rFont val="Arial"/>
        <family val="2"/>
      </rPr>
      <t xml:space="preserve">Over </t>
    </r>
  </si>
  <si>
    <r>
      <t xml:space="preserve">1.2. Phân theo nhóm nghề đánh bắt - </t>
    </r>
    <r>
      <rPr>
        <b/>
        <i/>
        <sz val="10"/>
        <rFont val="Arial"/>
        <family val="2"/>
      </rPr>
      <t xml:space="preserve">By industry group of catching </t>
    </r>
  </si>
  <si>
    <r>
      <t xml:space="preserve">Nghề lưới kéo - </t>
    </r>
    <r>
      <rPr>
        <i/>
        <sz val="10"/>
        <rFont val="Arial"/>
        <family val="2"/>
      </rPr>
      <t>Drift-net</t>
    </r>
  </si>
  <si>
    <t>Nghề lưới rê - Drag-net</t>
  </si>
  <si>
    <t>Nghề lưới vây - Tunny-net</t>
  </si>
  <si>
    <r>
      <t xml:space="preserve">Nghề câu - </t>
    </r>
    <r>
      <rPr>
        <i/>
        <sz val="10"/>
        <rFont val="Arial"/>
        <family val="2"/>
      </rPr>
      <t>Hook</t>
    </r>
  </si>
  <si>
    <t>Nghề cá ngừ đại dương - Ocean tuna fishing</t>
  </si>
  <si>
    <t>Nghề khác- Others</t>
  </si>
  <si>
    <r>
      <t xml:space="preserve">II.CÔNG SUẤT TÀU, THUYỀN - </t>
    </r>
    <r>
      <rPr>
        <b/>
        <i/>
        <sz val="10"/>
        <rFont val="Arial"/>
        <family val="2"/>
      </rPr>
      <t>Motor boats</t>
    </r>
    <r>
      <rPr>
        <b/>
        <sz val="10"/>
        <rFont val="Arial"/>
        <family val="2"/>
      </rPr>
      <t xml:space="preserve"> (CV)</t>
    </r>
  </si>
  <si>
    <r>
      <t xml:space="preserve">Phân theo nhóm công suất - </t>
    </r>
    <r>
      <rPr>
        <b/>
        <i/>
        <sz val="10"/>
        <rFont val="Arial"/>
        <family val="2"/>
      </rPr>
      <t>By capacity group</t>
    </r>
  </si>
  <si>
    <t>Giải thích chỉ tiêu</t>
  </si>
  <si>
    <t>Tổng quan tình hình</t>
  </si>
  <si>
    <t>Infographic</t>
  </si>
  <si>
    <r>
      <t xml:space="preserve">Năng suất lúa cả năm - </t>
    </r>
    <r>
      <rPr>
        <i/>
        <sz val="10"/>
        <rFont val="Arial"/>
        <family val="2"/>
      </rPr>
      <t xml:space="preserve">Yield of paddy </t>
    </r>
  </si>
  <si>
    <r>
      <t xml:space="preserve">Sản lượng lúa cả năm - </t>
    </r>
    <r>
      <rPr>
        <i/>
        <sz val="10"/>
        <rFont val="Arial"/>
        <family val="2"/>
      </rPr>
      <t>Production of paddy</t>
    </r>
  </si>
  <si>
    <r>
      <t xml:space="preserve"> Sản lượng thuỷ sản - </t>
    </r>
    <r>
      <rPr>
        <i/>
        <sz val="10"/>
        <rFont val="Arial"/>
        <family val="2"/>
      </rPr>
      <t xml:space="preserve">Production of fishery </t>
    </r>
  </si>
  <si>
    <r>
      <t xml:space="preserve">Diện tích nuôi trồng thủy sản - </t>
    </r>
    <r>
      <rPr>
        <i/>
        <sz val="10"/>
        <rFont val="Arial"/>
        <family val="2"/>
      </rPr>
      <t xml:space="preserve">Area of aquaculture </t>
    </r>
  </si>
  <si>
    <r>
      <t xml:space="preserve">Chăn nuôi tại thời điểm 1/10 hàng năm - </t>
    </r>
    <r>
      <rPr>
        <i/>
        <sz val="10"/>
        <rFont val="Arial"/>
        <family val="2"/>
      </rPr>
      <t>Livestock as of annual 1</t>
    </r>
    <r>
      <rPr>
        <i/>
        <vertAlign val="superscript"/>
        <sz val="10"/>
        <rFont val="Arial"/>
        <family val="2"/>
      </rPr>
      <t>st</t>
    </r>
    <r>
      <rPr>
        <i/>
        <sz val="10"/>
        <rFont val="Arial"/>
        <family val="2"/>
      </rPr>
      <t>October</t>
    </r>
  </si>
  <si>
    <r>
      <t xml:space="preserve">       Livestock as of annual 1</t>
    </r>
    <r>
      <rPr>
        <i/>
        <vertAlign val="superscript"/>
        <sz val="12"/>
        <rFont val="Arial"/>
        <family val="2"/>
      </rPr>
      <t>st</t>
    </r>
    <r>
      <rPr>
        <i/>
        <sz val="12"/>
        <rFont val="Arial"/>
        <family val="2"/>
      </rPr>
      <t>October</t>
    </r>
  </si>
  <si>
    <t xml:space="preserve">         Number of farms by district</t>
  </si>
  <si>
    <t xml:space="preserve">        Production of paddy</t>
  </si>
  <si>
    <t>Table</t>
  </si>
  <si>
    <t>Page</t>
  </si>
  <si>
    <t>113. Số trang trại phân theo huyện/quận/thị xã/thành phố thuộc tỉnh</t>
  </si>
  <si>
    <t>115. Diện tích, sản lượng cây lương thực có hạt</t>
  </si>
  <si>
    <t>116. Diện tích cây lương thực có hạt</t>
  </si>
  <si>
    <t>117. Sản lượng cây lương thực có hạt</t>
  </si>
  <si>
    <t>118. Sản lượng lương thực có hạt bình quân đầu người</t>
  </si>
  <si>
    <t>119. Diện tích gieo trồng lúa cả năm</t>
  </si>
  <si>
    <t>120. Năng suất lúa cả năm</t>
  </si>
  <si>
    <t>121. Sản lượng lúa cả năm</t>
  </si>
  <si>
    <t>122. Diện tích lúa cả năm phân theo huyện/quận/thị xã/thành phố thuộc tỉnh</t>
  </si>
  <si>
    <t>123. Năng suất lúa cả năm phân theo huyện/quận/thị xã/thành phố thuộc tỉnh</t>
  </si>
  <si>
    <t>124. Sản lượng lúa cả năm phân theo huyện/quận/thị xã/thành phố thuộc tỉnh</t>
  </si>
  <si>
    <t>125. Diện tích lúa đông xuân phân theo huyện/quận/thị xã/thành phố thuộc tỉnh</t>
  </si>
  <si>
    <t>126. Năng suất lúa đông xuân phân theo huyện/quận/thị xã/thành phố thuộc tỉnh</t>
  </si>
  <si>
    <t>127. Sản lượng lúa đông xuân phân theo huyện/quận/thị xã/thành phố thuộc tỉnh</t>
  </si>
  <si>
    <t xml:space="preserve">131. Diện tích lúa mùa phân theo huyện/quận/thị xã/thành phố thuộc tỉnh </t>
  </si>
  <si>
    <t>132. Năng suất lúa mùa phân theo huyện/quận/thị xã/thành phố thuộc tỉnh</t>
  </si>
  <si>
    <t>133. Sản lượng lúa mùa phân theo huyện/quận/thị xã/thành phố thuộc tỉnh</t>
  </si>
  <si>
    <t>134. Diện tích ngô phân theo huyện/quận/thị xã/thành phố thuộc tỉnh</t>
  </si>
  <si>
    <t>135. Năng suất ngô phân theo huyện/quận/thị xã/thành phố thuộc tỉnh</t>
  </si>
  <si>
    <t>136. Sản lượng ngô phân theo huyện/quận/thị xã/thành phố thuộc tỉnh</t>
  </si>
  <si>
    <t>137. Diện tích khoai lang phân theo huyện/quận/thị xã/thành phố thuộc tỉnh</t>
  </si>
  <si>
    <t>138. Năng suất khoai lang phân theo huyện/quận/thị xã/thành phố thuộc tỉnh</t>
  </si>
  <si>
    <t>139. Sản lượng khoai lang phân theo huyện/quận/thị xã/thành phố thuộc tỉnh</t>
  </si>
  <si>
    <t>140. Diện tích sắn phân theo huyện/quận/thị xã/thành phố thuộc tỉnh</t>
  </si>
  <si>
    <t>141. Năng suất sắn phân theo huyện/quận/thị xã/thành phố thuộc tỉnh</t>
  </si>
  <si>
    <t>142. Sản lượng sắn phân theo huyện/quận/thị xã/thành phố thuộc tỉnh</t>
  </si>
  <si>
    <t>143. Diện tích và sản lượng một số cây hàng năm</t>
  </si>
  <si>
    <t>144. Diện tích cây hàng năm phân theo huyện/quận/thị xã/thành phố thuộc tỉnh</t>
  </si>
  <si>
    <t xml:space="preserve">        Planted area of some perennial  crops</t>
  </si>
  <si>
    <t xml:space="preserve">        Area of concentrated planted forest by type of forest</t>
  </si>
  <si>
    <t xml:space="preserve">        Gross output of wood and non-timber products by type of forest products</t>
  </si>
  <si>
    <t xml:space="preserve">        Gross output of wood  by types of ownership</t>
  </si>
  <si>
    <t xml:space="preserve">         huyện/quận/thị xã/thành phố thuộc tỉnh</t>
  </si>
  <si>
    <t xml:space="preserve">         Area of aquaculture by district</t>
  </si>
  <si>
    <t>175. Số lượng và công suất tàu, thuyền có động cơ khai thác thủy sản biển</t>
  </si>
  <si>
    <t xml:space="preserve">        Production of cassava by district</t>
  </si>
  <si>
    <t>1. TP. Buôn Ma Thuột</t>
  </si>
  <si>
    <t>2. Huyện : Ea H'leo</t>
  </si>
  <si>
    <t>3. Huyện : Ea Súp</t>
  </si>
  <si>
    <t>4. Huyện : Krông Năng</t>
  </si>
  <si>
    <t>5. Huyện :Krông Búk</t>
  </si>
  <si>
    <t xml:space="preserve">6. Huyện : Buôn Đôn </t>
  </si>
  <si>
    <t>7. Huyện : Cư M'Gar</t>
  </si>
  <si>
    <t>8. Huyện : Ea Kar</t>
  </si>
  <si>
    <t>9. Huyện : M'Đrắk</t>
  </si>
  <si>
    <t>10. Huyện : Krông Pắc</t>
  </si>
  <si>
    <t xml:space="preserve">11. Huyện : Krông Bông </t>
  </si>
  <si>
    <t>12. Huyện : Krông ANa</t>
  </si>
  <si>
    <t>13. Huyện : Lăk</t>
  </si>
  <si>
    <t>14. Huyện : Cư Kuin</t>
  </si>
  <si>
    <t xml:space="preserve">15. Thị xã : Buôn Hồ </t>
  </si>
  <si>
    <t>12. Huyện : Krông Ana</t>
  </si>
  <si>
    <t>Tấn-tons</t>
  </si>
  <si>
    <t>128. Diện tích lúa mùa và thu đông</t>
  </si>
  <si>
    <t xml:space="preserve">      Planted area of winter paddy by district</t>
  </si>
  <si>
    <t xml:space="preserve">       Yield of winter paddy by district</t>
  </si>
  <si>
    <t xml:space="preserve">       Production of winter paddy by district</t>
  </si>
  <si>
    <t>129. Năng suất lúa mùa và thu đông</t>
  </si>
  <si>
    <t xml:space="preserve">130. Sản lượng lúa mùa và thu đông </t>
  </si>
  <si>
    <r>
      <t xml:space="preserve">Rau đậu các loại, hoa, cây cảnh 
 </t>
    </r>
    <r>
      <rPr>
        <i/>
        <sz val="10"/>
        <rFont val="Arial"/>
        <family val="2"/>
      </rPr>
      <t>Vegetables, flowers and ornamental plants</t>
    </r>
  </si>
  <si>
    <r>
      <t xml:space="preserve">Năng suất (Tạ/ha)- </t>
    </r>
    <r>
      <rPr>
        <b/>
        <i/>
        <sz val="10"/>
        <rFont val="Arial"/>
        <family val="2"/>
      </rPr>
      <t>Yield (Quintal/ha)</t>
    </r>
  </si>
  <si>
    <r>
      <t xml:space="preserve">Rau đậu các loại, hoa, cây cảnh 
</t>
    </r>
    <r>
      <rPr>
        <i/>
        <sz val="10"/>
        <rFont val="Arial"/>
        <family val="2"/>
      </rPr>
      <t>Vegetables, flowers and ornamental plants</t>
    </r>
  </si>
  <si>
    <t>145. Diện tích cây mía phân theo huyện/quận/thị xã/thành phố thuộc tỉnh</t>
  </si>
  <si>
    <t xml:space="preserve">      Planted area of  Sugar Cane by district</t>
  </si>
  <si>
    <t>146. Sản lượng cây mía phân theo huyện/quận/thị xã/thành phố thuộc tỉnh</t>
  </si>
  <si>
    <t xml:space="preserve">       Production of Sugar Cane by district</t>
  </si>
  <si>
    <t xml:space="preserve">      Planted area of Peanut by district</t>
  </si>
  <si>
    <t xml:space="preserve">      Planted area of Soya Bean by district</t>
  </si>
  <si>
    <t xml:space="preserve">      Planted area of vegetables and bean by district</t>
  </si>
  <si>
    <r>
      <t xml:space="preserve">Diện tích gieo trồng - </t>
    </r>
    <r>
      <rPr>
        <b/>
        <i/>
        <sz val="10"/>
        <rFont val="Arial"/>
        <family val="2"/>
      </rPr>
      <t>Planted area (Ha)</t>
    </r>
  </si>
  <si>
    <r>
      <t xml:space="preserve">Cây ăn quả - </t>
    </r>
    <r>
      <rPr>
        <b/>
        <i/>
        <sz val="10"/>
        <rFont val="Arial"/>
        <family val="2"/>
      </rPr>
      <t>Fruit crops</t>
    </r>
  </si>
  <si>
    <t>Dứa - Pineapple</t>
  </si>
  <si>
    <r>
      <t xml:space="preserve">Cam, quýt, bưởi - </t>
    </r>
    <r>
      <rPr>
        <i/>
        <sz val="10"/>
        <rFont val="Arial"/>
        <family val="2"/>
      </rPr>
      <t>Organe, Manderin, Pomele</t>
    </r>
  </si>
  <si>
    <t>Thanh long - Blue anagon</t>
  </si>
  <si>
    <r>
      <t>Cây lấy quả chứa dầu-</t>
    </r>
    <r>
      <rPr>
        <b/>
        <i/>
        <sz val="10"/>
        <rFont val="Arial"/>
        <family val="2"/>
      </rPr>
      <t>Oil bearing fruit tree</t>
    </r>
  </si>
  <si>
    <t xml:space="preserve">         phân theo huyện/quận/thị xã/thành phố thuộc tỉnh</t>
  </si>
  <si>
    <t xml:space="preserve">         Planted area of some perennial industrial crops by district</t>
  </si>
  <si>
    <t xml:space="preserve">         Planted area of  cashew by district</t>
  </si>
  <si>
    <t xml:space="preserve">         Gathering area of cashew by district</t>
  </si>
  <si>
    <t xml:space="preserve">         Production of  cashew by district</t>
  </si>
  <si>
    <t xml:space="preserve">         Planted area of  pepper by district</t>
  </si>
  <si>
    <t xml:space="preserve">         Gathering area of pepper by district</t>
  </si>
  <si>
    <t xml:space="preserve">         Production of  pepper by district</t>
  </si>
  <si>
    <t xml:space="preserve">         Planted area of rubber by district</t>
  </si>
  <si>
    <t xml:space="preserve">         Gathering area of rubber by district</t>
  </si>
  <si>
    <t xml:space="preserve">         Production of rubber by district</t>
  </si>
  <si>
    <t xml:space="preserve">         Planted area of coffee by district</t>
  </si>
  <si>
    <t xml:space="preserve">         Gathering area of coffee by district</t>
  </si>
  <si>
    <t xml:space="preserve">         Production of coffee by district</t>
  </si>
  <si>
    <t xml:space="preserve">         Planted area of  orange, manderin, pemelo by district</t>
  </si>
  <si>
    <t xml:space="preserve">        Gathering area of orange, manderin, pemelo by district</t>
  </si>
  <si>
    <t xml:space="preserve">         Production of orange, manderin, pemelo by district</t>
  </si>
  <si>
    <t xml:space="preserve">         Planted area of  pineapple by district</t>
  </si>
  <si>
    <t xml:space="preserve">        Gathering area of pineapple by district</t>
  </si>
  <si>
    <t xml:space="preserve">         Production of pineapple by district</t>
  </si>
  <si>
    <t xml:space="preserve">         Planted area of  mango by district</t>
  </si>
  <si>
    <t xml:space="preserve">        Gathering area of  mango  by district</t>
  </si>
  <si>
    <t xml:space="preserve">         Production of mango by district</t>
  </si>
  <si>
    <r>
      <t xml:space="preserve">Trâu - </t>
    </r>
    <r>
      <rPr>
        <i/>
        <sz val="10"/>
        <rFont val="Arial"/>
        <family val="2"/>
      </rPr>
      <t>Buffaloes</t>
    </r>
  </si>
  <si>
    <r>
      <t xml:space="preserve">Bò - </t>
    </r>
    <r>
      <rPr>
        <i/>
        <sz val="10"/>
        <rFont val="Arial"/>
        <family val="2"/>
      </rPr>
      <t>Cattles</t>
    </r>
  </si>
  <si>
    <r>
      <t xml:space="preserve">Lợn - </t>
    </r>
    <r>
      <rPr>
        <i/>
        <sz val="10"/>
        <rFont val="Arial"/>
        <family val="2"/>
      </rPr>
      <t>Pig</t>
    </r>
  </si>
  <si>
    <r>
      <t xml:space="preserve">Ngựa - </t>
    </r>
    <r>
      <rPr>
        <i/>
        <sz val="10"/>
        <rFont val="Arial"/>
        <family val="2"/>
      </rPr>
      <t>Horse</t>
    </r>
  </si>
  <si>
    <r>
      <t xml:space="preserve">Dê - </t>
    </r>
    <r>
      <rPr>
        <i/>
        <sz val="10"/>
        <rFont val="Arial"/>
        <family val="2"/>
      </rPr>
      <t>Goat</t>
    </r>
  </si>
  <si>
    <r>
      <t xml:space="preserve">Cừu - </t>
    </r>
    <r>
      <rPr>
        <i/>
        <sz val="10"/>
        <rFont val="Arial"/>
        <family val="2"/>
      </rPr>
      <t>Sheep</t>
    </r>
  </si>
  <si>
    <t>Living weght of buffaloes</t>
  </si>
  <si>
    <t>Living weght of cattle</t>
  </si>
  <si>
    <t>Thịt gia cầm giết bán</t>
  </si>
  <si>
    <t>Sữa tươi(Nghìn lít)</t>
  </si>
  <si>
    <t>Fresh milk(Thous.litre)</t>
  </si>
  <si>
    <t>Mật ong(Nghìn lít)</t>
  </si>
  <si>
    <t>Honey (Thous.litre)</t>
  </si>
  <si>
    <t>Kén tằm (Tấn)</t>
  </si>
  <si>
    <t xml:space="preserve">        Number of chikens by district</t>
  </si>
  <si>
    <r>
      <t xml:space="preserve">ĐVT:  con </t>
    </r>
    <r>
      <rPr>
        <i/>
        <sz val="10"/>
        <rFont val="Arial"/>
        <family val="2"/>
      </rPr>
      <t>- Unit: heads</t>
    </r>
  </si>
  <si>
    <t>ĐVT: Tấn - Unit: Ton</t>
  </si>
  <si>
    <t>TỔNG SỐ - TOTAL</t>
  </si>
  <si>
    <t xml:space="preserve">Nhà nước </t>
  </si>
  <si>
    <t xml:space="preserve">Ngoài </t>
  </si>
  <si>
    <t>State</t>
  </si>
  <si>
    <t>Nhà nước</t>
  </si>
  <si>
    <t>đầu tư nước ngoài</t>
  </si>
  <si>
    <t>Non-state</t>
  </si>
  <si>
    <t>Foreign</t>
  </si>
  <si>
    <t>investment sector</t>
  </si>
  <si>
    <t>vốn</t>
  </si>
  <si>
    <r>
      <t>m</t>
    </r>
    <r>
      <rPr>
        <vertAlign val="superscript"/>
        <sz val="9"/>
        <rFont val="Arial"/>
        <family val="2"/>
      </rPr>
      <t>3</t>
    </r>
  </si>
  <si>
    <r>
      <t xml:space="preserve">1000 cây - </t>
    </r>
    <r>
      <rPr>
        <i/>
        <sz val="9"/>
        <rFont val="Arial"/>
        <family val="2"/>
      </rPr>
      <t>Thous.trees</t>
    </r>
  </si>
  <si>
    <r>
      <t xml:space="preserve">Tấn - </t>
    </r>
    <r>
      <rPr>
        <i/>
        <sz val="9"/>
        <rFont val="Arial"/>
        <family val="2"/>
      </rPr>
      <t>Ton</t>
    </r>
  </si>
  <si>
    <r>
      <t xml:space="preserve">Phân theo loại nước nuôi </t>
    </r>
    <r>
      <rPr>
        <b/>
        <i/>
        <sz val="10"/>
        <rFont val="Arial"/>
        <family val="2"/>
      </rPr>
      <t>- By types of water</t>
    </r>
  </si>
  <si>
    <t xml:space="preserve">        Area of aquaculture </t>
  </si>
  <si>
    <r>
      <t>Khu vực có vốn đầu tư nước ngoài -</t>
    </r>
    <r>
      <rPr>
        <i/>
        <sz val="10"/>
        <rFont val="Arial"/>
        <family val="2"/>
      </rPr>
      <t xml:space="preserve"> Foreign investment sector</t>
    </r>
  </si>
  <si>
    <r>
      <t xml:space="preserve">Phân theo loại nước nuôi - </t>
    </r>
    <r>
      <rPr>
        <b/>
        <i/>
        <sz val="10"/>
        <rFont val="Arial"/>
        <family val="2"/>
      </rPr>
      <t>By types of water</t>
    </r>
  </si>
  <si>
    <t xml:space="preserve">       Production of fishery by district</t>
  </si>
  <si>
    <t>147. Diện tích cây lạc phân theo huyện/quận/thị xã/thành phố thuộc tỉnh</t>
  </si>
  <si>
    <t>148. Sản lượng cây lạc phân theo huyện/quận/thị xã/thành phố thuộc tỉnh</t>
  </si>
  <si>
    <t>151. Diện tích  rau đậu phân theo huyện/quận/thị xã/thành phố thuộc tỉnh</t>
  </si>
  <si>
    <t>152. Sản lượng rau đậu phân theo huyện/quận/thị xã/thành phố thuộc tỉnh</t>
  </si>
  <si>
    <t>153. Diện tích gieo trồng một số cây lâu năm</t>
  </si>
  <si>
    <t>154. Diện tích cho sản phẩm và sản lượng một số cây lâu năm</t>
  </si>
  <si>
    <t>155. Diện tích trồng cây lâu năm</t>
  </si>
  <si>
    <t>156. Diện tích trồng cây Điều</t>
  </si>
  <si>
    <t>157. Diện tích thu hoạch cây điều</t>
  </si>
  <si>
    <t>158. Sản lượng cây điều</t>
  </si>
  <si>
    <t>159. Diện tích trồng cây tiêu</t>
  </si>
  <si>
    <t>160. Diện tích thu hoạch cây tiêu</t>
  </si>
  <si>
    <t>161. Sản lượng cây tiêu</t>
  </si>
  <si>
    <t>162. Diện tích trồng cây cao su</t>
  </si>
  <si>
    <t>163. Diện tích thu hoạch cây cao su</t>
  </si>
  <si>
    <t>164. Sản lượng cây cao su</t>
  </si>
  <si>
    <t>165. Diện tích trồng cây cà phê</t>
  </si>
  <si>
    <t>166. Diện tích thu hoạch cây cà phê</t>
  </si>
  <si>
    <t>167. Sản lượng cây cà phê</t>
  </si>
  <si>
    <t>168. Diện tích trồng cây ăn quả phân theo huyện/quận/thị xã/thành phố thuộc tỉnh</t>
  </si>
  <si>
    <t>169. Diện tích trồng cây cam, quýt, bưởi</t>
  </si>
  <si>
    <t>170. Diện tích thu hoạch cây cam, quýt, bưởi</t>
  </si>
  <si>
    <t>171. Sản lượng cây cam, quýt, bưởi</t>
  </si>
  <si>
    <t>172. Diện tích trồng cây dứa</t>
  </si>
  <si>
    <t>173. Diện tích thu hoạch cây dứa</t>
  </si>
  <si>
    <t>174. Sản lượng cây dứa</t>
  </si>
  <si>
    <t>178. Diện tích trồng cây xoài</t>
  </si>
  <si>
    <t>179. Diện tích thu hoạch cây xòai</t>
  </si>
  <si>
    <t>180. Sản lượng cây xoài</t>
  </si>
  <si>
    <t>181. Chăn nuôi tại thời điểm 1/10 hàng năm</t>
  </si>
  <si>
    <t>182. Số lượng trâu phân theo huyện/quận/thị xã/thành phố thuộc tỉnh</t>
  </si>
  <si>
    <t>183. Số lượng bò phân theo huyện/quận/thị xã/thành phố thuộc tỉnh</t>
  </si>
  <si>
    <t>184. Số lượng lợn phân theo huyện/quận/thị xã/thành phố thuộc tỉnh</t>
  </si>
  <si>
    <t>185. Số lượng gia cầm phân theo huyện/quận/thị xã/thành phố thuộc tỉnh</t>
  </si>
  <si>
    <t>186. Số lượng gà phân theo huyện/quận/thị xã/thành phố thuộc tỉnh</t>
  </si>
  <si>
    <t>188. Sản lượng thịt trâu hơi xuất chuồng</t>
  </si>
  <si>
    <t>189. Sản lượng thịt bò hơi xuất chuồng</t>
  </si>
  <si>
    <t>190. Sản lượng thịt lợn hơi xuất chuồng</t>
  </si>
  <si>
    <t>191. Diện tích rừng trồng mới tập trung phân theo loại rừng</t>
  </si>
  <si>
    <t>192. Diện tích rừng trồng mới tập trung phân theo loại hình kinh tế</t>
  </si>
  <si>
    <t>193. Diện tích rừng trồng mới tập trung</t>
  </si>
  <si>
    <t>194. Sản lượng gỗ và lâm sản ngoài gỗ phân theo loại lâm sản</t>
  </si>
  <si>
    <t>195. Sản lượng gỗ phân theo thành phần kinh tế</t>
  </si>
  <si>
    <t xml:space="preserve">196. Diện tích nuôi trồng thủy sản </t>
  </si>
  <si>
    <t>197. Diện tích nuôi trồng thủy sản phân theo</t>
  </si>
  <si>
    <t>198. Sản lượng thuỷ sản</t>
  </si>
  <si>
    <t>199. Sản lượng thuỷ sản phân theo huyện/quận/thị xã/thành phố thuộc tỉnh</t>
  </si>
  <si>
    <r>
      <t xml:space="preserve">Diện tích nuôi thâm canh, bán thâm canh - </t>
    </r>
    <r>
      <rPr>
        <i/>
        <sz val="10"/>
        <rFont val="Arial"/>
        <family val="2"/>
      </rPr>
      <t>The area of intensive and semi intensive aquaculture</t>
    </r>
  </si>
  <si>
    <t>Diện tích nuôi quảng canh và quảng canh cải tiến-The area of extensive and improved extensive aquaculture</t>
  </si>
  <si>
    <t xml:space="preserve">ĐVT- Unit: Ha </t>
  </si>
  <si>
    <t>ĐVT - Unit: Kg</t>
  </si>
  <si>
    <t>ĐVT- Unit: Ha</t>
  </si>
  <si>
    <t>ĐVT: Tạ/ha - Unit: Quintal/ha</t>
  </si>
  <si>
    <t>ĐVT - Unit: Ha</t>
  </si>
  <si>
    <t>ĐVT: Ha - Unit: ha</t>
  </si>
  <si>
    <t>ĐVT: Ha - Unit: Ha</t>
  </si>
  <si>
    <t>Đơn vị tính - Unit: Ha</t>
  </si>
  <si>
    <t>Đơn vị tính - Unit: tấn-ton</t>
  </si>
  <si>
    <t>ĐVT: Con - Unit: heads</t>
  </si>
  <si>
    <t>ĐVT: Con - Unit:  heads</t>
  </si>
  <si>
    <t>ĐVT: con - Unit:  heads</t>
  </si>
  <si>
    <t>ĐVT: Con - Unit: Heads</t>
  </si>
  <si>
    <t>150.Sản lượng đậu tương phân theo huyện/quận/thị xã/thành phố thuộc tỉnh</t>
  </si>
  <si>
    <t>149. Diện tích  đậu tương phân theo huyện/quận/thị xã/thành phố thuộc tỉnh</t>
  </si>
  <si>
    <t>Diện tích cho sản phẩm (Ha)-  Area having products (Ha)</t>
  </si>
  <si>
    <r>
      <t xml:space="preserve">            Vịt, ngan ngỗng -</t>
    </r>
    <r>
      <rPr>
        <i/>
        <sz val="10"/>
        <rFont val="Arial"/>
        <family val="2"/>
      </rPr>
      <t xml:space="preserve"> Duck, swan, groose</t>
    </r>
  </si>
  <si>
    <t>187. Số lượng dê, phân theo huyện/quận/thị xã/thành phố thuộc tỉnh</t>
  </si>
  <si>
    <t xml:space="preserve">       Number of goat, by district</t>
  </si>
  <si>
    <t>Diện tích lúa mùa và thu đông phân theo huyện/quận/thị xã/thành phố thuộc tỉnh</t>
  </si>
  <si>
    <t>Năng suất lúa mùa và thu đông phân theo huyện/quận/thị xã/thành phố thuộc tỉnh</t>
  </si>
  <si>
    <t>Sản lượng lúa mùa và thu đông phân theo huyện/quận/thị xã/thành phố thuộc tỉnh</t>
  </si>
  <si>
    <t>Diện tích cây mía phân theo huyện/quận/thị xã/thành phố thuộc tỉnh</t>
  </si>
  <si>
    <t>Planted area of Sugar by district</t>
  </si>
  <si>
    <t>Sản lượng cây mía phân theo huyện/quận/thị xã/thành phố thuộc tỉnh</t>
  </si>
  <si>
    <t>Production of sugar by district</t>
  </si>
  <si>
    <t>Diện tích cây lạc phân theo huyện/quận/thị xã/thành phố thuộc tỉnh</t>
  </si>
  <si>
    <t>Planted area of Peanut by district</t>
  </si>
  <si>
    <t>Production of Peanut by district</t>
  </si>
  <si>
    <t>Sản lượng cây lạc phân theo huyện/quận/thị xã/thành phố thuộc tỉnh</t>
  </si>
  <si>
    <t>Diện tích cây đậu tương phân theo huyện/quận/thị xã/thành phố thuộc tỉnh</t>
  </si>
  <si>
    <t>Sản lượng cây đậu tương phân theo huyện/quận/thị xã/thành phố thuộc tỉnh</t>
  </si>
  <si>
    <t>Planted area of Soya Bean by district</t>
  </si>
  <si>
    <t>Production of Soya Bean by district</t>
  </si>
  <si>
    <t>Diện tích cây rau đậu phân theo huyện/quận/thị xã/thành phố thuộc tỉnh</t>
  </si>
  <si>
    <t>Sản lượng cây rau đậu phân theo huyện/quận/thị xã/thành phố thuộc tỉnh</t>
  </si>
  <si>
    <t>Planted area of vegetables and bean by district</t>
  </si>
  <si>
    <t>Production of vegetables and bean by district</t>
  </si>
  <si>
    <t>Diện tích gieo trồng cây lâu năm phân theo huyện/quận/thị xã/thành phố thuộc tỉnh</t>
  </si>
  <si>
    <t>Planted area of  by district</t>
  </si>
  <si>
    <t>Diện tích gieo trồng cây Điều phân theo huyện/quận/thị xã/thành phố thuộc tỉnh</t>
  </si>
  <si>
    <t>Planted area of cashew  by district</t>
  </si>
  <si>
    <t>Diện tích cho sản phẩm cây điều phân theo huyện/quận/thị xã/thành phố thuộc tỉnh</t>
  </si>
  <si>
    <t>Area having products of cashew by district</t>
  </si>
  <si>
    <t>Sản lượng cây điều phân theo huyện/quận/thị xã/thành phố thuộc tỉnh</t>
  </si>
  <si>
    <t>Production of cashew by district</t>
  </si>
  <si>
    <t>Diện tích gieo trồng cây tiêu phân theo huyện/quận/thị xã/thành phố thuộc tỉnh</t>
  </si>
  <si>
    <t>Diện tích cho sản phẩm cây tiêu phân theo huyện/quận/thị xã/thành phố thuộc tỉnh</t>
  </si>
  <si>
    <t>Sản lượng cây  tiêu phân theo huyện/quận/thị xã/thành phố thuộc tỉnh</t>
  </si>
  <si>
    <t>Planted area of pepper  by district</t>
  </si>
  <si>
    <t>Area having products of pepper  by district</t>
  </si>
  <si>
    <t>Production of pepper by district</t>
  </si>
  <si>
    <t>Diện tích gieo trồng cây cao su phân theo huyện/quận/thị xã/thành phố thuộc tỉnh</t>
  </si>
  <si>
    <t>Diện tích cho sản phẩm cây cao su phân theo huyện/quận/thị xã/thành phố thuộc tỉnh</t>
  </si>
  <si>
    <t>Sản lượng cây  cao su phân theo huyện/quận/thị xã/thành phố thuộc tỉnh</t>
  </si>
  <si>
    <t>Planted area of rubber  by district</t>
  </si>
  <si>
    <t>Area having products of rubber   by district</t>
  </si>
  <si>
    <t>Production of rubber  by district</t>
  </si>
  <si>
    <t>Diện tích gieo trồng cây cà phê phân theo huyện/quận/thị xã/thành phố thuộc tỉnh</t>
  </si>
  <si>
    <t>Diện tích cho sản phẩm cây cà phê phân theo huyện/quận/thị xã/thành phố thuộc tỉnh</t>
  </si>
  <si>
    <t>Sản lượng cây  cà phê phân theo huyện/quận/thị xã/thành phố thuộc tỉnh</t>
  </si>
  <si>
    <t>Planted area of coffee  by district</t>
  </si>
  <si>
    <t>Area having products of coffee  by district</t>
  </si>
  <si>
    <t>Production of coffee  by district</t>
  </si>
  <si>
    <t>Diện tích trồng cây cam, quýt, bưởi phân theo huyện/quận/thị xã/thành phố thuộc tỉnh</t>
  </si>
  <si>
    <t>Diện tích cho sản phẩm cây cam, quýt, bưởi  phân theo huyện/quận/thị xã/thành phố thuộc tỉnh</t>
  </si>
  <si>
    <t>Sản lượng cây cam, quýt, bưởi  phân theo huyện/quận/thị xã/thành phố thuộc tỉnh</t>
  </si>
  <si>
    <t>Planted area of orange, manderin, pemelo by district</t>
  </si>
  <si>
    <t>Area having products of orange, manderin, pemelo by district</t>
  </si>
  <si>
    <t>Production of orange, manderin, pemelo by district</t>
  </si>
  <si>
    <t>Diện tích trồng cây dứa phân theo huyện/quận/thị xã/thành phố thuộc tỉnh</t>
  </si>
  <si>
    <t>Diện tích cho sản phẩm cây dứa phân theo huyện/quận/thị xã/thành phố thuộc tỉnh</t>
  </si>
  <si>
    <t>Sản lượng cây dứa  phân theo huyện/quận/thị xã/thành phố thuộc tỉnh</t>
  </si>
  <si>
    <t>Planted area of pineapple by district</t>
  </si>
  <si>
    <t>Area having products of pineapple by district</t>
  </si>
  <si>
    <t>Production of pineapple by district</t>
  </si>
  <si>
    <t>Diện tích trồng cây nhãn, vải phân theo huyện/quận/thị xã/thành phố thuộc tỉnh</t>
  </si>
  <si>
    <t>Diện tích cho sản phẩm cây nhãn, vải phân theo huyện/quận/thị xã/thành phố thuộc tỉnh</t>
  </si>
  <si>
    <t>Sản lượng cây nhãn, vải  phân theo huyện/quận/thị xã/thành phố thuộc tỉnh</t>
  </si>
  <si>
    <t>Planted area of logan, litchi by district</t>
  </si>
  <si>
    <t>Area having products oflogan, litchi by district</t>
  </si>
  <si>
    <t>Production of logan, litchi by district</t>
  </si>
  <si>
    <t>Diện tích trồng cây xoài phân theo huyện/quận/thị xã/thành phố thuộc tỉnh</t>
  </si>
  <si>
    <t>Diện tích cho sản phẩm cây xoài phân theo huyện/quận/thị xã/thành phố thuộc tỉnh</t>
  </si>
  <si>
    <t>Sản lượng cây xoài  phân theo huyện/quận/thị xã/thành phố thuộc tỉnh</t>
  </si>
  <si>
    <t>Planted area of mango by district</t>
  </si>
  <si>
    <t>Area having products  mango by district</t>
  </si>
  <si>
    <t>Production of mango by district</t>
  </si>
  <si>
    <t>Số lượng gà phân theo huyện/quận/thị xã/thành phố thuộc tỉnh</t>
  </si>
  <si>
    <t>Number of chikens by district</t>
  </si>
  <si>
    <t>Số lượng dê phân theo huyện/quận/thị xã/thành phố thuộc tỉnh</t>
  </si>
  <si>
    <t>Number of goat by district</t>
  </si>
  <si>
    <t>-</t>
  </si>
  <si>
    <r>
      <t xml:space="preserve">Nhãn, Vải, chôm chôm - Longan, </t>
    </r>
    <r>
      <rPr>
        <i/>
        <sz val="10"/>
        <rFont val="Arial"/>
        <family val="2"/>
      </rPr>
      <t>Litchi, rambutan</t>
    </r>
  </si>
  <si>
    <t>175. Diện tích trồng cây nhãn, vải, chôm chôm</t>
  </si>
  <si>
    <t xml:space="preserve">         Planted area of  longan, litchi, rambutan by district</t>
  </si>
  <si>
    <t>176. Diện tích thu hoạch cây nhãn, vải, chôm chôm</t>
  </si>
  <si>
    <t xml:space="preserve">        Gathering area of  longan, litchi, rambutan  by district</t>
  </si>
  <si>
    <t>177. Sản lượng cây nhãn, vải, chôm chôm</t>
  </si>
  <si>
    <t xml:space="preserve">         Production of longan, litchi, rambutan by district</t>
  </si>
  <si>
    <t>Số lượng (con) - Number (Heads)</t>
  </si>
  <si>
    <r>
      <t xml:space="preserve">Gia cầm (con) - </t>
    </r>
    <r>
      <rPr>
        <i/>
        <sz val="10"/>
        <rFont val="Arial"/>
        <family val="2"/>
      </rPr>
      <t>Poultry (Heads)</t>
    </r>
  </si>
  <si>
    <r>
      <t xml:space="preserve">Tấn - </t>
    </r>
    <r>
      <rPr>
        <b/>
        <i/>
        <sz val="10"/>
        <rFont val="Arial"/>
        <family val="2"/>
      </rPr>
      <t>Tons</t>
    </r>
  </si>
  <si>
    <r>
      <t>Tấn</t>
    </r>
    <r>
      <rPr>
        <b/>
        <i/>
        <sz val="10"/>
        <rFont val="Arial"/>
        <family val="2"/>
      </rPr>
      <t xml:space="preserve"> -  tons</t>
    </r>
  </si>
  <si>
    <t>Đơn vị tính :  Tấn - Unit: tons</t>
  </si>
  <si>
    <r>
      <t>Hoa -</t>
    </r>
    <r>
      <rPr>
        <i/>
        <sz val="10"/>
        <rFont val="Arial"/>
        <family val="2"/>
      </rPr>
      <t xml:space="preserve"> Flowers </t>
    </r>
  </si>
  <si>
    <r>
      <t>Hoa (1000 hoa)-</t>
    </r>
    <r>
      <rPr>
        <i/>
        <sz val="10"/>
        <rFont val="Arial"/>
        <family val="2"/>
      </rPr>
      <t xml:space="preserve"> Flowers  (thous flowers)</t>
    </r>
  </si>
  <si>
    <t xml:space="preserve"> -</t>
  </si>
  <si>
    <t xml:space="preserve">                  -  </t>
  </si>
  <si>
    <t xml:space="preserve">               -  </t>
  </si>
  <si>
    <t xml:space="preserve">            -    </t>
  </si>
  <si>
    <r>
      <t xml:space="preserve">Sơ bộ
</t>
    </r>
    <r>
      <rPr>
        <i/>
        <sz val="10"/>
        <rFont val="Arial"/>
        <family val="2"/>
      </rPr>
      <t>Prel 2020</t>
    </r>
  </si>
  <si>
    <t xml:space="preserve">114. Số trang trại năm 2020 phân theo ngành hoạt động  </t>
  </si>
  <si>
    <t xml:space="preserve">     Number of farms in 2020 by kind of activity and by district</t>
  </si>
  <si>
    <r>
      <t>M</t>
    </r>
    <r>
      <rPr>
        <vertAlign val="superscript"/>
        <sz val="10"/>
        <rFont val="Arial"/>
        <family val="2"/>
      </rPr>
      <t>3</t>
    </r>
  </si>
  <si>
    <t>Số trang trại năm 2020 phân theo ngành hoạt động</t>
  </si>
  <si>
    <t>Number of farms in 2020 by district</t>
  </si>
  <si>
    <t>13. Dân số trung bình phân theo huyện/quận/thị xã/thành phố thuộc tỉnh</t>
  </si>
  <si>
    <t xml:space="preserve">    Average population by district</t>
  </si>
  <si>
    <r>
      <t>ĐVT: Người</t>
    </r>
    <r>
      <rPr>
        <i/>
        <sz val="10"/>
        <rFont val="Arial"/>
        <family val="2"/>
      </rPr>
      <t xml:space="preserve"> - Unit: pers.</t>
    </r>
  </si>
  <si>
    <t>14. Dân số trung bình nam phân theo huyện/quận/thị xã/thành phố thuộc tỉnh</t>
  </si>
  <si>
    <t xml:space="preserve">    Average male population by district</t>
  </si>
  <si>
    <r>
      <t>ĐVT: Người</t>
    </r>
    <r>
      <rPr>
        <i/>
        <sz val="10"/>
        <rFont val="Arial"/>
        <family val="2"/>
      </rPr>
      <t xml:space="preserve"> - Unit:  pers.</t>
    </r>
  </si>
  <si>
    <t>15. Dân số trung bình nữ phân theo huyện/quận/thị xã/thành phố thuộc tỉnh</t>
  </si>
  <si>
    <t xml:space="preserve">    Average female population by 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</si>
</sst>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2">
    <numFmt numFmtId="42" formatCode="_(&quot;$&quot;* #,##0_);_(&quot;$&quot;* \(#,##0\);_(&quot;$&quot;* &quot;-&quot;_);_(@_)"/>
    <numFmt numFmtId="41" formatCode="_(* #,##0_);_(* \(#,##0\);_(* &quot;-&quot;_);_(@_)"/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_-&quot;$&quot;* #,##0_-;\-&quot;$&quot;* #,##0_-;_-&quot;$&quot;* &quot;-&quot;_-;_-@_-"/>
    <numFmt numFmtId="167" formatCode="_-&quot;$&quot;* #,##0.00_-;\-&quot;$&quot;* #,##0.00_-;_-&quot;$&quot;* &quot;-&quot;??_-;_-@_-"/>
    <numFmt numFmtId="168" formatCode="&quot;\&quot;#,##0;[Red]&quot;\&quot;\-#,##0"/>
    <numFmt numFmtId="169" formatCode="&quot;\&quot;#,##0.00;[Red]&quot;\&quot;\-#,##0.00"/>
    <numFmt numFmtId="170" formatCode="\$#,##0\ ;\(\$#,##0\)"/>
    <numFmt numFmtId="171" formatCode="&quot;\&quot;#,##0;[Red]&quot;\&quot;&quot;\&quot;\-#,##0"/>
    <numFmt numFmtId="172" formatCode="&quot;\&quot;#,##0.00;[Red]&quot;\&quot;&quot;\&quot;&quot;\&quot;&quot;\&quot;&quot;\&quot;&quot;\&quot;\-#,##0.00"/>
    <numFmt numFmtId="173" formatCode="_###,###,###"/>
    <numFmt numFmtId="174" formatCode="m/d"/>
    <numFmt numFmtId="175" formatCode="&quot;ß&quot;#,##0;\-&quot;&quot;\ß&quot;&quot;#,##0"/>
    <numFmt numFmtId="176" formatCode="\t0.00%"/>
    <numFmt numFmtId="177" formatCode="\t#\ ??/??"/>
    <numFmt numFmtId="178" formatCode="#,##0;\(#,##0\)"/>
    <numFmt numFmtId="179" formatCode="0&quot;.&quot;000%"/>
    <numFmt numFmtId="180" formatCode="###,0&quot;.&quot;00\ &quot;F&quot;;[Red]\-###,0&quot;.&quot;00\ &quot;F&quot;"/>
    <numFmt numFmtId="181" formatCode="_-* #,##0.00\ _V_N_D_-;\-* #,##0.00\ _V_N_D_-;_-* &quot;-&quot;??\ _V_N_D_-;_-@_-"/>
    <numFmt numFmtId="182" formatCode="_-* #,##0\ _V_N_D_-;\-* #,##0\ _V_N_D_-;_-* &quot;-&quot;\ _V_N_D_-;_-@_-"/>
    <numFmt numFmtId="183" formatCode="&quot;SFr.&quot;\ #,##0.00;[Red]&quot;SFr.&quot;\ \-#,##0.00"/>
    <numFmt numFmtId="184" formatCode="_ &quot;SFr.&quot;\ * #,##0_ ;_ &quot;SFr.&quot;\ * \-#,##0_ ;_ &quot;SFr.&quot;\ * &quot;-&quot;_ ;_ @_ "/>
    <numFmt numFmtId="185" formatCode="_ * #,##0_ ;_ * \-#,##0_ ;_ * &quot;-&quot;_ ;_ @_ "/>
    <numFmt numFmtId="186" formatCode="_ * #,##0.00_ ;_ * \-#,##0.00_ ;_ * &quot;-&quot;??_ ;_ @_ "/>
    <numFmt numFmtId="187" formatCode="_-* #,##0.00\ &quot;F&quot;_-;\-* #,##0.00\ &quot;F&quot;_-;_-* &quot;-&quot;??\ &quot;F&quot;_-;_-@_-"/>
    <numFmt numFmtId="188" formatCode="#,##0\ &quot;$&quot;_);[Red]\(#,##0\ &quot;$&quot;\)"/>
    <numFmt numFmtId="189" formatCode="0.0"/>
    <numFmt numFmtId="190" formatCode="_-* #,##0\ _P_t_s_-;\-* #,##0\ _P_t_s_-;_-* &quot;-&quot;\ _P_t_s_-;_-@_-"/>
    <numFmt numFmtId="191" formatCode="_ * #,##0.00_)\ &quot;ĐỒNG&quot;_ ;_ * \(#,##0.00\)\ &quot;ĐỒNG&quot;_ ;_ * &quot;-&quot;??_)\ &quot;ĐỒNG&quot;_ ;_ @_ "/>
    <numFmt numFmtId="192" formatCode="0.000000"/>
    <numFmt numFmtId="193" formatCode="_-* #,##0.00\ _€_-;\-* #,##0.00\ _€_-;_-* &quot;-&quot;??\ _€_-;_-@_-"/>
    <numFmt numFmtId="194" formatCode="0.00_)"/>
    <numFmt numFmtId="195" formatCode="#,##0;[Red]#,##0"/>
    <numFmt numFmtId="196" formatCode="_-* #,##0.00\ _P_t_s_-;\-* #,##0.00\ _P_t_s_-;_-* &quot;-&quot;\ _P_t_s_-;_-@_-"/>
    <numFmt numFmtId="197" formatCode="#,##0.00;[Red]#,##0.00"/>
    <numFmt numFmtId="198" formatCode="_-* #,##0.0\ _P_t_s_-;\-* #,##0.0\ _P_t_s_-;_-* &quot;-&quot;\ _P_t_s_-;_-@_-"/>
    <numFmt numFmtId="199" formatCode="_(* #,##0_);_(* \(#,##0\);_(* &quot;-&quot;??_);_(@_)"/>
    <numFmt numFmtId="200" formatCode="_(* #,##0.0_);_(* \(#,##0.0\);_(* &quot;-&quot;??_);_(@_)"/>
    <numFmt numFmtId="201" formatCode="0_);\(0\)"/>
    <numFmt numFmtId="202" formatCode="#,##0.0"/>
  </numFmts>
  <fonts count="159">
    <font>
      <sz val="10"/>
      <name val="Arial"/>
    </font>
    <font>
      <sz val="12"/>
      <color theme="1"/>
      <name val="Arial"/>
      <family val="2"/>
    </font>
    <font>
      <sz val="10"/>
      <name val="Arial"/>
      <family val="2"/>
    </font>
    <font>
      <sz val="10"/>
      <name val="Times New Roman"/>
      <family val="1"/>
    </font>
    <font>
      <sz val="10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b/>
      <sz val="18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sz val="8"/>
      <color indexed="12"/>
      <name val="Helv"/>
    </font>
    <font>
      <sz val="12"/>
      <name val=".VnTime"/>
      <family val="2"/>
    </font>
    <font>
      <sz val="7"/>
      <name val="Small Fonts"/>
      <family val="2"/>
    </font>
    <font>
      <b/>
      <i/>
      <sz val="16"/>
      <name val="Helv"/>
      <family val="2"/>
    </font>
    <font>
      <sz val="12"/>
      <name val="Arial"/>
      <family val="2"/>
    </font>
    <font>
      <sz val="10"/>
      <name val=".VnTime"/>
      <family val="2"/>
    </font>
    <font>
      <b/>
      <sz val="12"/>
      <name val=".VnArial Narrow"/>
      <family val="2"/>
    </font>
    <font>
      <sz val="13"/>
      <name val=".VnArialH"/>
      <family val="2"/>
    </font>
    <font>
      <i/>
      <sz val="11"/>
      <name val=".VnTime"/>
      <family val="2"/>
    </font>
    <font>
      <i/>
      <sz val="12"/>
      <name val=".VnArial Narrow"/>
      <family val="2"/>
    </font>
    <font>
      <b/>
      <sz val="8"/>
      <name val=".VnTime"/>
      <family val="2"/>
    </font>
    <font>
      <sz val="10"/>
      <name val=".VnArial"/>
      <family val="2"/>
    </font>
    <font>
      <sz val="11"/>
      <name val=".VnArial Narrow"/>
      <family val="2"/>
    </font>
    <font>
      <sz val="14"/>
      <name val="뼻뮝"/>
      <family val="3"/>
      <charset val="129"/>
    </font>
    <font>
      <sz val="12"/>
      <name val="바탕체"/>
      <family val="3"/>
    </font>
    <font>
      <sz val="12"/>
      <name val="뼻뮝"/>
      <family val="1"/>
      <charset val="129"/>
    </font>
    <font>
      <sz val="12"/>
      <name val="新細明體"/>
      <charset val="136"/>
    </font>
    <font>
      <sz val="12"/>
      <name val="바탕체"/>
      <family val="1"/>
      <charset val="129"/>
    </font>
    <font>
      <sz val="10"/>
      <name val="굴림체"/>
      <family val="3"/>
      <charset val="129"/>
    </font>
    <font>
      <sz val="8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sz val="10"/>
      <color indexed="8"/>
      <name val="Arial"/>
      <family val="2"/>
    </font>
    <font>
      <b/>
      <sz val="10"/>
      <name val="Arial"/>
      <family val="2"/>
    </font>
    <font>
      <b/>
      <i/>
      <sz val="10"/>
      <color indexed="8"/>
      <name val="Arial"/>
      <family val="2"/>
    </font>
    <font>
      <sz val="10"/>
      <name val="Times New Roman"/>
      <family val="1"/>
    </font>
    <font>
      <i/>
      <sz val="10"/>
      <color indexed="8"/>
      <name val="Arial"/>
      <family val="2"/>
    </font>
    <font>
      <sz val="10"/>
      <name val=".VnTime"/>
      <family val="2"/>
    </font>
    <font>
      <sz val="12"/>
      <name val="VNI-Times"/>
    </font>
    <font>
      <sz val="11"/>
      <name val="??"/>
      <family val="3"/>
    </font>
    <font>
      <sz val="14"/>
      <name val="??"/>
      <family val="3"/>
    </font>
    <font>
      <sz val="12"/>
      <name val="????"/>
      <charset val="136"/>
    </font>
    <font>
      <sz val="12"/>
      <name val="???"/>
      <family val="3"/>
    </font>
    <font>
      <sz val="10"/>
      <name val="???"/>
      <family val="3"/>
    </font>
    <font>
      <sz val="10"/>
      <name val="VNI-Times"/>
    </font>
    <font>
      <sz val="11"/>
      <name val=".VnTime"/>
      <family val="2"/>
    </font>
    <font>
      <sz val="12"/>
      <color indexed="8"/>
      <name val="¹ÙÅÁÃ¼"/>
      <family val="1"/>
      <charset val="129"/>
    </font>
    <font>
      <sz val="14"/>
      <color indexed="8"/>
      <name val="Times New Roman"/>
      <family val="2"/>
    </font>
    <font>
      <sz val="14"/>
      <color indexed="9"/>
      <name val="Times New Roman"/>
      <family val="2"/>
    </font>
    <font>
      <sz val="12"/>
      <name val="¹UAAA¼"/>
      <family val="3"/>
      <charset val="129"/>
    </font>
    <font>
      <sz val="12"/>
      <name val="¹ÙÅÁÃ¼"/>
      <charset val="129"/>
    </font>
    <font>
      <sz val="14"/>
      <color indexed="20"/>
      <name val="Times New Roman"/>
      <family val="2"/>
    </font>
    <font>
      <b/>
      <sz val="14"/>
      <color indexed="52"/>
      <name val="Times New Roman"/>
      <family val="2"/>
    </font>
    <font>
      <b/>
      <sz val="10"/>
      <name val="Helv"/>
    </font>
    <font>
      <b/>
      <sz val="14"/>
      <color indexed="9"/>
      <name val="Times New Roman"/>
      <family val="2"/>
    </font>
    <font>
      <b/>
      <sz val="12"/>
      <name val="VNTime"/>
      <family val="2"/>
    </font>
    <font>
      <b/>
      <sz val="12"/>
      <name val="VNTimeH"/>
      <family val="2"/>
    </font>
    <font>
      <i/>
      <sz val="14"/>
      <color indexed="23"/>
      <name val="Times New Roman"/>
      <family val="2"/>
    </font>
    <font>
      <sz val="12"/>
      <name val="VNTime"/>
      <family val="2"/>
    </font>
    <font>
      <sz val="14"/>
      <color indexed="17"/>
      <name val="Times New Roman"/>
      <family val="2"/>
    </font>
    <font>
      <b/>
      <sz val="12"/>
      <name val="Helv"/>
    </font>
    <font>
      <b/>
      <sz val="11"/>
      <color indexed="56"/>
      <name val="Times New Roman"/>
      <family val="2"/>
    </font>
    <font>
      <sz val="14"/>
      <color indexed="52"/>
      <name val="Times New Roman"/>
      <family val="2"/>
    </font>
    <font>
      <b/>
      <sz val="11"/>
      <name val="Helv"/>
    </font>
    <font>
      <sz val="12"/>
      <name val="Arial"/>
      <family val="2"/>
    </font>
    <font>
      <sz val="14"/>
      <color indexed="60"/>
      <name val="Times New Roman"/>
      <family val="2"/>
    </font>
    <font>
      <b/>
      <sz val="14"/>
      <color indexed="63"/>
      <name val="Times New Roman"/>
      <family val="2"/>
    </font>
    <font>
      <sz val="14"/>
      <name val=".Vn3DH"/>
      <family val="2"/>
    </font>
    <font>
      <b/>
      <sz val="18"/>
      <color indexed="56"/>
      <name val="Cambria"/>
      <family val="2"/>
    </font>
    <font>
      <sz val="14"/>
      <color indexed="10"/>
      <name val="Times New Roman"/>
      <family val="2"/>
    </font>
    <font>
      <b/>
      <sz val="9"/>
      <name val="Arial"/>
      <family val="2"/>
    </font>
    <font>
      <sz val="12"/>
      <name val="Courier"/>
      <family val="3"/>
    </font>
    <font>
      <sz val="10"/>
      <name val=" "/>
      <family val="1"/>
      <charset val="136"/>
    </font>
    <font>
      <sz val="12"/>
      <name val="Times New Roman"/>
      <family val="1"/>
    </font>
    <font>
      <b/>
      <sz val="12"/>
      <color indexed="8"/>
      <name val="Arial"/>
      <family val="2"/>
    </font>
    <font>
      <b/>
      <i/>
      <sz val="12"/>
      <color indexed="8"/>
      <name val="Arial"/>
      <family val="2"/>
    </font>
    <font>
      <b/>
      <i/>
      <sz val="12"/>
      <name val="Arial"/>
      <family val="2"/>
    </font>
    <font>
      <i/>
      <sz val="12"/>
      <name val="Arial"/>
      <family val="2"/>
    </font>
    <font>
      <b/>
      <sz val="10"/>
      <name val="Arial"/>
      <family val="2"/>
    </font>
    <font>
      <b/>
      <sz val="12"/>
      <name val="Times New Roman"/>
      <family val="1"/>
    </font>
    <font>
      <b/>
      <sz val="10"/>
      <name val="Times New Roman"/>
      <family val="1"/>
    </font>
    <font>
      <b/>
      <sz val="12"/>
      <color indexed="10"/>
      <name val="Arial"/>
      <family val="2"/>
    </font>
    <font>
      <sz val="14"/>
      <color indexed="10"/>
      <name val="Arial"/>
      <family val="2"/>
    </font>
    <font>
      <i/>
      <sz val="9"/>
      <color indexed="8"/>
      <name val="Arial"/>
      <family val="2"/>
    </font>
    <font>
      <sz val="9"/>
      <color indexed="8"/>
      <name val="Arial"/>
      <family val="2"/>
    </font>
    <font>
      <sz val="14"/>
      <name val=".VnTime"/>
      <family val="2"/>
    </font>
    <font>
      <i/>
      <sz val="12"/>
      <color indexed="8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theme="1"/>
      <name val="Arial"/>
      <family val="2"/>
    </font>
    <font>
      <sz val="9"/>
      <name val="Arial"/>
      <family val="2"/>
    </font>
    <font>
      <i/>
      <sz val="9"/>
      <name val="Arial"/>
      <family val="2"/>
    </font>
    <font>
      <i/>
      <sz val="10"/>
      <name val=".VnTime"/>
      <family val="2"/>
    </font>
    <font>
      <b/>
      <sz val="10"/>
      <name val="Arial"/>
      <family val="2"/>
      <charset val="163"/>
    </font>
    <font>
      <b/>
      <i/>
      <sz val="9.5"/>
      <color indexed="8"/>
      <name val="Arial"/>
      <family val="2"/>
    </font>
    <font>
      <b/>
      <sz val="16"/>
      <color indexed="8"/>
      <name val="Arial"/>
      <family val="2"/>
    </font>
    <font>
      <sz val="10"/>
      <name val="Arial"/>
      <family val="2"/>
      <charset val="163"/>
    </font>
    <font>
      <sz val="11"/>
      <name val="Arial"/>
      <family val="2"/>
    </font>
    <font>
      <sz val="11"/>
      <color indexed="8"/>
      <name val="Calibri"/>
      <family val="2"/>
    </font>
    <font>
      <sz val="12"/>
      <color indexed="8"/>
      <name val=".VnTime"/>
      <family val="2"/>
    </font>
    <font>
      <sz val="11"/>
      <color indexed="9"/>
      <name val="Calibri"/>
      <family val="2"/>
    </font>
    <font>
      <sz val="12"/>
      <color indexed="9"/>
      <name val=".VnTime"/>
      <family val="2"/>
    </font>
    <font>
      <sz val="11"/>
      <color indexed="20"/>
      <name val="Calibri"/>
      <family val="2"/>
    </font>
    <font>
      <sz val="12"/>
      <color indexed="20"/>
      <name val=".VnTime"/>
      <family val="2"/>
    </font>
    <font>
      <b/>
      <sz val="11"/>
      <color indexed="52"/>
      <name val="Calibri"/>
      <family val="2"/>
    </font>
    <font>
      <b/>
      <sz val="12"/>
      <color indexed="52"/>
      <name val=".VnTime"/>
      <family val="2"/>
    </font>
    <font>
      <b/>
      <sz val="11"/>
      <color indexed="9"/>
      <name val="Calibri"/>
      <family val="2"/>
    </font>
    <font>
      <b/>
      <sz val="12"/>
      <color indexed="9"/>
      <name val=".VnTime"/>
      <family val="2"/>
    </font>
    <font>
      <sz val="13"/>
      <name val="Times New Roman"/>
      <family val="1"/>
      <charset val="163"/>
    </font>
    <font>
      <sz val="11"/>
      <color indexed="8"/>
      <name val="Arial"/>
      <family val="2"/>
    </font>
    <font>
      <sz val="14"/>
      <name val="Times New Roman"/>
      <family val="1"/>
      <charset val="163"/>
    </font>
    <font>
      <sz val="12"/>
      <name val="Arial"/>
      <family val="2"/>
      <charset val="163"/>
    </font>
    <font>
      <sz val="11"/>
      <name val="UVnTime"/>
      <family val="2"/>
    </font>
    <font>
      <sz val="13"/>
      <name val=".VnTime"/>
      <family val="2"/>
    </font>
    <font>
      <sz val="12"/>
      <name val="Times New Roman"/>
      <family val="1"/>
      <charset val="163"/>
    </font>
    <font>
      <sz val="8"/>
      <name val="Tahoma"/>
      <family val="2"/>
      <charset val="163"/>
    </font>
    <font>
      <i/>
      <sz val="11"/>
      <color indexed="23"/>
      <name val="Calibri"/>
      <family val="2"/>
    </font>
    <font>
      <i/>
      <sz val="12"/>
      <color indexed="23"/>
      <name val=".VnTime"/>
      <family val="2"/>
    </font>
    <font>
      <sz val="11"/>
      <color indexed="17"/>
      <name val="Calibri"/>
      <family val="2"/>
    </font>
    <font>
      <sz val="12"/>
      <color indexed="17"/>
      <name val=".VnTime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1"/>
      <color indexed="56"/>
      <name val=".VnTime"/>
      <family val="2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2"/>
      <color indexed="52"/>
      <name val=".VnTime"/>
      <family val="2"/>
    </font>
    <font>
      <sz val="11"/>
      <color indexed="60"/>
      <name val="Calibri"/>
      <family val="2"/>
    </font>
    <font>
      <sz val="12"/>
      <color indexed="60"/>
      <name val=".VnTime"/>
      <family val="2"/>
    </font>
    <font>
      <b/>
      <i/>
      <sz val="16"/>
      <name val="Helv"/>
    </font>
    <font>
      <sz val="14"/>
      <name val=".VnArial"/>
      <family val="2"/>
    </font>
    <font>
      <sz val="14"/>
      <name val="Times New Roman"/>
      <family val="1"/>
    </font>
    <font>
      <sz val="11"/>
      <color theme="1"/>
      <name val="Calibri"/>
      <family val="2"/>
      <scheme val="minor"/>
    </font>
    <font>
      <sz val="12"/>
      <name val=".VnArial"/>
      <family val="2"/>
    </font>
    <font>
      <sz val="13"/>
      <name val="Times New Roman"/>
      <family val="1"/>
    </font>
    <font>
      <sz val="8"/>
      <name val=".VnTime"/>
      <family val="2"/>
    </font>
    <font>
      <sz val="13"/>
      <name val="VNI-Times"/>
    </font>
    <font>
      <b/>
      <sz val="11"/>
      <color indexed="63"/>
      <name val="Calibri"/>
      <family val="2"/>
    </font>
    <font>
      <b/>
      <sz val="12"/>
      <color indexed="63"/>
      <name val=".VnTime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color indexed="10"/>
      <name val=".VnTime"/>
      <family val="2"/>
    </font>
    <font>
      <sz val="14"/>
      <name val="Cordia New"/>
      <family val="2"/>
    </font>
    <font>
      <i/>
      <vertAlign val="superscript"/>
      <sz val="12"/>
      <name val="Arial"/>
      <family val="2"/>
    </font>
    <font>
      <i/>
      <vertAlign val="superscript"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vertAlign val="superscript"/>
      <sz val="9"/>
      <name val="Arial"/>
      <family val="2"/>
    </font>
    <font>
      <u/>
      <sz val="10"/>
      <name val="Arial"/>
      <family val="2"/>
    </font>
    <font>
      <b/>
      <u/>
      <sz val="12"/>
      <name val="Arial"/>
      <family val="2"/>
    </font>
    <font>
      <i/>
      <u/>
      <sz val="10"/>
      <name val="Arial"/>
      <family val="2"/>
    </font>
    <font>
      <sz val="11"/>
      <name val="Times New Roman"/>
      <family val="1"/>
    </font>
    <font>
      <sz val="14"/>
      <name val="Times New Roman"/>
      <family val="1"/>
    </font>
    <font>
      <sz val="10"/>
      <color rgb="FFFF0000"/>
      <name val="Arial"/>
      <family val="2"/>
    </font>
    <font>
      <b/>
      <sz val="14"/>
      <name val="Times New Roman"/>
      <family val="1"/>
    </font>
    <font>
      <vertAlign val="superscript"/>
      <sz val="10"/>
      <name val="Arial"/>
      <family val="2"/>
    </font>
    <font>
      <sz val="10"/>
      <color theme="1"/>
      <name val="Arial"/>
      <family val="2"/>
    </font>
  </fonts>
  <fills count="29">
    <fill>
      <patternFill patternType="none"/>
    </fill>
    <fill>
      <patternFill patternType="gray125"/>
    </fill>
    <fill>
      <patternFill patternType="solid">
        <fgColor indexed="2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5211">
    <xf numFmtId="0" fontId="0" fillId="0" borderId="0"/>
    <xf numFmtId="166" fontId="38" fillId="0" borderId="0" applyFont="0" applyFill="0" applyBorder="0" applyAlignment="0" applyProtection="0"/>
    <xf numFmtId="179" fontId="39" fillId="0" borderId="0" applyFont="0" applyFill="0" applyBorder="0" applyAlignment="0" applyProtection="0"/>
    <xf numFmtId="0" fontId="40" fillId="0" borderId="0" applyFont="0" applyFill="0" applyBorder="0" applyAlignment="0" applyProtection="0"/>
    <xf numFmtId="180" fontId="4" fillId="0" borderId="0" applyFont="0" applyFill="0" applyBorder="0" applyAlignment="0" applyProtection="0"/>
    <xf numFmtId="40" fontId="40" fillId="0" borderId="0" applyFont="0" applyFill="0" applyBorder="0" applyAlignment="0" applyProtection="0"/>
    <xf numFmtId="38" fontId="40" fillId="0" borderId="0" applyFont="0" applyFill="0" applyBorder="0" applyAlignment="0" applyProtection="0"/>
    <xf numFmtId="164" fontId="41" fillId="0" borderId="0" applyFont="0" applyFill="0" applyBorder="0" applyAlignment="0" applyProtection="0"/>
    <xf numFmtId="9" fontId="42" fillId="0" borderId="0" applyFont="0" applyFill="0" applyBorder="0" applyAlignment="0" applyProtection="0"/>
    <xf numFmtId="0" fontId="43" fillId="0" borderId="0"/>
    <xf numFmtId="42" fontId="44" fillId="0" borderId="0" applyFont="0" applyFill="0" applyBorder="0" applyAlignment="0" applyProtection="0"/>
    <xf numFmtId="42" fontId="44" fillId="0" borderId="0" applyFont="0" applyFill="0" applyBorder="0" applyAlignment="0" applyProtection="0"/>
    <xf numFmtId="42" fontId="44" fillId="0" borderId="0" applyFont="0" applyFill="0" applyBorder="0" applyAlignment="0" applyProtection="0"/>
    <xf numFmtId="42" fontId="44" fillId="0" borderId="0" applyFont="0" applyFill="0" applyBorder="0" applyAlignment="0" applyProtection="0"/>
    <xf numFmtId="42" fontId="44" fillId="0" borderId="0" applyFont="0" applyFill="0" applyBorder="0" applyAlignment="0" applyProtection="0"/>
    <xf numFmtId="42" fontId="44" fillId="0" borderId="0" applyFont="0" applyFill="0" applyBorder="0" applyAlignment="0" applyProtection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42" fontId="44" fillId="0" borderId="0" applyFont="0" applyFill="0" applyBorder="0" applyAlignment="0" applyProtection="0"/>
    <xf numFmtId="0" fontId="4" fillId="2" borderId="0" applyNumberFormat="0"/>
    <xf numFmtId="0" fontId="4" fillId="2" borderId="0" applyNumberFormat="0"/>
    <xf numFmtId="42" fontId="44" fillId="0" borderId="0" applyFont="0" applyFill="0" applyBorder="0" applyAlignment="0" applyProtection="0"/>
    <xf numFmtId="42" fontId="44" fillId="0" borderId="0" applyFont="0" applyFill="0" applyBorder="0" applyAlignment="0" applyProtection="0"/>
    <xf numFmtId="42" fontId="44" fillId="0" borderId="0" applyFont="0" applyFill="0" applyBorder="0" applyAlignment="0" applyProtection="0"/>
    <xf numFmtId="166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81" fontId="44" fillId="0" borderId="0" applyFont="0" applyFill="0" applyBorder="0" applyAlignment="0" applyProtection="0"/>
    <xf numFmtId="164" fontId="38" fillId="0" borderId="0" applyFont="0" applyFill="0" applyBorder="0" applyAlignment="0" applyProtection="0"/>
    <xf numFmtId="42" fontId="44" fillId="0" borderId="0" applyFont="0" applyFill="0" applyBorder="0" applyAlignment="0" applyProtection="0"/>
    <xf numFmtId="181" fontId="44" fillId="0" borderId="0" applyFont="0" applyFill="0" applyBorder="0" applyAlignment="0" applyProtection="0"/>
    <xf numFmtId="165" fontId="38" fillId="0" borderId="0" applyFont="0" applyFill="0" applyBorder="0" applyAlignment="0" applyProtection="0"/>
    <xf numFmtId="182" fontId="44" fillId="0" borderId="0" applyFont="0" applyFill="0" applyBorder="0" applyAlignment="0" applyProtection="0"/>
    <xf numFmtId="164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82" fontId="44" fillId="0" borderId="0" applyFont="0" applyFill="0" applyBorder="0" applyAlignment="0" applyProtection="0"/>
    <xf numFmtId="181" fontId="44" fillId="0" borderId="0" applyFont="0" applyFill="0" applyBorder="0" applyAlignment="0" applyProtection="0"/>
    <xf numFmtId="164" fontId="38" fillId="0" borderId="0" applyFont="0" applyFill="0" applyBorder="0" applyAlignment="0" applyProtection="0"/>
    <xf numFmtId="166" fontId="38" fillId="0" borderId="0" applyFont="0" applyFill="0" applyBorder="0" applyAlignment="0" applyProtection="0"/>
    <xf numFmtId="164" fontId="38" fillId="0" borderId="0" applyFont="0" applyFill="0" applyBorder="0" applyAlignment="0" applyProtection="0"/>
    <xf numFmtId="182" fontId="44" fillId="0" borderId="0" applyFont="0" applyFill="0" applyBorder="0" applyAlignment="0" applyProtection="0"/>
    <xf numFmtId="181" fontId="44" fillId="0" borderId="0" applyFont="0" applyFill="0" applyBorder="0" applyAlignment="0" applyProtection="0"/>
    <xf numFmtId="166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5" fillId="2" borderId="0" applyNumberFormat="0"/>
    <xf numFmtId="0" fontId="45" fillId="2" borderId="0" applyNumberFormat="0"/>
    <xf numFmtId="0" fontId="45" fillId="2" borderId="0" applyNumberFormat="0"/>
    <xf numFmtId="0" fontId="4" fillId="2" borderId="0" applyNumberFormat="0"/>
    <xf numFmtId="9" fontId="46" fillId="0" borderId="0" applyBorder="0" applyAlignment="0" applyProtection="0"/>
    <xf numFmtId="0" fontId="47" fillId="3" borderId="0" applyNumberFormat="0" applyBorder="0" applyAlignment="0" applyProtection="0"/>
    <xf numFmtId="0" fontId="47" fillId="4" borderId="0" applyNumberFormat="0" applyBorder="0" applyAlignment="0" applyProtection="0"/>
    <xf numFmtId="0" fontId="47" fillId="5" borderId="0" applyNumberFormat="0" applyBorder="0" applyAlignment="0" applyProtection="0"/>
    <xf numFmtId="0" fontId="47" fillId="6" borderId="0" applyNumberFormat="0" applyBorder="0" applyAlignment="0" applyProtection="0"/>
    <xf numFmtId="0" fontId="47" fillId="7" borderId="0" applyNumberFormat="0" applyBorder="0" applyAlignment="0" applyProtection="0"/>
    <xf numFmtId="0" fontId="47" fillId="8" borderId="0" applyNumberFormat="0" applyBorder="0" applyAlignment="0" applyProtection="0"/>
    <xf numFmtId="0" fontId="47" fillId="9" borderId="0" applyNumberFormat="0" applyBorder="0" applyAlignment="0" applyProtection="0"/>
    <xf numFmtId="0" fontId="47" fillId="10" borderId="0" applyNumberFormat="0" applyBorder="0" applyAlignment="0" applyProtection="0"/>
    <xf numFmtId="0" fontId="47" fillId="11" borderId="0" applyNumberFormat="0" applyBorder="0" applyAlignment="0" applyProtection="0"/>
    <xf numFmtId="0" fontId="47" fillId="6" borderId="0" applyNumberFormat="0" applyBorder="0" applyAlignment="0" applyProtection="0"/>
    <xf numFmtId="0" fontId="47" fillId="9" borderId="0" applyNumberFormat="0" applyBorder="0" applyAlignment="0" applyProtection="0"/>
    <xf numFmtId="0" fontId="47" fillId="12" borderId="0" applyNumberFormat="0" applyBorder="0" applyAlignment="0" applyProtection="0"/>
    <xf numFmtId="0" fontId="48" fillId="13" borderId="0" applyNumberFormat="0" applyBorder="0" applyAlignment="0" applyProtection="0"/>
    <xf numFmtId="0" fontId="48" fillId="10" borderId="0" applyNumberFormat="0" applyBorder="0" applyAlignment="0" applyProtection="0"/>
    <xf numFmtId="0" fontId="48" fillId="11" borderId="0" applyNumberFormat="0" applyBorder="0" applyAlignment="0" applyProtection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6" borderId="0" applyNumberFormat="0" applyBorder="0" applyAlignment="0" applyProtection="0"/>
    <xf numFmtId="0" fontId="48" fillId="17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20" borderId="0" applyNumberFormat="0" applyBorder="0" applyAlignment="0" applyProtection="0"/>
    <xf numFmtId="183" fontId="4" fillId="0" borderId="0" applyFont="0" applyFill="0" applyBorder="0" applyAlignment="0" applyProtection="0"/>
    <xf numFmtId="184" fontId="4" fillId="0" borderId="0" applyFont="0" applyFill="0" applyBorder="0" applyAlignment="0" applyProtection="0"/>
    <xf numFmtId="0" fontId="49" fillId="0" borderId="0" applyFont="0" applyFill="0" applyBorder="0" applyAlignment="0" applyProtection="0"/>
    <xf numFmtId="184" fontId="4" fillId="0" borderId="0" applyFont="0" applyFill="0" applyBorder="0" applyAlignment="0" applyProtection="0"/>
    <xf numFmtId="185" fontId="50" fillId="0" borderId="0" applyFont="0" applyFill="0" applyBorder="0" applyAlignment="0" applyProtection="0"/>
    <xf numFmtId="0" fontId="49" fillId="0" borderId="0" applyFont="0" applyFill="0" applyBorder="0" applyAlignment="0" applyProtection="0"/>
    <xf numFmtId="185" fontId="50" fillId="0" borderId="0" applyFont="0" applyFill="0" applyBorder="0" applyAlignment="0" applyProtection="0"/>
    <xf numFmtId="186" fontId="50" fillId="0" borderId="0" applyFont="0" applyFill="0" applyBorder="0" applyAlignment="0" applyProtection="0"/>
    <xf numFmtId="0" fontId="49" fillId="0" borderId="0" applyFont="0" applyFill="0" applyBorder="0" applyAlignment="0" applyProtection="0"/>
    <xf numFmtId="186" fontId="50" fillId="0" borderId="0" applyFont="0" applyFill="0" applyBorder="0" applyAlignment="0" applyProtection="0"/>
    <xf numFmtId="166" fontId="38" fillId="0" borderId="0" applyFont="0" applyFill="0" applyBorder="0" applyAlignment="0" applyProtection="0"/>
    <xf numFmtId="0" fontId="51" fillId="4" borderId="0" applyNumberFormat="0" applyBorder="0" applyAlignment="0" applyProtection="0"/>
    <xf numFmtId="0" fontId="49" fillId="0" borderId="0"/>
    <xf numFmtId="0" fontId="35" fillId="0" borderId="0"/>
    <xf numFmtId="0" fontId="52" fillId="21" borderId="1" applyNumberFormat="0" applyAlignment="0" applyProtection="0"/>
    <xf numFmtId="0" fontId="53" fillId="0" borderId="0"/>
    <xf numFmtId="187" fontId="44" fillId="0" borderId="0" applyFont="0" applyFill="0" applyBorder="0" applyAlignment="0" applyProtection="0"/>
    <xf numFmtId="0" fontId="54" fillId="22" borderId="2" applyNumberFormat="0" applyAlignment="0" applyProtection="0"/>
    <xf numFmtId="178" fontId="3" fillId="0" borderId="0"/>
    <xf numFmtId="3" fontId="4" fillId="0" borderId="0" applyFont="0" applyFill="0" applyBorder="0" applyAlignment="0" applyProtection="0"/>
    <xf numFmtId="0" fontId="55" fillId="0" borderId="0">
      <alignment horizontal="center"/>
    </xf>
    <xf numFmtId="170" fontId="4" fillId="0" borderId="0" applyFont="0" applyFill="0" applyBorder="0" applyAlignment="0" applyProtection="0"/>
    <xf numFmtId="176" fontId="2" fillId="0" borderId="0"/>
    <xf numFmtId="0" fontId="4" fillId="0" borderId="0" applyFont="0" applyFill="0" applyBorder="0" applyAlignment="0" applyProtection="0"/>
    <xf numFmtId="3" fontId="56" fillId="0" borderId="3">
      <alignment horizontal="left" vertical="top" wrapText="1"/>
    </xf>
    <xf numFmtId="177" fontId="2" fillId="0" borderId="0"/>
    <xf numFmtId="0" fontId="57" fillId="0" borderId="0" applyNumberFormat="0" applyFill="0" applyBorder="0" applyAlignment="0" applyProtection="0"/>
    <xf numFmtId="2" fontId="4" fillId="0" borderId="0" applyFont="0" applyFill="0" applyBorder="0" applyAlignment="0" applyProtection="0"/>
    <xf numFmtId="0" fontId="58" fillId="0" borderId="0">
      <alignment vertical="top" wrapText="1"/>
    </xf>
    <xf numFmtId="0" fontId="59" fillId="5" borderId="0" applyNumberFormat="0" applyBorder="0" applyAlignment="0" applyProtection="0"/>
    <xf numFmtId="38" fontId="5" fillId="23" borderId="0" applyNumberFormat="0" applyBorder="0" applyAlignment="0" applyProtection="0"/>
    <xf numFmtId="0" fontId="60" fillId="0" borderId="0">
      <alignment horizontal="left"/>
    </xf>
    <xf numFmtId="0" fontId="6" fillId="0" borderId="4" applyNumberFormat="0" applyAlignment="0" applyProtection="0">
      <alignment horizontal="left" vertical="center"/>
    </xf>
    <xf numFmtId="0" fontId="6" fillId="0" borderId="5">
      <alignment horizontal="left" vertical="center"/>
    </xf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1" fillId="0" borderId="6" applyNumberFormat="0" applyFill="0" applyAlignment="0" applyProtection="0"/>
    <xf numFmtId="0" fontId="61" fillId="0" borderId="0" applyNumberFormat="0" applyFill="0" applyBorder="0" applyAlignment="0" applyProtection="0"/>
    <xf numFmtId="0" fontId="8" fillId="0" borderId="0" applyProtection="0"/>
    <xf numFmtId="0" fontId="9" fillId="0" borderId="0" applyProtection="0"/>
    <xf numFmtId="0" fontId="10" fillId="0" borderId="0"/>
    <xf numFmtId="10" fontId="5" fillId="24" borderId="7" applyNumberFormat="0" applyBorder="0" applyAlignment="0" applyProtection="0"/>
    <xf numFmtId="0" fontId="62" fillId="0" borderId="8" applyNumberFormat="0" applyFill="0" applyAlignment="0" applyProtection="0"/>
    <xf numFmtId="0" fontId="63" fillId="0" borderId="9"/>
    <xf numFmtId="174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0" fontId="64" fillId="0" borderId="0" applyNumberFormat="0" applyFont="0" applyFill="0" applyAlignment="0"/>
    <xf numFmtId="0" fontId="65" fillId="25" borderId="0" applyNumberFormat="0" applyBorder="0" applyAlignment="0" applyProtection="0"/>
    <xf numFmtId="0" fontId="3" fillId="0" borderId="0"/>
    <xf numFmtId="0" fontId="11" fillId="0" borderId="0">
      <alignment horizontal="left"/>
    </xf>
    <xf numFmtId="37" fontId="12" fillId="0" borderId="0"/>
    <xf numFmtId="0" fontId="13" fillId="0" borderId="0"/>
    <xf numFmtId="0" fontId="15" fillId="0" borderId="0"/>
    <xf numFmtId="0" fontId="37" fillId="0" borderId="0"/>
    <xf numFmtId="0" fontId="37" fillId="0" borderId="0"/>
    <xf numFmtId="0" fontId="4" fillId="0" borderId="0"/>
    <xf numFmtId="0" fontId="14" fillId="0" borderId="0"/>
    <xf numFmtId="0" fontId="37" fillId="0" borderId="0"/>
    <xf numFmtId="0" fontId="15" fillId="26" borderId="10" applyNumberFormat="0" applyFont="0" applyAlignment="0" applyProtection="0"/>
    <xf numFmtId="0" fontId="66" fillId="21" borderId="11" applyNumberFormat="0" applyAlignment="0" applyProtection="0"/>
    <xf numFmtId="10" fontId="4" fillId="0" borderId="0" applyFont="0" applyFill="0" applyBorder="0" applyAlignment="0" applyProtection="0"/>
    <xf numFmtId="9" fontId="15" fillId="0" borderId="0" applyFont="0" applyFill="0" applyBorder="0" applyAlignment="0" applyProtection="0"/>
    <xf numFmtId="42" fontId="44" fillId="0" borderId="0" applyFont="0" applyFill="0" applyBorder="0" applyAlignment="0" applyProtection="0"/>
    <xf numFmtId="42" fontId="44" fillId="0" borderId="0" applyFont="0" applyFill="0" applyBorder="0" applyAlignment="0" applyProtection="0"/>
    <xf numFmtId="182" fontId="44" fillId="0" borderId="0" applyFont="0" applyFill="0" applyBorder="0" applyAlignment="0" applyProtection="0"/>
    <xf numFmtId="173" fontId="2" fillId="0" borderId="0" applyFill="0" applyBorder="0" applyAlignment="0" applyProtection="0"/>
    <xf numFmtId="42" fontId="44" fillId="0" borderId="0" applyFont="0" applyFill="0" applyBorder="0" applyAlignment="0" applyProtection="0"/>
    <xf numFmtId="42" fontId="44" fillId="0" borderId="0" applyFont="0" applyFill="0" applyBorder="0" applyAlignment="0" applyProtection="0"/>
    <xf numFmtId="42" fontId="44" fillId="0" borderId="0" applyFont="0" applyFill="0" applyBorder="0" applyAlignment="0" applyProtection="0"/>
    <xf numFmtId="42" fontId="44" fillId="0" borderId="0" applyFont="0" applyFill="0" applyBorder="0" applyAlignment="0" applyProtection="0"/>
    <xf numFmtId="42" fontId="44" fillId="0" borderId="0" applyFont="0" applyFill="0" applyBorder="0" applyAlignment="0" applyProtection="0"/>
    <xf numFmtId="42" fontId="44" fillId="0" borderId="0" applyFont="0" applyFill="0" applyBorder="0" applyAlignment="0" applyProtection="0"/>
    <xf numFmtId="0" fontId="16" fillId="0" borderId="0"/>
    <xf numFmtId="0" fontId="17" fillId="0" borderId="0">
      <alignment horizontal="center"/>
    </xf>
    <xf numFmtId="0" fontId="18" fillId="0" borderId="12">
      <alignment horizontal="center" vertical="center"/>
    </xf>
    <xf numFmtId="0" fontId="19" fillId="0" borderId="7" applyAlignment="0">
      <alignment horizontal="center" vertical="center" wrapText="1"/>
    </xf>
    <xf numFmtId="0" fontId="20" fillId="0" borderId="7">
      <alignment horizontal="center" vertical="center" wrapText="1"/>
    </xf>
    <xf numFmtId="3" fontId="21" fillId="0" borderId="0"/>
    <xf numFmtId="0" fontId="22" fillId="0" borderId="13"/>
    <xf numFmtId="0" fontId="63" fillId="0" borderId="0"/>
    <xf numFmtId="0" fontId="67" fillId="0" borderId="0" applyFont="0">
      <alignment horizontal="centerContinuous"/>
    </xf>
    <xf numFmtId="0" fontId="68" fillId="0" borderId="0" applyNumberFormat="0" applyFill="0" applyBorder="0" applyAlignment="0" applyProtection="0"/>
    <xf numFmtId="0" fontId="4" fillId="0" borderId="14" applyNumberFormat="0" applyFont="0" applyFill="0" applyAlignment="0" applyProtection="0"/>
    <xf numFmtId="0" fontId="69" fillId="0" borderId="0" applyNumberFormat="0" applyFill="0" applyBorder="0" applyAlignment="0" applyProtection="0"/>
    <xf numFmtId="40" fontId="23" fillId="0" borderId="0" applyFont="0" applyFill="0" applyBorder="0" applyAlignment="0" applyProtection="0"/>
    <xf numFmtId="38" fontId="23" fillId="0" borderId="0" applyFont="0" applyFill="0" applyBorder="0" applyAlignment="0" applyProtection="0"/>
    <xf numFmtId="0" fontId="23" fillId="0" borderId="0" applyFont="0" applyFill="0" applyBorder="0" applyAlignment="0" applyProtection="0"/>
    <xf numFmtId="0" fontId="23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25" fillId="0" borderId="0"/>
    <xf numFmtId="0" fontId="70" fillId="0" borderId="0" applyProtection="0"/>
    <xf numFmtId="164" fontId="26" fillId="0" borderId="0" applyFont="0" applyFill="0" applyBorder="0" applyAlignment="0" applyProtection="0"/>
    <xf numFmtId="40" fontId="71" fillId="0" borderId="0" applyFont="0" applyFill="0" applyBorder="0" applyAlignment="0" applyProtection="0"/>
    <xf numFmtId="171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69" fontId="27" fillId="0" borderId="0" applyFont="0" applyFill="0" applyBorder="0" applyAlignment="0" applyProtection="0"/>
    <xf numFmtId="168" fontId="27" fillId="0" borderId="0" applyFont="0" applyFill="0" applyBorder="0" applyAlignment="0" applyProtection="0"/>
    <xf numFmtId="0" fontId="28" fillId="0" borderId="0"/>
    <xf numFmtId="166" fontId="26" fillId="0" borderId="0" applyFont="0" applyFill="0" applyBorder="0" applyAlignment="0" applyProtection="0"/>
    <xf numFmtId="188" fontId="71" fillId="0" borderId="0" applyFont="0" applyFill="0" applyBorder="0" applyAlignment="0" applyProtection="0"/>
    <xf numFmtId="167" fontId="26" fillId="0" borderId="0" applyFont="0" applyFill="0" applyBorder="0" applyAlignment="0" applyProtection="0"/>
    <xf numFmtId="0" fontId="72" fillId="0" borderId="0" applyFont="0" applyFill="0" applyBorder="0" applyAlignment="0" applyProtection="0"/>
    <xf numFmtId="0" fontId="72" fillId="0" borderId="0" applyFont="0" applyFill="0" applyBorder="0" applyAlignment="0" applyProtection="0"/>
    <xf numFmtId="0" fontId="73" fillId="0" borderId="0">
      <alignment vertical="center"/>
    </xf>
    <xf numFmtId="0" fontId="15" fillId="0" borderId="0"/>
    <xf numFmtId="0" fontId="14" fillId="0" borderId="0"/>
    <xf numFmtId="180" fontId="2" fillId="0" borderId="0" applyFont="0" applyFill="0" applyBorder="0" applyAlignment="0" applyProtection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96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42" fontId="44" fillId="0" borderId="0" applyFont="0" applyFill="0" applyBorder="0" applyAlignment="0" applyProtection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96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96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96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96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96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96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42" fontId="44" fillId="0" borderId="0" applyFont="0" applyFill="0" applyBorder="0" applyAlignment="0" applyProtection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96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96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96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42" fontId="44" fillId="0" borderId="0" applyFont="0" applyFill="0" applyBorder="0" applyAlignment="0" applyProtection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96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96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96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96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96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96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96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42" fontId="44" fillId="0" borderId="0" applyFont="0" applyFill="0" applyBorder="0" applyAlignment="0" applyProtection="0"/>
    <xf numFmtId="42" fontId="44" fillId="0" borderId="0" applyFont="0" applyFill="0" applyBorder="0" applyAlignment="0" applyProtection="0"/>
    <xf numFmtId="42" fontId="44" fillId="0" borderId="0" applyFont="0" applyFill="0" applyBorder="0" applyAlignment="0" applyProtection="0"/>
    <xf numFmtId="42" fontId="44" fillId="0" borderId="0" applyFont="0" applyFill="0" applyBorder="0" applyAlignment="0" applyProtection="0"/>
    <xf numFmtId="42" fontId="44" fillId="0" borderId="0" applyFont="0" applyFill="0" applyBorder="0" applyAlignment="0" applyProtection="0"/>
    <xf numFmtId="42" fontId="44" fillId="0" borderId="0" applyFont="0" applyFill="0" applyBorder="0" applyAlignment="0" applyProtection="0"/>
    <xf numFmtId="42" fontId="44" fillId="0" borderId="0" applyFont="0" applyFill="0" applyBorder="0" applyAlignment="0" applyProtection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42" fontId="44" fillId="0" borderId="0" applyFont="0" applyFill="0" applyBorder="0" applyAlignment="0" applyProtection="0"/>
    <xf numFmtId="42" fontId="44" fillId="0" borderId="0" applyFont="0" applyFill="0" applyBorder="0" applyAlignment="0" applyProtection="0"/>
    <xf numFmtId="42" fontId="44" fillId="0" borderId="0" applyFont="0" applyFill="0" applyBorder="0" applyAlignment="0" applyProtection="0"/>
    <xf numFmtId="42" fontId="44" fillId="0" borderId="0" applyFont="0" applyFill="0" applyBorder="0" applyAlignment="0" applyProtection="0"/>
    <xf numFmtId="0" fontId="2" fillId="2" borderId="0" applyNumberFormat="0"/>
    <xf numFmtId="0" fontId="2" fillId="2" borderId="0" applyNumberFormat="0"/>
    <xf numFmtId="0" fontId="96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96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42" fontId="44" fillId="0" borderId="0" applyFont="0" applyFill="0" applyBorder="0" applyAlignment="0" applyProtection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42" fontId="44" fillId="0" borderId="0" applyFont="0" applyFill="0" applyBorder="0" applyAlignment="0" applyProtection="0"/>
    <xf numFmtId="42" fontId="44" fillId="0" borderId="0" applyFont="0" applyFill="0" applyBorder="0" applyAlignment="0" applyProtection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96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42" fontId="44" fillId="0" borderId="0" applyFont="0" applyFill="0" applyBorder="0" applyAlignment="0" applyProtection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96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42" fontId="44" fillId="0" borderId="0" applyFont="0" applyFill="0" applyBorder="0" applyAlignment="0" applyProtection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96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96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81" fontId="44" fillId="0" borderId="0" applyFont="0" applyFill="0" applyBorder="0" applyAlignment="0" applyProtection="0"/>
    <xf numFmtId="181" fontId="44" fillId="0" borderId="0" applyFont="0" applyFill="0" applyBorder="0" applyAlignment="0" applyProtection="0"/>
    <xf numFmtId="181" fontId="44" fillId="0" borderId="0" applyFont="0" applyFill="0" applyBorder="0" applyAlignment="0" applyProtection="0"/>
    <xf numFmtId="181" fontId="44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81" fontId="44" fillId="0" borderId="0" applyFont="0" applyFill="0" applyBorder="0" applyAlignment="0" applyProtection="0"/>
    <xf numFmtId="181" fontId="44" fillId="0" borderId="0" applyFont="0" applyFill="0" applyBorder="0" applyAlignment="0" applyProtection="0"/>
    <xf numFmtId="165" fontId="38" fillId="0" borderId="0" applyFont="0" applyFill="0" applyBorder="0" applyAlignment="0" applyProtection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96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96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42" fontId="44" fillId="0" borderId="0" applyFont="0" applyFill="0" applyBorder="0" applyAlignment="0" applyProtection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96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42" fontId="44" fillId="0" borderId="0" applyFont="0" applyFill="0" applyBorder="0" applyAlignment="0" applyProtection="0"/>
    <xf numFmtId="181" fontId="44" fillId="0" borderId="0" applyFont="0" applyFill="0" applyBorder="0" applyAlignment="0" applyProtection="0"/>
    <xf numFmtId="181" fontId="44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42" fontId="44" fillId="0" borderId="0" applyFont="0" applyFill="0" applyBorder="0" applyAlignment="0" applyProtection="0"/>
    <xf numFmtId="42" fontId="44" fillId="0" borderId="0" applyFont="0" applyFill="0" applyBorder="0" applyAlignment="0" applyProtection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96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96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9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96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96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96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97" fillId="0" borderId="0"/>
    <xf numFmtId="0" fontId="97" fillId="2" borderId="0" applyNumberFormat="0"/>
    <xf numFmtId="0" fontId="97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97" fillId="0" borderId="0"/>
    <xf numFmtId="0" fontId="45" fillId="2" borderId="0" applyNumberFormat="0"/>
    <xf numFmtId="0" fontId="45" fillId="2" borderId="0" applyNumberFormat="0"/>
    <xf numFmtId="0" fontId="45" fillId="2" borderId="0" applyNumberFormat="0"/>
    <xf numFmtId="0" fontId="45" fillId="2" borderId="0" applyNumberFormat="0"/>
    <xf numFmtId="0" fontId="45" fillId="2" borderId="0" applyNumberFormat="0"/>
    <xf numFmtId="0" fontId="45" fillId="2" borderId="0" applyNumberFormat="0"/>
    <xf numFmtId="0" fontId="45" fillId="2" borderId="0" applyNumberFormat="0"/>
    <xf numFmtId="0" fontId="45" fillId="2" borderId="0" applyNumberFormat="0"/>
    <xf numFmtId="0" fontId="45" fillId="2" borderId="0" applyNumberFormat="0"/>
    <xf numFmtId="0" fontId="45" fillId="2" borderId="0" applyNumberFormat="0"/>
    <xf numFmtId="0" fontId="45" fillId="2" borderId="0" applyNumberFormat="0"/>
    <xf numFmtId="0" fontId="45" fillId="2" borderId="0" applyNumberFormat="0"/>
    <xf numFmtId="0" fontId="45" fillId="2" borderId="0" applyNumberFormat="0"/>
    <xf numFmtId="0" fontId="45" fillId="2" borderId="0" applyNumberFormat="0"/>
    <xf numFmtId="0" fontId="45" fillId="2" borderId="0" applyNumberFormat="0"/>
    <xf numFmtId="0" fontId="45" fillId="2" borderId="0" applyNumberFormat="0"/>
    <xf numFmtId="0" fontId="45" fillId="2" borderId="0" applyNumberFormat="0"/>
    <xf numFmtId="0" fontId="45" fillId="2" borderId="0" applyNumberFormat="0"/>
    <xf numFmtId="0" fontId="45" fillId="2" borderId="0" applyNumberFormat="0"/>
    <xf numFmtId="0" fontId="45" fillId="2" borderId="0" applyNumberFormat="0"/>
    <xf numFmtId="0" fontId="45" fillId="2" borderId="0" applyNumberFormat="0"/>
    <xf numFmtId="0" fontId="45" fillId="2" borderId="0" applyNumberFormat="0"/>
    <xf numFmtId="0" fontId="45" fillId="2" borderId="0" applyNumberFormat="0"/>
    <xf numFmtId="0" fontId="45" fillId="2" borderId="0" applyNumberFormat="0"/>
    <xf numFmtId="0" fontId="45" fillId="2" borderId="0" applyNumberFormat="0"/>
    <xf numFmtId="0" fontId="45" fillId="2" borderId="0" applyNumberFormat="0"/>
    <xf numFmtId="0" fontId="45" fillId="2" borderId="0" applyNumberFormat="0"/>
    <xf numFmtId="0" fontId="45" fillId="2" borderId="0" applyNumberFormat="0"/>
    <xf numFmtId="0" fontId="45" fillId="2" borderId="0" applyNumberFormat="0"/>
    <xf numFmtId="0" fontId="45" fillId="2" borderId="0" applyNumberFormat="0"/>
    <xf numFmtId="0" fontId="45" fillId="2" borderId="0" applyNumberFormat="0"/>
    <xf numFmtId="0" fontId="45" fillId="2" borderId="0" applyNumberFormat="0"/>
    <xf numFmtId="0" fontId="45" fillId="2" borderId="0" applyNumberFormat="0"/>
    <xf numFmtId="0" fontId="45" fillId="2" borderId="0" applyNumberFormat="0"/>
    <xf numFmtId="0" fontId="45" fillId="2" borderId="0" applyNumberFormat="0"/>
    <xf numFmtId="0" fontId="45" fillId="2" borderId="0" applyNumberFormat="0"/>
    <xf numFmtId="0" fontId="45" fillId="2" borderId="0" applyNumberFormat="0"/>
    <xf numFmtId="0" fontId="45" fillId="2" borderId="0" applyNumberFormat="0"/>
    <xf numFmtId="0" fontId="45" fillId="2" borderId="0" applyNumberFormat="0"/>
    <xf numFmtId="0" fontId="45" fillId="2" borderId="0" applyNumberFormat="0"/>
    <xf numFmtId="0" fontId="45" fillId="2" borderId="0" applyNumberFormat="0"/>
    <xf numFmtId="0" fontId="45" fillId="2" borderId="0" applyNumberFormat="0"/>
    <xf numFmtId="0" fontId="45" fillId="2" borderId="0" applyNumberFormat="0"/>
    <xf numFmtId="0" fontId="45" fillId="2" borderId="0" applyNumberFormat="0"/>
    <xf numFmtId="0" fontId="45" fillId="2" borderId="0" applyNumberFormat="0"/>
    <xf numFmtId="0" fontId="45" fillId="2" borderId="0" applyNumberFormat="0"/>
    <xf numFmtId="0" fontId="45" fillId="2" borderId="0" applyNumberFormat="0"/>
    <xf numFmtId="0" fontId="45" fillId="2" borderId="0" applyNumberFormat="0"/>
    <xf numFmtId="0" fontId="45" fillId="2" borderId="0" applyNumberFormat="0"/>
    <xf numFmtId="0" fontId="45" fillId="2" borderId="0" applyNumberFormat="0"/>
    <xf numFmtId="0" fontId="45" fillId="2" borderId="0" applyNumberFormat="0"/>
    <xf numFmtId="0" fontId="45" fillId="2" borderId="0" applyNumberFormat="0"/>
    <xf numFmtId="0" fontId="45" fillId="2" borderId="0" applyNumberFormat="0"/>
    <xf numFmtId="0" fontId="45" fillId="2" borderId="0" applyNumberFormat="0"/>
    <xf numFmtId="0" fontId="45" fillId="2" borderId="0" applyNumberFormat="0"/>
    <xf numFmtId="0" fontId="45" fillId="2" borderId="0" applyNumberFormat="0"/>
    <xf numFmtId="0" fontId="45" fillId="2" borderId="0" applyNumberFormat="0"/>
    <xf numFmtId="0" fontId="45" fillId="2" borderId="0" applyNumberFormat="0"/>
    <xf numFmtId="0" fontId="45" fillId="2" borderId="0" applyNumberFormat="0"/>
    <xf numFmtId="0" fontId="45" fillId="2" borderId="0" applyNumberFormat="0"/>
    <xf numFmtId="0" fontId="45" fillId="2" borderId="0" applyNumberFormat="0"/>
    <xf numFmtId="0" fontId="45" fillId="2" borderId="0" applyNumberFormat="0"/>
    <xf numFmtId="0" fontId="45" fillId="2" borderId="0" applyNumberFormat="0"/>
    <xf numFmtId="0" fontId="45" fillId="2" borderId="0" applyNumberFormat="0"/>
    <xf numFmtId="0" fontId="45" fillId="2" borderId="0" applyNumberFormat="0"/>
    <xf numFmtId="0" fontId="45" fillId="2" borderId="0" applyNumberFormat="0"/>
    <xf numFmtId="0" fontId="45" fillId="2" borderId="0" applyNumberFormat="0"/>
    <xf numFmtId="0" fontId="45" fillId="2" borderId="0" applyNumberFormat="0"/>
    <xf numFmtId="0" fontId="45" fillId="2" borderId="0" applyNumberFormat="0"/>
    <xf numFmtId="0" fontId="45" fillId="2" borderId="0" applyNumberFormat="0"/>
    <xf numFmtId="0" fontId="45" fillId="2" borderId="0" applyNumberFormat="0"/>
    <xf numFmtId="0" fontId="45" fillId="2" borderId="0" applyNumberFormat="0"/>
    <xf numFmtId="0" fontId="45" fillId="2" borderId="0" applyNumberFormat="0"/>
    <xf numFmtId="0" fontId="45" fillId="2" borderId="0" applyNumberFormat="0"/>
    <xf numFmtId="0" fontId="45" fillId="2" borderId="0" applyNumberFormat="0"/>
    <xf numFmtId="0" fontId="45" fillId="2" borderId="0" applyNumberFormat="0"/>
    <xf numFmtId="0" fontId="45" fillId="2" borderId="0" applyNumberFormat="0"/>
    <xf numFmtId="0" fontId="45" fillId="2" borderId="0" applyNumberFormat="0"/>
    <xf numFmtId="0" fontId="45" fillId="2" borderId="0" applyNumberFormat="0"/>
    <xf numFmtId="0" fontId="45" fillId="2" borderId="0" applyNumberFormat="0"/>
    <xf numFmtId="0" fontId="45" fillId="2" borderId="0" applyNumberFormat="0"/>
    <xf numFmtId="0" fontId="45" fillId="2" borderId="0" applyNumberFormat="0"/>
    <xf numFmtId="0" fontId="45" fillId="2" borderId="0" applyNumberFormat="0"/>
    <xf numFmtId="0" fontId="45" fillId="2" borderId="0" applyNumberFormat="0"/>
    <xf numFmtId="0" fontId="45" fillId="2" borderId="0" applyNumberFormat="0"/>
    <xf numFmtId="0" fontId="45" fillId="2" borderId="0" applyNumberFormat="0"/>
    <xf numFmtId="0" fontId="45" fillId="2" borderId="0" applyNumberFormat="0"/>
    <xf numFmtId="0" fontId="45" fillId="2" borderId="0" applyNumberFormat="0"/>
    <xf numFmtId="0" fontId="45" fillId="2" borderId="0" applyNumberFormat="0"/>
    <xf numFmtId="0" fontId="45" fillId="2" borderId="0" applyNumberFormat="0"/>
    <xf numFmtId="0" fontId="45" fillId="2" borderId="0" applyNumberFormat="0"/>
    <xf numFmtId="0" fontId="2" fillId="0" borderId="0" applyNumberFormat="0" applyFont="0" applyFill="0" applyBorder="0" applyAlignment="0" applyProtection="0"/>
    <xf numFmtId="0" fontId="45" fillId="2" borderId="0" applyNumberFormat="0"/>
    <xf numFmtId="0" fontId="45" fillId="2" borderId="0" applyNumberFormat="0"/>
    <xf numFmtId="0" fontId="45" fillId="2" borderId="0" applyNumberFormat="0"/>
    <xf numFmtId="0" fontId="45" fillId="2" borderId="0" applyNumberFormat="0"/>
    <xf numFmtId="0" fontId="45" fillId="2" borderId="0" applyNumberFormat="0"/>
    <xf numFmtId="0" fontId="2" fillId="0" borderId="0" applyNumberFormat="0" applyFont="0" applyFill="0" applyBorder="0" applyAlignment="0" applyProtection="0"/>
    <xf numFmtId="0" fontId="45" fillId="2" borderId="0" applyNumberFormat="0"/>
    <xf numFmtId="0" fontId="2" fillId="0" borderId="0" applyNumberFormat="0" applyFont="0" applyFill="0" applyBorder="0" applyAlignment="0" applyProtection="0"/>
    <xf numFmtId="0" fontId="45" fillId="2" borderId="0" applyNumberFormat="0"/>
    <xf numFmtId="0" fontId="45" fillId="2" borderId="0" applyNumberFormat="0"/>
    <xf numFmtId="0" fontId="45" fillId="2" borderId="0" applyNumberFormat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45" fillId="2" borderId="0" applyNumberFormat="0"/>
    <xf numFmtId="0" fontId="45" fillId="2" borderId="0" applyNumberFormat="0"/>
    <xf numFmtId="0" fontId="2" fillId="0" borderId="0" applyNumberFormat="0" applyFont="0" applyFill="0" applyBorder="0" applyAlignment="0" applyProtection="0"/>
    <xf numFmtId="0" fontId="45" fillId="2" borderId="0" applyNumberFormat="0"/>
    <xf numFmtId="0" fontId="45" fillId="2" borderId="0" applyNumberFormat="0"/>
    <xf numFmtId="0" fontId="45" fillId="2" borderId="0" applyNumberFormat="0"/>
    <xf numFmtId="0" fontId="45" fillId="2" borderId="0" applyNumberFormat="0"/>
    <xf numFmtId="0" fontId="45" fillId="2" borderId="0" applyNumberFormat="0"/>
    <xf numFmtId="0" fontId="45" fillId="2" borderId="0" applyNumberFormat="0"/>
    <xf numFmtId="0" fontId="45" fillId="2" borderId="0" applyNumberFormat="0"/>
    <xf numFmtId="0" fontId="45" fillId="2" borderId="0" applyNumberFormat="0"/>
    <xf numFmtId="0" fontId="45" fillId="2" borderId="0" applyNumberFormat="0"/>
    <xf numFmtId="0" fontId="45" fillId="2" borderId="0" applyNumberFormat="0"/>
    <xf numFmtId="0" fontId="45" fillId="2" borderId="0" applyNumberFormat="0"/>
    <xf numFmtId="0" fontId="45" fillId="2" borderId="0" applyNumberFormat="0"/>
    <xf numFmtId="0" fontId="45" fillId="2" borderId="0" applyNumberFormat="0"/>
    <xf numFmtId="0" fontId="45" fillId="2" borderId="0" applyNumberFormat="0"/>
    <xf numFmtId="0" fontId="2" fillId="0" borderId="0" applyNumberFormat="0" applyFont="0" applyFill="0" applyBorder="0" applyAlignment="0" applyProtection="0"/>
    <xf numFmtId="0" fontId="45" fillId="2" borderId="0" applyNumberFormat="0"/>
    <xf numFmtId="0" fontId="2" fillId="0" borderId="0" applyNumberFormat="0" applyFont="0" applyFill="0" applyBorder="0" applyAlignment="0" applyProtection="0"/>
    <xf numFmtId="0" fontId="45" fillId="2" borderId="0" applyNumberFormat="0"/>
    <xf numFmtId="0" fontId="45" fillId="2" borderId="0" applyNumberFormat="0"/>
    <xf numFmtId="0" fontId="45" fillId="2" borderId="0" applyNumberFormat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45" fillId="2" borderId="0" applyNumberFormat="0"/>
    <xf numFmtId="0" fontId="45" fillId="2" borderId="0" applyNumberFormat="0"/>
    <xf numFmtId="0" fontId="45" fillId="2" borderId="0" applyNumberFormat="0"/>
    <xf numFmtId="0" fontId="45" fillId="2" borderId="0" applyNumberFormat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45" fillId="2" borderId="0" applyNumberFormat="0"/>
    <xf numFmtId="0" fontId="45" fillId="2" borderId="0" applyNumberFormat="0"/>
    <xf numFmtId="0" fontId="45" fillId="2" borderId="0" applyNumberFormat="0"/>
    <xf numFmtId="0" fontId="45" fillId="2" borderId="0" applyNumberFormat="0"/>
    <xf numFmtId="0" fontId="45" fillId="2" borderId="0" applyNumberFormat="0"/>
    <xf numFmtId="0" fontId="45" fillId="2" borderId="0" applyNumberFormat="0"/>
    <xf numFmtId="0" fontId="2" fillId="0" borderId="0" applyNumberFormat="0" applyFont="0" applyFill="0" applyBorder="0" applyAlignment="0" applyProtection="0"/>
    <xf numFmtId="0" fontId="97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0" borderId="0" applyNumberFormat="0" applyFont="0" applyFill="0" applyBorder="0" applyAlignment="0" applyProtection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96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0" borderId="0" applyNumberFormat="0" applyFont="0" applyFill="0" applyBorder="0" applyAlignment="0" applyProtection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0" borderId="0" applyNumberFormat="0" applyFont="0" applyFill="0" applyBorder="0" applyAlignment="0" applyProtection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0" borderId="0" applyNumberFormat="0" applyFont="0" applyFill="0" applyBorder="0" applyAlignment="0" applyProtection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0" borderId="0" applyNumberFormat="0" applyFont="0" applyFill="0" applyBorder="0" applyAlignment="0" applyProtection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98" fillId="3" borderId="0" applyNumberFormat="0" applyBorder="0" applyAlignment="0" applyProtection="0"/>
    <xf numFmtId="0" fontId="99" fillId="3" borderId="0" applyNumberFormat="0" applyBorder="0" applyAlignment="0" applyProtection="0"/>
    <xf numFmtId="0" fontId="98" fillId="4" borderId="0" applyNumberFormat="0" applyBorder="0" applyAlignment="0" applyProtection="0"/>
    <xf numFmtId="0" fontId="99" fillId="4" borderId="0" applyNumberFormat="0" applyBorder="0" applyAlignment="0" applyProtection="0"/>
    <xf numFmtId="0" fontId="98" fillId="5" borderId="0" applyNumberFormat="0" applyBorder="0" applyAlignment="0" applyProtection="0"/>
    <xf numFmtId="0" fontId="99" fillId="5" borderId="0" applyNumberFormat="0" applyBorder="0" applyAlignment="0" applyProtection="0"/>
    <xf numFmtId="0" fontId="98" fillId="6" borderId="0" applyNumberFormat="0" applyBorder="0" applyAlignment="0" applyProtection="0"/>
    <xf numFmtId="0" fontId="99" fillId="6" borderId="0" applyNumberFormat="0" applyBorder="0" applyAlignment="0" applyProtection="0"/>
    <xf numFmtId="0" fontId="98" fillId="7" borderId="0" applyNumberFormat="0" applyBorder="0" applyAlignment="0" applyProtection="0"/>
    <xf numFmtId="0" fontId="99" fillId="7" borderId="0" applyNumberFormat="0" applyBorder="0" applyAlignment="0" applyProtection="0"/>
    <xf numFmtId="0" fontId="98" fillId="8" borderId="0" applyNumberFormat="0" applyBorder="0" applyAlignment="0" applyProtection="0"/>
    <xf numFmtId="0" fontId="99" fillId="8" borderId="0" applyNumberFormat="0" applyBorder="0" applyAlignment="0" applyProtection="0"/>
    <xf numFmtId="0" fontId="98" fillId="9" borderId="0" applyNumberFormat="0" applyBorder="0" applyAlignment="0" applyProtection="0"/>
    <xf numFmtId="0" fontId="99" fillId="9" borderId="0" applyNumberFormat="0" applyBorder="0" applyAlignment="0" applyProtection="0"/>
    <xf numFmtId="0" fontId="98" fillId="10" borderId="0" applyNumberFormat="0" applyBorder="0" applyAlignment="0" applyProtection="0"/>
    <xf numFmtId="0" fontId="99" fillId="10" borderId="0" applyNumberFormat="0" applyBorder="0" applyAlignment="0" applyProtection="0"/>
    <xf numFmtId="0" fontId="98" fillId="11" borderId="0" applyNumberFormat="0" applyBorder="0" applyAlignment="0" applyProtection="0"/>
    <xf numFmtId="0" fontId="99" fillId="11" borderId="0" applyNumberFormat="0" applyBorder="0" applyAlignment="0" applyProtection="0"/>
    <xf numFmtId="0" fontId="98" fillId="6" borderId="0" applyNumberFormat="0" applyBorder="0" applyAlignment="0" applyProtection="0"/>
    <xf numFmtId="0" fontId="99" fillId="6" borderId="0" applyNumberFormat="0" applyBorder="0" applyAlignment="0" applyProtection="0"/>
    <xf numFmtId="0" fontId="98" fillId="9" borderId="0" applyNumberFormat="0" applyBorder="0" applyAlignment="0" applyProtection="0"/>
    <xf numFmtId="0" fontId="99" fillId="9" borderId="0" applyNumberFormat="0" applyBorder="0" applyAlignment="0" applyProtection="0"/>
    <xf numFmtId="0" fontId="98" fillId="12" borderId="0" applyNumberFormat="0" applyBorder="0" applyAlignment="0" applyProtection="0"/>
    <xf numFmtId="0" fontId="99" fillId="12" borderId="0" applyNumberFormat="0" applyBorder="0" applyAlignment="0" applyProtection="0"/>
    <xf numFmtId="0" fontId="100" fillId="13" borderId="0" applyNumberFormat="0" applyBorder="0" applyAlignment="0" applyProtection="0"/>
    <xf numFmtId="0" fontId="101" fillId="13" borderId="0" applyNumberFormat="0" applyBorder="0" applyAlignment="0" applyProtection="0"/>
    <xf numFmtId="0" fontId="100" fillId="10" borderId="0" applyNumberFormat="0" applyBorder="0" applyAlignment="0" applyProtection="0"/>
    <xf numFmtId="0" fontId="101" fillId="10" borderId="0" applyNumberFormat="0" applyBorder="0" applyAlignment="0" applyProtection="0"/>
    <xf numFmtId="0" fontId="100" fillId="11" borderId="0" applyNumberFormat="0" applyBorder="0" applyAlignment="0" applyProtection="0"/>
    <xf numFmtId="0" fontId="101" fillId="11" borderId="0" applyNumberFormat="0" applyBorder="0" applyAlignment="0" applyProtection="0"/>
    <xf numFmtId="0" fontId="100" fillId="14" borderId="0" applyNumberFormat="0" applyBorder="0" applyAlignment="0" applyProtection="0"/>
    <xf numFmtId="0" fontId="101" fillId="14" borderId="0" applyNumberFormat="0" applyBorder="0" applyAlignment="0" applyProtection="0"/>
    <xf numFmtId="0" fontId="100" fillId="15" borderId="0" applyNumberFormat="0" applyBorder="0" applyAlignment="0" applyProtection="0"/>
    <xf numFmtId="0" fontId="101" fillId="15" borderId="0" applyNumberFormat="0" applyBorder="0" applyAlignment="0" applyProtection="0"/>
    <xf numFmtId="0" fontId="100" fillId="16" borderId="0" applyNumberFormat="0" applyBorder="0" applyAlignment="0" applyProtection="0"/>
    <xf numFmtId="0" fontId="101" fillId="16" borderId="0" applyNumberFormat="0" applyBorder="0" applyAlignment="0" applyProtection="0"/>
    <xf numFmtId="0" fontId="100" fillId="17" borderId="0" applyNumberFormat="0" applyBorder="0" applyAlignment="0" applyProtection="0"/>
    <xf numFmtId="0" fontId="101" fillId="17" borderId="0" applyNumberFormat="0" applyBorder="0" applyAlignment="0" applyProtection="0"/>
    <xf numFmtId="0" fontId="100" fillId="18" borderId="0" applyNumberFormat="0" applyBorder="0" applyAlignment="0" applyProtection="0"/>
    <xf numFmtId="0" fontId="101" fillId="18" borderId="0" applyNumberFormat="0" applyBorder="0" applyAlignment="0" applyProtection="0"/>
    <xf numFmtId="0" fontId="100" fillId="19" borderId="0" applyNumberFormat="0" applyBorder="0" applyAlignment="0" applyProtection="0"/>
    <xf numFmtId="0" fontId="101" fillId="19" borderId="0" applyNumberFormat="0" applyBorder="0" applyAlignment="0" applyProtection="0"/>
    <xf numFmtId="0" fontId="100" fillId="14" borderId="0" applyNumberFormat="0" applyBorder="0" applyAlignment="0" applyProtection="0"/>
    <xf numFmtId="0" fontId="101" fillId="14" borderId="0" applyNumberFormat="0" applyBorder="0" applyAlignment="0" applyProtection="0"/>
    <xf numFmtId="0" fontId="100" fillId="15" borderId="0" applyNumberFormat="0" applyBorder="0" applyAlignment="0" applyProtection="0"/>
    <xf numFmtId="0" fontId="101" fillId="15" borderId="0" applyNumberFormat="0" applyBorder="0" applyAlignment="0" applyProtection="0"/>
    <xf numFmtId="0" fontId="100" fillId="20" borderId="0" applyNumberFormat="0" applyBorder="0" applyAlignment="0" applyProtection="0"/>
    <xf numFmtId="0" fontId="101" fillId="20" borderId="0" applyNumberFormat="0" applyBorder="0" applyAlignment="0" applyProtection="0"/>
    <xf numFmtId="0" fontId="102" fillId="4" borderId="0" applyNumberFormat="0" applyBorder="0" applyAlignment="0" applyProtection="0"/>
    <xf numFmtId="0" fontId="103" fillId="4" borderId="0" applyNumberFormat="0" applyBorder="0" applyAlignment="0" applyProtection="0"/>
    <xf numFmtId="0" fontId="104" fillId="21" borderId="1" applyNumberFormat="0" applyAlignment="0" applyProtection="0"/>
    <xf numFmtId="0" fontId="105" fillId="21" borderId="1" applyNumberFormat="0" applyAlignment="0" applyProtection="0"/>
    <xf numFmtId="0" fontId="106" fillId="22" borderId="2" applyNumberFormat="0" applyAlignment="0" applyProtection="0"/>
    <xf numFmtId="0" fontId="107" fillId="22" borderId="2" applyNumberFormat="0" applyAlignment="0" applyProtection="0"/>
    <xf numFmtId="41" fontId="108" fillId="0" borderId="0" applyFont="0" applyFill="0" applyBorder="0" applyAlignment="0" applyProtection="0"/>
    <xf numFmtId="190" fontId="11" fillId="0" borderId="0" applyFont="0" applyFill="0" applyBorder="0" applyAlignment="0" applyProtection="0"/>
    <xf numFmtId="43" fontId="109" fillId="0" borderId="0" applyFont="0" applyFill="0" applyBorder="0" applyAlignment="0" applyProtection="0"/>
    <xf numFmtId="43" fontId="98" fillId="0" borderId="0" applyFont="0" applyFill="0" applyBorder="0" applyAlignment="0" applyProtection="0"/>
    <xf numFmtId="0" fontId="2" fillId="0" borderId="0" applyNumberFormat="0" applyFont="0" applyFill="0" applyBorder="0" applyAlignment="0" applyProtection="0"/>
    <xf numFmtId="190" fontId="11" fillId="0" borderId="0" applyFont="0" applyFill="0" applyBorder="0" applyAlignment="0" applyProtection="0"/>
    <xf numFmtId="43" fontId="109" fillId="0" borderId="0" applyFont="0" applyFill="0" applyBorder="0" applyAlignment="0" applyProtection="0"/>
    <xf numFmtId="43" fontId="109" fillId="0" borderId="0" applyFont="0" applyFill="0" applyBorder="0" applyAlignment="0" applyProtection="0"/>
    <xf numFmtId="43" fontId="109" fillId="0" borderId="0" applyFont="0" applyFill="0" applyBorder="0" applyAlignment="0" applyProtection="0"/>
    <xf numFmtId="43" fontId="109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43" fontId="110" fillId="0" borderId="0" applyFont="0" applyFill="0" applyBorder="0" applyAlignment="0" applyProtection="0"/>
    <xf numFmtId="190" fontId="11" fillId="0" borderId="0" applyFont="0" applyFill="0" applyBorder="0" applyAlignment="0" applyProtection="0"/>
    <xf numFmtId="178" fontId="11" fillId="0" borderId="0" applyFont="0" applyFill="0" applyBorder="0" applyAlignment="0" applyProtection="0"/>
    <xf numFmtId="43" fontId="108" fillId="0" borderId="0" applyFont="0" applyFill="0" applyBorder="0" applyAlignment="0" applyProtection="0"/>
    <xf numFmtId="191" fontId="11" fillId="0" borderId="0" applyFont="0" applyFill="0" applyBorder="0" applyAlignment="0" applyProtection="0"/>
    <xf numFmtId="192" fontId="2" fillId="0" borderId="0" applyFont="0" applyFill="0" applyBorder="0" applyAlignment="0" applyProtection="0"/>
    <xf numFmtId="0" fontId="2" fillId="0" borderId="0" applyNumberFormat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93" fontId="1" fillId="0" borderId="0" applyFont="0" applyFill="0" applyBorder="0" applyAlignment="0" applyProtection="0"/>
    <xf numFmtId="43" fontId="111" fillId="0" borderId="0" applyFont="0" applyFill="0" applyBorder="0" applyAlignment="0" applyProtection="0"/>
    <xf numFmtId="43" fontId="85" fillId="0" borderId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43" fontId="112" fillId="0" borderId="0" applyFont="0" applyFill="0" applyBorder="0" applyAlignment="0" applyProtection="0"/>
    <xf numFmtId="43" fontId="9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4" fillId="0" borderId="0" applyFont="0" applyFill="0" applyBorder="0" applyAlignment="0" applyProtection="0"/>
    <xf numFmtId="43" fontId="109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109" fillId="0" borderId="0" applyFont="0" applyFill="0" applyBorder="0" applyAlignment="0" applyProtection="0"/>
    <xf numFmtId="43" fontId="98" fillId="0" borderId="0" applyFont="0" applyFill="0" applyBorder="0" applyAlignment="0" applyProtection="0"/>
    <xf numFmtId="43" fontId="109" fillId="0" borderId="0" applyFont="0" applyFill="0" applyBorder="0" applyAlignment="0" applyProtection="0"/>
    <xf numFmtId="43" fontId="96" fillId="0" borderId="0" applyFont="0" applyFill="0" applyBorder="0" applyAlignment="0" applyProtection="0"/>
    <xf numFmtId="43" fontId="109" fillId="0" borderId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3" fontId="2" fillId="0" borderId="0" applyFont="0" applyFill="0" applyBorder="0" applyAlignment="0" applyProtection="0"/>
    <xf numFmtId="191" fontId="96" fillId="0" borderId="0" applyFont="0" applyFill="0" applyBorder="0" applyAlignment="0" applyProtection="0"/>
    <xf numFmtId="170" fontId="2" fillId="0" borderId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116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2" fontId="2" fillId="0" borderId="0" applyFont="0" applyFill="0" applyBorder="0" applyAlignment="0" applyProtection="0"/>
    <xf numFmtId="0" fontId="118" fillId="5" borderId="0" applyNumberFormat="0" applyBorder="0" applyAlignment="0" applyProtection="0"/>
    <xf numFmtId="0" fontId="119" fillId="5" borderId="0" applyNumberFormat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120" fillId="0" borderId="16" applyNumberFormat="0" applyFill="0" applyAlignment="0" applyProtection="0"/>
    <xf numFmtId="0" fontId="7" fillId="0" borderId="0" applyNumberFormat="0" applyFill="0" applyBorder="0" applyAlignment="0" applyProtection="0"/>
    <xf numFmtId="0" fontId="121" fillId="0" borderId="17" applyNumberFormat="0" applyFill="0" applyAlignment="0" applyProtection="0"/>
    <xf numFmtId="0" fontId="6" fillId="0" borderId="0" applyNumberFormat="0" applyFill="0" applyBorder="0" applyAlignment="0" applyProtection="0"/>
    <xf numFmtId="0" fontId="122" fillId="0" borderId="6" applyNumberFormat="0" applyFill="0" applyAlignment="0" applyProtection="0"/>
    <xf numFmtId="0" fontId="123" fillId="0" borderId="6" applyNumberFormat="0" applyFill="0" applyAlignment="0" applyProtection="0"/>
    <xf numFmtId="0" fontId="122" fillId="0" borderId="0" applyNumberFormat="0" applyFill="0" applyBorder="0" applyAlignment="0" applyProtection="0"/>
    <xf numFmtId="0" fontId="123" fillId="0" borderId="0" applyNumberFormat="0" applyFill="0" applyBorder="0" applyAlignment="0" applyProtection="0"/>
    <xf numFmtId="0" fontId="7" fillId="0" borderId="0" applyProtection="0"/>
    <xf numFmtId="0" fontId="2" fillId="0" borderId="0" applyNumberFormat="0" applyFont="0" applyFill="0" applyBorder="0" applyAlignment="0" applyProtection="0"/>
    <xf numFmtId="0" fontId="6" fillId="0" borderId="0" applyProtection="0"/>
    <xf numFmtId="0" fontId="2" fillId="0" borderId="0" applyNumberFormat="0" applyFont="0" applyFill="0" applyBorder="0" applyAlignment="0" applyProtection="0"/>
    <xf numFmtId="0" fontId="124" fillId="0" borderId="0" applyNumberFormat="0" applyFill="0" applyBorder="0" applyAlignment="0" applyProtection="0">
      <alignment vertical="top"/>
      <protection locked="0"/>
    </xf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125" fillId="8" borderId="1" applyNumberFormat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26" fillId="0" borderId="8" applyNumberFormat="0" applyFill="0" applyAlignment="0" applyProtection="0"/>
    <xf numFmtId="0" fontId="127" fillId="0" borderId="8" applyNumberFormat="0" applyFill="0" applyAlignment="0" applyProtection="0"/>
    <xf numFmtId="0" fontId="128" fillId="25" borderId="0" applyNumberFormat="0" applyBorder="0" applyAlignment="0" applyProtection="0"/>
    <xf numFmtId="0" fontId="129" fillId="25" borderId="0" applyNumberFormat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11" fillId="0" borderId="0">
      <alignment horizontal="left"/>
    </xf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11" fillId="0" borderId="0">
      <alignment horizontal="left"/>
    </xf>
    <xf numFmtId="194" fontId="130" fillId="0" borderId="0"/>
    <xf numFmtId="0" fontId="2" fillId="0" borderId="0"/>
    <xf numFmtId="0" fontId="108" fillId="0" borderId="0"/>
    <xf numFmtId="0" fontId="113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2" fillId="0" borderId="0"/>
    <xf numFmtId="0" fontId="131" fillId="0" borderId="0"/>
    <xf numFmtId="0" fontId="45" fillId="0" borderId="0"/>
    <xf numFmtId="0" fontId="2" fillId="0" borderId="0" applyNumberFormat="0" applyFont="0" applyFill="0" applyBorder="0" applyAlignment="0" applyProtection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15" fillId="0" borderId="0"/>
    <xf numFmtId="0" fontId="109" fillId="0" borderId="0"/>
    <xf numFmtId="0" fontId="45" fillId="2" borderId="0" applyNumberFormat="0"/>
    <xf numFmtId="0" fontId="15" fillId="0" borderId="0"/>
    <xf numFmtId="0" fontId="2" fillId="0" borderId="0" applyNumberFormat="0" applyFont="0" applyFill="0" applyBorder="0" applyAlignment="0" applyProtection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111" fillId="0" borderId="0"/>
    <xf numFmtId="0" fontId="2" fillId="0" borderId="0" applyNumberFormat="0" applyFont="0" applyFill="0" applyBorder="0" applyAlignment="0" applyProtection="0"/>
    <xf numFmtId="0" fontId="15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15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15" fillId="0" borderId="0"/>
    <xf numFmtId="0" fontId="98" fillId="0" borderId="0"/>
    <xf numFmtId="0" fontId="98" fillId="0" borderId="0"/>
    <xf numFmtId="0" fontId="11" fillId="0" borderId="0"/>
    <xf numFmtId="0" fontId="11" fillId="0" borderId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/>
    <xf numFmtId="0" fontId="132" fillId="0" borderId="0"/>
    <xf numFmtId="0" fontId="133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12" fillId="0" borderId="0"/>
    <xf numFmtId="0" fontId="2" fillId="0" borderId="0"/>
    <xf numFmtId="0" fontId="131" fillId="0" borderId="0"/>
    <xf numFmtId="0" fontId="108" fillId="0" borderId="0"/>
    <xf numFmtId="0" fontId="2" fillId="0" borderId="0" applyNumberFormat="0" applyFont="0" applyFill="0" applyBorder="0" applyAlignment="0" applyProtection="0"/>
    <xf numFmtId="0" fontId="45" fillId="0" borderId="0"/>
    <xf numFmtId="0" fontId="134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114" fillId="0" borderId="0"/>
    <xf numFmtId="0" fontId="2" fillId="0" borderId="0"/>
    <xf numFmtId="0" fontId="98" fillId="0" borderId="0"/>
    <xf numFmtId="0" fontId="2" fillId="0" borderId="0"/>
    <xf numFmtId="0" fontId="11" fillId="0" borderId="0"/>
    <xf numFmtId="0" fontId="2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6" fillId="0" borderId="0"/>
    <xf numFmtId="0" fontId="115" fillId="0" borderId="0"/>
    <xf numFmtId="0" fontId="135" fillId="0" borderId="0"/>
    <xf numFmtId="0" fontId="85" fillId="0" borderId="0"/>
    <xf numFmtId="0" fontId="134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110" fillId="0" borderId="0"/>
    <xf numFmtId="0" fontId="11" fillId="0" borderId="0"/>
    <xf numFmtId="0" fontId="15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111" fillId="0" borderId="0"/>
    <xf numFmtId="0" fontId="85" fillId="0" borderId="0"/>
    <xf numFmtId="0" fontId="15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11" fillId="0" borderId="0"/>
    <xf numFmtId="0" fontId="96" fillId="0" borderId="0"/>
    <xf numFmtId="0" fontId="15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44" fillId="0" borderId="0"/>
    <xf numFmtId="0" fontId="15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136" fillId="0" borderId="0"/>
    <xf numFmtId="0" fontId="137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2" fillId="26" borderId="10" applyNumberFormat="0" applyFont="0" applyAlignment="0" applyProtection="0"/>
    <xf numFmtId="0" fontId="14" fillId="26" borderId="10" applyNumberFormat="0" applyFont="0" applyAlignment="0" applyProtection="0"/>
    <xf numFmtId="0" fontId="138" fillId="21" borderId="11" applyNumberFormat="0" applyAlignment="0" applyProtection="0"/>
    <xf numFmtId="0" fontId="139" fillId="21" borderId="11" applyNumberFormat="0" applyAlignment="0" applyProtection="0"/>
    <xf numFmtId="9" fontId="98" fillId="0" borderId="0" applyFont="0" applyFill="0" applyBorder="0" applyAlignment="0" applyProtection="0"/>
    <xf numFmtId="0" fontId="2" fillId="0" borderId="0" applyNumberFormat="0" applyFont="0" applyFill="0" applyBorder="0" applyAlignment="0" applyProtection="0"/>
    <xf numFmtId="9" fontId="45" fillId="0" borderId="0" applyFont="0" applyFill="0" applyBorder="0" applyAlignment="0" applyProtection="0"/>
    <xf numFmtId="9" fontId="98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 applyNumberFormat="0" applyFont="0" applyFill="0" applyBorder="0" applyAlignment="0" applyProtection="0"/>
    <xf numFmtId="42" fontId="44" fillId="0" borderId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140" fillId="0" borderId="18" applyNumberFormat="0" applyFill="0" applyAlignment="0" applyProtection="0"/>
    <xf numFmtId="0" fontId="2" fillId="0" borderId="14" applyNumberFormat="0" applyFont="0" applyFill="0" applyAlignment="0" applyProtection="0"/>
    <xf numFmtId="0" fontId="141" fillId="0" borderId="0" applyNumberFormat="0" applyFill="0" applyBorder="0" applyAlignment="0" applyProtection="0"/>
    <xf numFmtId="0" fontId="142" fillId="0" borderId="0" applyNumberFormat="0" applyFill="0" applyBorder="0" applyAlignment="0" applyProtection="0"/>
    <xf numFmtId="0" fontId="143" fillId="0" borderId="0"/>
    <xf numFmtId="0" fontId="11" fillId="0" borderId="0"/>
    <xf numFmtId="43" fontId="146" fillId="0" borderId="0" applyFont="0" applyFill="0" applyBorder="0" applyAlignment="0" applyProtection="0"/>
    <xf numFmtId="0" fontId="73" fillId="0" borderId="0"/>
    <xf numFmtId="0" fontId="154" fillId="0" borderId="0"/>
    <xf numFmtId="0" fontId="132" fillId="0" borderId="0"/>
    <xf numFmtId="0" fontId="132" fillId="0" borderId="0"/>
    <xf numFmtId="0" fontId="132" fillId="0" borderId="0"/>
    <xf numFmtId="0" fontId="132" fillId="0" borderId="0"/>
    <xf numFmtId="0" fontId="132" fillId="0" borderId="0"/>
    <xf numFmtId="0" fontId="132" fillId="0" borderId="0"/>
    <xf numFmtId="0" fontId="132" fillId="0" borderId="0"/>
    <xf numFmtId="0" fontId="132" fillId="0" borderId="0"/>
    <xf numFmtId="0" fontId="132" fillId="0" borderId="0"/>
    <xf numFmtId="0" fontId="132" fillId="0" borderId="0"/>
    <xf numFmtId="0" fontId="132" fillId="0" borderId="0"/>
    <xf numFmtId="0" fontId="132" fillId="0" borderId="0"/>
    <xf numFmtId="0" fontId="132" fillId="0" borderId="0"/>
    <xf numFmtId="0" fontId="132" fillId="0" borderId="0"/>
    <xf numFmtId="0" fontId="2" fillId="0" borderId="0"/>
    <xf numFmtId="0" fontId="2" fillId="0" borderId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52" fillId="21" borderId="19" applyNumberFormat="0" applyAlignment="0" applyProtection="0"/>
    <xf numFmtId="0" fontId="2" fillId="0" borderId="0"/>
    <xf numFmtId="0" fontId="2" fillId="0" borderId="0"/>
    <xf numFmtId="0" fontId="6" fillId="0" borderId="20">
      <alignment horizontal="left" vertical="center"/>
    </xf>
    <xf numFmtId="10" fontId="5" fillId="24" borderId="21" applyNumberFormat="0" applyBorder="0" applyAlignment="0" applyProtection="0"/>
    <xf numFmtId="0" fontId="14" fillId="0" borderId="0" applyNumberFormat="0" applyFont="0" applyFill="0" applyAlignment="0"/>
    <xf numFmtId="0" fontId="15" fillId="0" borderId="0"/>
    <xf numFmtId="0" fontId="15" fillId="0" borderId="0"/>
    <xf numFmtId="0" fontId="15" fillId="26" borderId="22" applyNumberFormat="0" applyFont="0" applyAlignment="0" applyProtection="0"/>
    <xf numFmtId="0" fontId="66" fillId="21" borderId="23" applyNumberFormat="0" applyAlignment="0" applyProtection="0"/>
    <xf numFmtId="10" fontId="2" fillId="0" borderId="0" applyFont="0" applyFill="0" applyBorder="0" applyAlignment="0" applyProtection="0"/>
    <xf numFmtId="0" fontId="19" fillId="0" borderId="21" applyAlignment="0">
      <alignment horizontal="center" vertical="center" wrapText="1"/>
    </xf>
    <xf numFmtId="0" fontId="20" fillId="0" borderId="21">
      <alignment horizontal="center" vertical="center" wrapText="1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4" fillId="21" borderId="19" applyNumberFormat="0" applyAlignment="0" applyProtection="0"/>
    <xf numFmtId="0" fontId="105" fillId="21" borderId="19" applyNumberFormat="0" applyAlignment="0" applyProtection="0"/>
    <xf numFmtId="0" fontId="2" fillId="0" borderId="0"/>
    <xf numFmtId="0" fontId="2" fillId="0" borderId="0"/>
    <xf numFmtId="0" fontId="125" fillId="8" borderId="19" applyNumberFormat="0" applyAlignment="0" applyProtection="0"/>
    <xf numFmtId="0" fontId="2" fillId="0" borderId="0"/>
    <xf numFmtId="0" fontId="2" fillId="0" borderId="0"/>
    <xf numFmtId="0" fontId="2" fillId="26" borderId="22" applyNumberFormat="0" applyFont="0" applyAlignment="0" applyProtection="0"/>
    <xf numFmtId="0" fontId="14" fillId="26" borderId="22" applyNumberFormat="0" applyFont="0" applyAlignment="0" applyProtection="0"/>
    <xf numFmtId="0" fontId="138" fillId="21" borderId="23" applyNumberFormat="0" applyAlignment="0" applyProtection="0"/>
    <xf numFmtId="0" fontId="139" fillId="21" borderId="23" applyNumberFormat="0" applyAlignment="0" applyProtection="0"/>
    <xf numFmtId="0" fontId="140" fillId="0" borderId="24" applyNumberFormat="0" applyFill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623">
    <xf numFmtId="0" fontId="0" fillId="0" borderId="0" xfId="0"/>
    <xf numFmtId="0" fontId="14" fillId="0" borderId="0" xfId="144"/>
    <xf numFmtId="0" fontId="14" fillId="0" borderId="0" xfId="144" applyBorder="1"/>
    <xf numFmtId="0" fontId="4" fillId="0" borderId="0" xfId="144" applyFont="1" applyBorder="1"/>
    <xf numFmtId="0" fontId="30" fillId="0" borderId="0" xfId="144" applyFont="1" applyBorder="1"/>
    <xf numFmtId="0" fontId="31" fillId="0" borderId="0" xfId="0" applyFont="1"/>
    <xf numFmtId="0" fontId="4" fillId="0" borderId="0" xfId="144" applyNumberFormat="1" applyFont="1"/>
    <xf numFmtId="0" fontId="30" fillId="0" borderId="0" xfId="144" applyNumberFormat="1" applyFont="1"/>
    <xf numFmtId="0" fontId="32" fillId="0" borderId="0" xfId="144" applyNumberFormat="1" applyFont="1" applyBorder="1"/>
    <xf numFmtId="0" fontId="30" fillId="0" borderId="0" xfId="144" applyNumberFormat="1" applyFont="1" applyBorder="1"/>
    <xf numFmtId="0" fontId="33" fillId="0" borderId="0" xfId="0" applyFont="1"/>
    <xf numFmtId="0" fontId="2" fillId="0" borderId="0" xfId="0" applyFont="1"/>
    <xf numFmtId="0" fontId="2" fillId="0" borderId="12" xfId="0" applyFont="1" applyBorder="1"/>
    <xf numFmtId="0" fontId="2" fillId="0" borderId="0" xfId="0" applyFont="1" applyAlignment="1">
      <alignment horizontal="center"/>
    </xf>
    <xf numFmtId="0" fontId="2" fillId="0" borderId="0" xfId="0" applyFont="1" applyBorder="1"/>
    <xf numFmtId="0" fontId="35" fillId="0" borderId="0" xfId="0" applyFont="1"/>
    <xf numFmtId="0" fontId="36" fillId="0" borderId="0" xfId="0" applyFont="1" applyAlignment="1">
      <alignment horizontal="left" indent="2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30" fillId="0" borderId="12" xfId="0" applyFont="1" applyBorder="1" applyAlignment="1">
      <alignment horizontal="center" vertical="center"/>
    </xf>
    <xf numFmtId="0" fontId="2" fillId="0" borderId="12" xfId="0" applyFont="1" applyBorder="1" applyAlignment="1">
      <alignment vertical="center"/>
    </xf>
    <xf numFmtId="0" fontId="6" fillId="0" borderId="0" xfId="0" applyFont="1"/>
    <xf numFmtId="0" fontId="76" fillId="0" borderId="0" xfId="0" applyFont="1"/>
    <xf numFmtId="0" fontId="9" fillId="0" borderId="0" xfId="0" applyFont="1"/>
    <xf numFmtId="0" fontId="6" fillId="0" borderId="0" xfId="0" applyNumberFormat="1" applyFont="1"/>
    <xf numFmtId="0" fontId="74" fillId="0" borderId="0" xfId="0" applyNumberFormat="1" applyFont="1"/>
    <xf numFmtId="0" fontId="4" fillId="0" borderId="0" xfId="144" applyFont="1" applyBorder="1" applyAlignment="1">
      <alignment horizontal="center"/>
    </xf>
    <xf numFmtId="0" fontId="34" fillId="0" borderId="0" xfId="144" applyNumberFormat="1" applyFont="1" applyBorder="1" applyAlignment="1">
      <alignment horizontal="center"/>
    </xf>
    <xf numFmtId="0" fontId="4" fillId="0" borderId="0" xfId="144" applyFont="1" applyAlignment="1">
      <alignment horizontal="center"/>
    </xf>
    <xf numFmtId="0" fontId="78" fillId="0" borderId="0" xfId="0" applyFont="1"/>
    <xf numFmtId="0" fontId="79" fillId="0" borderId="0" xfId="0" applyFont="1"/>
    <xf numFmtId="0" fontId="80" fillId="0" borderId="0" xfId="0" applyFont="1"/>
    <xf numFmtId="0" fontId="4" fillId="0" borderId="0" xfId="144" applyFont="1" applyFill="1" applyBorder="1" applyAlignment="1">
      <alignment horizontal="center"/>
    </xf>
    <xf numFmtId="0" fontId="4" fillId="0" borderId="0" xfId="144" applyFont="1" applyFill="1" applyBorder="1"/>
    <xf numFmtId="0" fontId="30" fillId="0" borderId="0" xfId="144" applyFont="1" applyFill="1" applyBorder="1"/>
    <xf numFmtId="0" fontId="4" fillId="0" borderId="0" xfId="0" applyFont="1" applyAlignment="1">
      <alignment horizontal="center" vertical="center"/>
    </xf>
    <xf numFmtId="0" fontId="35" fillId="0" borderId="12" xfId="142" applyFont="1" applyFill="1" applyBorder="1"/>
    <xf numFmtId="0" fontId="37" fillId="0" borderId="0" xfId="142" applyFill="1"/>
    <xf numFmtId="0" fontId="84" fillId="0" borderId="12" xfId="145" applyNumberFormat="1" applyFont="1" applyFill="1" applyBorder="1" applyAlignment="1" applyProtection="1">
      <alignment horizontal="right"/>
      <protection locked="0"/>
    </xf>
    <xf numFmtId="0" fontId="35" fillId="0" borderId="0" xfId="142" applyFont="1" applyFill="1" applyBorder="1"/>
    <xf numFmtId="0" fontId="32" fillId="0" borderId="15" xfId="142" applyNumberFormat="1" applyFont="1" applyFill="1" applyBorder="1" applyAlignment="1">
      <alignment horizontal="center" vertical="center"/>
    </xf>
    <xf numFmtId="0" fontId="35" fillId="0" borderId="0" xfId="142" applyFont="1" applyFill="1"/>
    <xf numFmtId="0" fontId="36" fillId="0" borderId="0" xfId="142" applyNumberFormat="1" applyFont="1" applyFill="1" applyBorder="1" applyAlignment="1">
      <alignment horizontal="center" vertical="center" wrapText="1"/>
    </xf>
    <xf numFmtId="0" fontId="32" fillId="0" borderId="0" xfId="142" applyNumberFormat="1" applyFont="1" applyFill="1" applyAlignment="1">
      <alignment horizontal="center" vertical="center" wrapText="1"/>
    </xf>
    <xf numFmtId="0" fontId="32" fillId="0" borderId="0" xfId="142" applyNumberFormat="1" applyFont="1" applyFill="1" applyAlignment="1">
      <alignment horizontal="center" vertical="center"/>
    </xf>
    <xf numFmtId="0" fontId="36" fillId="0" borderId="0" xfId="142" applyNumberFormat="1" applyFont="1" applyFill="1" applyAlignment="1">
      <alignment horizontal="center" vertical="center" wrapText="1"/>
    </xf>
    <xf numFmtId="0" fontId="36" fillId="0" borderId="12" xfId="142" applyNumberFormat="1" applyFont="1" applyFill="1" applyBorder="1" applyAlignment="1">
      <alignment horizontal="center" vertical="center" wrapText="1"/>
    </xf>
    <xf numFmtId="0" fontId="85" fillId="0" borderId="0" xfId="0" applyFont="1" applyFill="1" applyAlignment="1">
      <alignment horizontal="right"/>
    </xf>
    <xf numFmtId="0" fontId="77" fillId="0" borderId="0" xfId="0" applyNumberFormat="1" applyFont="1"/>
    <xf numFmtId="0" fontId="77" fillId="0" borderId="0" xfId="0" applyFont="1"/>
    <xf numFmtId="0" fontId="86" fillId="0" borderId="0" xfId="0" applyNumberFormat="1" applyFont="1" applyAlignment="1">
      <alignment horizontal="left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2" fillId="27" borderId="0" xfId="0" applyFont="1" applyFill="1" applyBorder="1"/>
    <xf numFmtId="0" fontId="6" fillId="27" borderId="0" xfId="0" applyFont="1" applyFill="1"/>
    <xf numFmtId="0" fontId="4" fillId="27" borderId="0" xfId="0" applyFont="1" applyFill="1" applyAlignment="1">
      <alignment horizontal="center" vertical="center"/>
    </xf>
    <xf numFmtId="0" fontId="2" fillId="27" borderId="0" xfId="0" applyFont="1" applyFill="1" applyAlignment="1">
      <alignment horizontal="center" vertical="center"/>
    </xf>
    <xf numFmtId="0" fontId="4" fillId="27" borderId="0" xfId="0" applyFont="1" applyFill="1" applyAlignment="1">
      <alignment horizontal="center" vertical="center" wrapText="1"/>
    </xf>
    <xf numFmtId="0" fontId="30" fillId="27" borderId="0" xfId="0" applyFont="1" applyFill="1" applyAlignment="1">
      <alignment horizontal="center" vertical="center"/>
    </xf>
    <xf numFmtId="0" fontId="30" fillId="27" borderId="12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30" fillId="0" borderId="0" xfId="0" applyFont="1" applyAlignment="1">
      <alignment horizontal="center"/>
    </xf>
    <xf numFmtId="0" fontId="30" fillId="0" borderId="0" xfId="143" applyFont="1"/>
    <xf numFmtId="0" fontId="4" fillId="0" borderId="0" xfId="143" applyFont="1" applyBorder="1"/>
    <xf numFmtId="0" fontId="4" fillId="0" borderId="0" xfId="143" applyFont="1" applyFill="1"/>
    <xf numFmtId="0" fontId="4" fillId="0" borderId="0" xfId="143" applyFill="1" applyAlignment="1">
      <alignment horizontal="center"/>
    </xf>
    <xf numFmtId="0" fontId="4" fillId="0" borderId="0" xfId="143" applyFill="1"/>
    <xf numFmtId="0" fontId="33" fillId="0" borderId="0" xfId="143" applyFont="1" applyFill="1"/>
    <xf numFmtId="0" fontId="6" fillId="0" borderId="0" xfId="143" applyFont="1" applyFill="1"/>
    <xf numFmtId="0" fontId="33" fillId="0" borderId="0" xfId="143" applyFont="1" applyFill="1" applyAlignment="1">
      <alignment horizontal="center"/>
    </xf>
    <xf numFmtId="0" fontId="15" fillId="0" borderId="0" xfId="140" applyFill="1" applyAlignment="1">
      <alignment horizontal="center"/>
    </xf>
    <xf numFmtId="0" fontId="15" fillId="0" borderId="0" xfId="140" applyFill="1"/>
    <xf numFmtId="0" fontId="92" fillId="0" borderId="0" xfId="140" applyFont="1" applyFill="1"/>
    <xf numFmtId="0" fontId="77" fillId="0" borderId="0" xfId="143" applyFont="1" applyFill="1"/>
    <xf numFmtId="0" fontId="76" fillId="0" borderId="0" xfId="143" applyFont="1" applyFill="1"/>
    <xf numFmtId="0" fontId="14" fillId="0" borderId="12" xfId="140" applyFont="1" applyFill="1" applyBorder="1"/>
    <xf numFmtId="0" fontId="4" fillId="0" borderId="0" xfId="140" applyFont="1" applyFill="1"/>
    <xf numFmtId="0" fontId="4" fillId="0" borderId="5" xfId="143" applyFont="1" applyFill="1" applyBorder="1" applyAlignment="1">
      <alignment vertical="center"/>
    </xf>
    <xf numFmtId="0" fontId="4" fillId="0" borderId="5" xfId="143" applyFont="1" applyFill="1" applyBorder="1" applyAlignment="1">
      <alignment horizontal="center" vertical="center" wrapText="1"/>
    </xf>
    <xf numFmtId="0" fontId="33" fillId="0" borderId="0" xfId="140" applyFont="1" applyFill="1"/>
    <xf numFmtId="0" fontId="31" fillId="0" borderId="0" xfId="143" applyFont="1" applyFill="1"/>
    <xf numFmtId="0" fontId="33" fillId="0" borderId="0" xfId="143" applyFont="1" applyFill="1" applyAlignment="1">
      <alignment horizontal="right"/>
    </xf>
    <xf numFmtId="189" fontId="33" fillId="0" borderId="0" xfId="143" applyNumberFormat="1" applyFont="1" applyFill="1" applyAlignment="1">
      <alignment horizontal="right"/>
    </xf>
    <xf numFmtId="0" fontId="4" fillId="0" borderId="0" xfId="143" applyFill="1" applyAlignment="1">
      <alignment horizontal="right"/>
    </xf>
    <xf numFmtId="0" fontId="15" fillId="0" borderId="0" xfId="140" applyFill="1" applyAlignment="1">
      <alignment horizontal="right"/>
    </xf>
    <xf numFmtId="0" fontId="4" fillId="0" borderId="0" xfId="143" applyFont="1" applyFill="1" applyAlignment="1">
      <alignment horizontal="right"/>
    </xf>
    <xf numFmtId="0" fontId="14" fillId="0" borderId="12" xfId="143" applyFont="1" applyFill="1" applyBorder="1"/>
    <xf numFmtId="0" fontId="4" fillId="0" borderId="12" xfId="143" applyFont="1" applyFill="1" applyBorder="1"/>
    <xf numFmtId="0" fontId="4" fillId="0" borderId="12" xfId="143" applyFont="1" applyFill="1" applyBorder="1" applyAlignment="1">
      <alignment horizontal="right"/>
    </xf>
    <xf numFmtId="0" fontId="4" fillId="0" borderId="0" xfId="143" applyFont="1" applyFill="1" applyBorder="1"/>
    <xf numFmtId="0" fontId="4" fillId="0" borderId="0" xfId="143" applyFont="1" applyFill="1" applyBorder="1" applyAlignment="1">
      <alignment horizontal="right"/>
    </xf>
    <xf numFmtId="0" fontId="15" fillId="0" borderId="0" xfId="192"/>
    <xf numFmtId="0" fontId="14" fillId="0" borderId="0" xfId="193"/>
    <xf numFmtId="0" fontId="1" fillId="0" borderId="0" xfId="4998"/>
    <xf numFmtId="0" fontId="95" fillId="0" borderId="0" xfId="4964" applyFont="1" applyAlignment="1">
      <alignment horizontal="center"/>
    </xf>
    <xf numFmtId="0" fontId="2" fillId="0" borderId="0" xfId="144" applyFont="1" applyBorder="1"/>
    <xf numFmtId="0" fontId="2" fillId="0" borderId="0" xfId="144" applyNumberFormat="1" applyFont="1"/>
    <xf numFmtId="0" fontId="2" fillId="0" borderId="0" xfId="5009" applyFont="1" applyFill="1" applyAlignment="1">
      <alignment horizontal="center" wrapText="1"/>
    </xf>
    <xf numFmtId="0" fontId="2" fillId="0" borderId="0" xfId="5009" applyFont="1" applyAlignment="1">
      <alignment horizontal="center"/>
    </xf>
    <xf numFmtId="0" fontId="2" fillId="0" borderId="0" xfId="5009" applyFont="1" applyAlignment="1">
      <alignment horizontal="center" wrapText="1"/>
    </xf>
    <xf numFmtId="0" fontId="30" fillId="0" borderId="0" xfId="5009" applyFont="1" applyFill="1" applyAlignment="1">
      <alignment horizontal="center" wrapText="1"/>
    </xf>
    <xf numFmtId="0" fontId="30" fillId="0" borderId="0" xfId="5009" applyFont="1" applyAlignment="1">
      <alignment horizontal="center"/>
    </xf>
    <xf numFmtId="0" fontId="30" fillId="0" borderId="0" xfId="5009" applyFont="1" applyAlignment="1">
      <alignment horizontal="center" wrapText="1"/>
    </xf>
    <xf numFmtId="3" fontId="146" fillId="0" borderId="0" xfId="0" applyNumberFormat="1" applyFont="1"/>
    <xf numFmtId="3" fontId="2" fillId="0" borderId="0" xfId="0" applyNumberFormat="1" applyFont="1"/>
    <xf numFmtId="3" fontId="2" fillId="0" borderId="0" xfId="0" applyNumberFormat="1" applyFont="1" applyBorder="1"/>
    <xf numFmtId="3" fontId="0" fillId="0" borderId="0" xfId="0" applyNumberFormat="1"/>
    <xf numFmtId="3" fontId="33" fillId="0" borderId="0" xfId="0" applyNumberFormat="1" applyFont="1" applyAlignment="1"/>
    <xf numFmtId="3" fontId="31" fillId="0" borderId="0" xfId="0" applyNumberFormat="1" applyFont="1" applyAlignment="1"/>
    <xf numFmtId="190" fontId="2" fillId="0" borderId="0" xfId="4821" applyFont="1" applyBorder="1" applyAlignment="1">
      <alignment horizontal="center" wrapText="1"/>
    </xf>
    <xf numFmtId="197" fontId="0" fillId="0" borderId="0" xfId="0" applyNumberFormat="1" applyBorder="1" applyAlignment="1">
      <alignment horizontal="right"/>
    </xf>
    <xf numFmtId="190" fontId="2" fillId="0" borderId="0" xfId="4821" applyFont="1" applyBorder="1" applyAlignment="1"/>
    <xf numFmtId="3" fontId="0" fillId="0" borderId="0" xfId="0" applyNumberFormat="1" applyBorder="1"/>
    <xf numFmtId="190" fontId="0" fillId="0" borderId="0" xfId="4821" applyFont="1" applyBorder="1" applyAlignment="1">
      <alignment horizontal="right" wrapText="1"/>
    </xf>
    <xf numFmtId="195" fontId="0" fillId="0" borderId="0" xfId="4821" applyNumberFormat="1" applyFont="1" applyBorder="1" applyAlignment="1">
      <alignment horizontal="right" wrapText="1"/>
    </xf>
    <xf numFmtId="0" fontId="0" fillId="0" borderId="0" xfId="0" applyBorder="1"/>
    <xf numFmtId="0" fontId="2" fillId="0" borderId="0" xfId="0" applyFont="1" applyBorder="1" applyAlignment="1"/>
    <xf numFmtId="0" fontId="2" fillId="0" borderId="5" xfId="143" applyFont="1" applyFill="1" applyBorder="1" applyAlignment="1">
      <alignment horizontal="center" vertical="center" wrapText="1"/>
    </xf>
    <xf numFmtId="0" fontId="4" fillId="0" borderId="5" xfId="143" applyFont="1" applyFill="1" applyBorder="1" applyAlignment="1">
      <alignment horizontal="center" vertical="center"/>
    </xf>
    <xf numFmtId="0" fontId="31" fillId="0" borderId="0" xfId="0" applyFont="1" applyBorder="1"/>
    <xf numFmtId="199" fontId="2" fillId="0" borderId="0" xfId="5136" applyNumberFormat="1" applyFont="1" applyFill="1" applyBorder="1"/>
    <xf numFmtId="199" fontId="0" fillId="0" borderId="0" xfId="5136" applyNumberFormat="1" applyFont="1"/>
    <xf numFmtId="199" fontId="33" fillId="0" borderId="0" xfId="5136" applyNumberFormat="1" applyFont="1" applyFill="1" applyAlignment="1"/>
    <xf numFmtId="199" fontId="4" fillId="0" borderId="0" xfId="5136" applyNumberFormat="1" applyFont="1" applyFill="1" applyAlignment="1"/>
    <xf numFmtId="199" fontId="2" fillId="0" borderId="0" xfId="5136" applyNumberFormat="1" applyFont="1" applyFill="1" applyAlignment="1"/>
    <xf numFmtId="43" fontId="2" fillId="0" borderId="0" xfId="5136" applyFont="1" applyFill="1" applyAlignment="1">
      <alignment horizontal="right"/>
    </xf>
    <xf numFmtId="0" fontId="2" fillId="0" borderId="5" xfId="0" applyFont="1" applyBorder="1" applyAlignment="1">
      <alignment horizontal="center" vertical="center"/>
    </xf>
    <xf numFmtId="0" fontId="2" fillId="0" borderId="12" xfId="0" applyFont="1" applyBorder="1" applyAlignment="1">
      <alignment horizontal="right"/>
    </xf>
    <xf numFmtId="0" fontId="2" fillId="0" borderId="0" xfId="0" applyFont="1" applyBorder="1" applyAlignment="1">
      <alignment horizontal="center" vertical="center"/>
    </xf>
    <xf numFmtId="0" fontId="33" fillId="0" borderId="0" xfId="0" applyNumberFormat="1" applyFont="1" applyBorder="1" applyAlignment="1">
      <alignment horizontal="center"/>
    </xf>
    <xf numFmtId="0" fontId="2" fillId="0" borderId="0" xfId="0" applyFont="1" applyFill="1" applyBorder="1"/>
    <xf numFmtId="199" fontId="33" fillId="0" borderId="0" xfId="5136" applyNumberFormat="1" applyFont="1"/>
    <xf numFmtId="0" fontId="3" fillId="0" borderId="0" xfId="0" applyFont="1" applyBorder="1"/>
    <xf numFmtId="0" fontId="2" fillId="0" borderId="0" xfId="0" applyNumberFormat="1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190" fontId="33" fillId="0" borderId="0" xfId="4821" applyFont="1" applyBorder="1" applyAlignment="1">
      <alignment horizontal="center" wrapText="1"/>
    </xf>
    <xf numFmtId="190" fontId="2" fillId="0" borderId="0" xfId="4821" applyFont="1" applyBorder="1" applyAlignment="1">
      <alignment horizontal="right"/>
    </xf>
    <xf numFmtId="190" fontId="2" fillId="0" borderId="0" xfId="4821" applyFont="1" applyBorder="1" applyAlignment="1">
      <alignment horizontal="right" wrapText="1"/>
    </xf>
    <xf numFmtId="3" fontId="2" fillId="0" borderId="0" xfId="0" applyNumberFormat="1" applyFont="1" applyBorder="1" applyAlignment="1">
      <alignment horizontal="right"/>
    </xf>
    <xf numFmtId="0" fontId="2" fillId="0" borderId="5" xfId="0" applyNumberFormat="1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30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left" vertical="center"/>
    </xf>
    <xf numFmtId="3" fontId="146" fillId="0" borderId="0" xfId="0" applyNumberFormat="1" applyFont="1" applyBorder="1"/>
    <xf numFmtId="0" fontId="2" fillId="0" borderId="0" xfId="0" applyNumberFormat="1" applyFont="1" applyBorder="1" applyAlignment="1">
      <alignment horizontal="center"/>
    </xf>
    <xf numFmtId="3" fontId="2" fillId="0" borderId="0" xfId="0" applyNumberFormat="1" applyFont="1" applyBorder="1" applyAlignment="1"/>
    <xf numFmtId="3" fontId="32" fillId="0" borderId="0" xfId="0" applyNumberFormat="1" applyFont="1" applyBorder="1"/>
    <xf numFmtId="3" fontId="146" fillId="0" borderId="0" xfId="0" applyNumberFormat="1" applyFont="1" applyBorder="1" applyAlignment="1">
      <alignment horizontal="center"/>
    </xf>
    <xf numFmtId="0" fontId="146" fillId="0" borderId="0" xfId="0" applyNumberFormat="1" applyFont="1" applyBorder="1" applyAlignment="1">
      <alignment horizontal="center"/>
    </xf>
    <xf numFmtId="4" fontId="2" fillId="0" borderId="0" xfId="0" applyNumberFormat="1" applyFont="1" applyBorder="1" applyAlignment="1">
      <alignment horizontal="right"/>
    </xf>
    <xf numFmtId="3" fontId="33" fillId="0" borderId="0" xfId="0" applyNumberFormat="1" applyFont="1" applyBorder="1"/>
    <xf numFmtId="3" fontId="33" fillId="0" borderId="0" xfId="0" applyNumberFormat="1" applyFont="1" applyFill="1" applyBorder="1"/>
    <xf numFmtId="199" fontId="33" fillId="0" borderId="0" xfId="5136" applyNumberFormat="1" applyFont="1" applyBorder="1"/>
    <xf numFmtId="199" fontId="2" fillId="0" borderId="0" xfId="5136" applyNumberFormat="1" applyFont="1" applyBorder="1"/>
    <xf numFmtId="195" fontId="33" fillId="0" borderId="0" xfId="4821" applyNumberFormat="1" applyFont="1" applyBorder="1" applyAlignment="1">
      <alignment horizontal="right" wrapText="1"/>
    </xf>
    <xf numFmtId="190" fontId="0" fillId="0" borderId="0" xfId="4821" applyFont="1" applyBorder="1" applyAlignment="1">
      <alignment horizontal="center" wrapText="1"/>
    </xf>
    <xf numFmtId="195" fontId="0" fillId="0" borderId="0" xfId="0" applyNumberFormat="1" applyBorder="1" applyAlignment="1">
      <alignment horizontal="right"/>
    </xf>
    <xf numFmtId="0" fontId="2" fillId="0" borderId="5" xfId="0" applyNumberFormat="1" applyFont="1" applyBorder="1" applyAlignment="1">
      <alignment horizontal="center" vertical="center"/>
    </xf>
    <xf numFmtId="0" fontId="2" fillId="0" borderId="5" xfId="0" applyNumberFormat="1" applyFont="1" applyBorder="1" applyAlignment="1">
      <alignment horizontal="center" vertical="center" wrapText="1"/>
    </xf>
    <xf numFmtId="3" fontId="2" fillId="0" borderId="5" xfId="0" applyNumberFormat="1" applyFont="1" applyBorder="1" applyAlignment="1">
      <alignment horizontal="center" vertical="center" wrapText="1"/>
    </xf>
    <xf numFmtId="0" fontId="2" fillId="0" borderId="0" xfId="0" applyFont="1" applyBorder="1" applyAlignment="1">
      <alignment horizontal="right"/>
    </xf>
    <xf numFmtId="196" fontId="2" fillId="0" borderId="0" xfId="4821" applyNumberFormat="1" applyFont="1" applyFill="1" applyBorder="1" applyAlignment="1">
      <alignment horizontal="center" wrapText="1"/>
    </xf>
    <xf numFmtId="196" fontId="2" fillId="0" borderId="0" xfId="4821" applyNumberFormat="1" applyFont="1" applyBorder="1" applyAlignment="1">
      <alignment horizontal="center" wrapText="1"/>
    </xf>
    <xf numFmtId="197" fontId="2" fillId="0" borderId="0" xfId="0" applyNumberFormat="1" applyFont="1" applyBorder="1" applyAlignment="1">
      <alignment horizontal="right"/>
    </xf>
    <xf numFmtId="0" fontId="0" fillId="0" borderId="0" xfId="0" applyNumberFormat="1" applyBorder="1" applyAlignment="1">
      <alignment horizontal="center"/>
    </xf>
    <xf numFmtId="0" fontId="151" fillId="0" borderId="12" xfId="0" applyFont="1" applyBorder="1"/>
    <xf numFmtId="0" fontId="152" fillId="27" borderId="12" xfId="0" applyFont="1" applyFill="1" applyBorder="1" applyAlignment="1">
      <alignment horizontal="center" vertical="center"/>
    </xf>
    <xf numFmtId="195" fontId="146" fillId="0" borderId="0" xfId="4821" applyNumberFormat="1" applyFont="1" applyBorder="1" applyAlignment="1">
      <alignment horizontal="right"/>
    </xf>
    <xf numFmtId="190" fontId="146" fillId="0" borderId="0" xfId="4821" applyFont="1" applyBorder="1" applyAlignment="1">
      <alignment horizontal="right"/>
    </xf>
    <xf numFmtId="195" fontId="2" fillId="0" borderId="0" xfId="4821" applyNumberFormat="1" applyFont="1" applyBorder="1" applyAlignment="1">
      <alignment horizontal="right"/>
    </xf>
    <xf numFmtId="197" fontId="2" fillId="0" borderId="0" xfId="4821" applyNumberFormat="1" applyFont="1" applyBorder="1" applyAlignment="1">
      <alignment horizontal="right"/>
    </xf>
    <xf numFmtId="2" fontId="33" fillId="0" borderId="0" xfId="0" applyNumberFormat="1" applyFont="1" applyBorder="1"/>
    <xf numFmtId="0" fontId="33" fillId="0" borderId="0" xfId="0" applyFont="1" applyBorder="1"/>
    <xf numFmtId="2" fontId="33" fillId="0" borderId="0" xfId="0" applyNumberFormat="1" applyFont="1" applyFill="1" applyBorder="1"/>
    <xf numFmtId="2" fontId="2" fillId="0" borderId="0" xfId="0" applyNumberFormat="1" applyFont="1" applyBorder="1"/>
    <xf numFmtId="2" fontId="0" fillId="0" borderId="0" xfId="0" applyNumberFormat="1" applyBorder="1"/>
    <xf numFmtId="2" fontId="146" fillId="0" borderId="0" xfId="0" applyNumberFormat="1" applyFont="1" applyBorder="1"/>
    <xf numFmtId="0" fontId="6" fillId="0" borderId="0" xfId="0" applyFont="1" applyBorder="1"/>
    <xf numFmtId="0" fontId="9" fillId="0" borderId="0" xfId="0" applyFont="1" applyBorder="1"/>
    <xf numFmtId="0" fontId="78" fillId="0" borderId="0" xfId="0" applyFont="1" applyBorder="1"/>
    <xf numFmtId="0" fontId="77" fillId="0" borderId="0" xfId="0" applyFont="1" applyBorder="1"/>
    <xf numFmtId="0" fontId="78" fillId="0" borderId="0" xfId="0" applyFont="1" applyBorder="1" applyAlignment="1">
      <alignment horizontal="right"/>
    </xf>
    <xf numFmtId="0" fontId="30" fillId="0" borderId="0" xfId="0" applyFont="1" applyBorder="1"/>
    <xf numFmtId="0" fontId="81" fillId="0" borderId="0" xfId="0" applyFont="1" applyBorder="1"/>
    <xf numFmtId="0" fontId="82" fillId="0" borderId="0" xfId="0" applyFont="1" applyBorder="1"/>
    <xf numFmtId="4" fontId="2" fillId="0" borderId="0" xfId="0" applyNumberFormat="1" applyFont="1" applyBorder="1"/>
    <xf numFmtId="0" fontId="2" fillId="0" borderId="5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76" fillId="0" borderId="0" xfId="0" applyFont="1" applyBorder="1"/>
    <xf numFmtId="0" fontId="2" fillId="0" borderId="0" xfId="0" applyFont="1" applyBorder="1" applyAlignment="1">
      <alignment horizontal="right"/>
    </xf>
    <xf numFmtId="43" fontId="2" fillId="0" borderId="0" xfId="5136" applyFont="1" applyBorder="1"/>
    <xf numFmtId="190" fontId="0" fillId="0" borderId="0" xfId="4821" applyFont="1" applyBorder="1"/>
    <xf numFmtId="190" fontId="2" fillId="0" borderId="0" xfId="4821" applyFont="1" applyFill="1" applyBorder="1" applyAlignment="1">
      <alignment horizontal="right" wrapText="1"/>
    </xf>
    <xf numFmtId="190" fontId="96" fillId="0" borderId="0" xfId="4821" applyFont="1" applyFill="1" applyBorder="1" applyAlignment="1">
      <alignment horizontal="right" wrapText="1"/>
    </xf>
    <xf numFmtId="3" fontId="146" fillId="0" borderId="0" xfId="0" applyNumberFormat="1" applyFont="1" applyFill="1" applyBorder="1"/>
    <xf numFmtId="0" fontId="2" fillId="0" borderId="0" xfId="0" applyFont="1" applyBorder="1" applyAlignment="1">
      <alignment horizontal="center"/>
    </xf>
    <xf numFmtId="0" fontId="2" fillId="0" borderId="5" xfId="4821" applyNumberFormat="1" applyFont="1" applyBorder="1" applyAlignment="1">
      <alignment horizontal="center" vertical="center" wrapText="1"/>
    </xf>
    <xf numFmtId="0" fontId="14" fillId="0" borderId="0" xfId="0" applyFont="1" applyBorder="1"/>
    <xf numFmtId="3" fontId="0" fillId="0" borderId="0" xfId="0" applyNumberFormat="1" applyBorder="1" applyAlignment="1"/>
    <xf numFmtId="190" fontId="33" fillId="0" borderId="0" xfId="4821" applyFont="1" applyBorder="1" applyAlignment="1">
      <alignment horizontal="right" wrapText="1"/>
    </xf>
    <xf numFmtId="195" fontId="0" fillId="0" borderId="0" xfId="0" applyNumberFormat="1" applyBorder="1"/>
    <xf numFmtId="195" fontId="2" fillId="0" borderId="0" xfId="4821" applyNumberFormat="1" applyFont="1" applyBorder="1" applyAlignment="1">
      <alignment horizontal="right" wrapText="1"/>
    </xf>
    <xf numFmtId="195" fontId="33" fillId="0" borderId="0" xfId="0" applyNumberFormat="1" applyFont="1" applyBorder="1"/>
    <xf numFmtId="195" fontId="33" fillId="0" borderId="0" xfId="0" applyNumberFormat="1" applyFont="1" applyFill="1" applyBorder="1"/>
    <xf numFmtId="195" fontId="2" fillId="0" borderId="0" xfId="0" applyNumberFormat="1" applyFont="1" applyBorder="1"/>
    <xf numFmtId="190" fontId="2" fillId="0" borderId="0" xfId="4821" applyFont="1" applyBorder="1"/>
    <xf numFmtId="190" fontId="0" fillId="0" borderId="0" xfId="4821" applyFont="1" applyBorder="1" applyAlignment="1">
      <alignment horizontal="right"/>
    </xf>
    <xf numFmtId="0" fontId="2" fillId="0" borderId="0" xfId="0" applyFont="1" applyBorder="1" applyAlignment="1">
      <alignment horizontal="left" indent="1"/>
    </xf>
    <xf numFmtId="0" fontId="31" fillId="0" borderId="0" xfId="0" applyFont="1" applyBorder="1" applyAlignment="1">
      <alignment horizontal="right"/>
    </xf>
    <xf numFmtId="3" fontId="96" fillId="0" borderId="0" xfId="0" applyNumberFormat="1" applyFont="1" applyBorder="1"/>
    <xf numFmtId="199" fontId="0" fillId="0" borderId="0" xfId="5136" applyNumberFormat="1" applyFont="1" applyBorder="1"/>
    <xf numFmtId="0" fontId="2" fillId="0" borderId="5" xfId="0" applyFont="1" applyFill="1" applyBorder="1" applyAlignment="1">
      <alignment horizontal="center" vertical="center" wrapText="1"/>
    </xf>
    <xf numFmtId="199" fontId="33" fillId="0" borderId="0" xfId="5136" applyNumberFormat="1" applyFont="1" applyFill="1" applyBorder="1" applyAlignment="1">
      <alignment horizontal="right" wrapText="1"/>
    </xf>
    <xf numFmtId="0" fontId="6" fillId="0" borderId="0" xfId="0" applyFont="1" applyBorder="1" applyAlignment="1">
      <alignment horizontal="right"/>
    </xf>
    <xf numFmtId="0" fontId="0" fillId="0" borderId="0" xfId="0" applyBorder="1" applyAlignment="1">
      <alignment horizontal="center"/>
    </xf>
    <xf numFmtId="198" fontId="33" fillId="0" borderId="0" xfId="4821" applyNumberFormat="1" applyFont="1" applyBorder="1" applyAlignment="1">
      <alignment horizontal="right" wrapText="1"/>
    </xf>
    <xf numFmtId="198" fontId="2" fillId="0" borderId="0" xfId="4821" applyNumberFormat="1" applyFont="1" applyBorder="1" applyAlignment="1">
      <alignment horizontal="right" wrapText="1"/>
    </xf>
    <xf numFmtId="197" fontId="2" fillId="0" borderId="0" xfId="4821" applyNumberFormat="1" applyFont="1" applyBorder="1" applyAlignment="1">
      <alignment horizontal="right" wrapText="1"/>
    </xf>
    <xf numFmtId="0" fontId="6" fillId="0" borderId="0" xfId="143" applyFont="1" applyBorder="1"/>
    <xf numFmtId="0" fontId="33" fillId="0" borderId="0" xfId="143" applyFont="1" applyBorder="1"/>
    <xf numFmtId="0" fontId="4" fillId="0" borderId="0" xfId="143" applyBorder="1"/>
    <xf numFmtId="0" fontId="77" fillId="0" borderId="0" xfId="143" applyFont="1" applyBorder="1"/>
    <xf numFmtId="0" fontId="14" fillId="0" borderId="0" xfId="143" applyFont="1" applyBorder="1"/>
    <xf numFmtId="0" fontId="0" fillId="0" borderId="0" xfId="0" applyBorder="1" applyAlignment="1">
      <alignment horizontal="center" vertical="center"/>
    </xf>
    <xf numFmtId="195" fontId="2" fillId="0" borderId="0" xfId="4821" applyNumberFormat="1" applyFont="1" applyBorder="1"/>
    <xf numFmtId="199" fontId="2" fillId="0" borderId="0" xfId="5136" applyNumberFormat="1" applyFont="1" applyBorder="1" applyAlignment="1">
      <alignment horizontal="right"/>
    </xf>
    <xf numFmtId="196" fontId="2" fillId="0" borderId="0" xfId="4821" applyNumberFormat="1" applyFont="1" applyBorder="1"/>
    <xf numFmtId="196" fontId="2" fillId="0" borderId="0" xfId="4821" applyNumberFormat="1" applyFont="1" applyBorder="1" applyAlignment="1">
      <alignment horizontal="right" wrapText="1"/>
    </xf>
    <xf numFmtId="0" fontId="2" fillId="0" borderId="15" xfId="0" applyFont="1" applyBorder="1"/>
    <xf numFmtId="0" fontId="2" fillId="0" borderId="15" xfId="0" applyFont="1" applyBorder="1" applyAlignment="1">
      <alignment horizontal="center" vertical="center"/>
    </xf>
    <xf numFmtId="0" fontId="33" fillId="0" borderId="0" xfId="143" applyFont="1" applyBorder="1" applyAlignment="1">
      <alignment horizontal="right"/>
    </xf>
    <xf numFmtId="0" fontId="76" fillId="0" borderId="0" xfId="143" applyFont="1" applyBorder="1"/>
    <xf numFmtId="0" fontId="4" fillId="0" borderId="0" xfId="143" applyFont="1" applyBorder="1" applyAlignment="1">
      <alignment horizontal="right"/>
    </xf>
    <xf numFmtId="0" fontId="2" fillId="0" borderId="0" xfId="5137" applyFont="1" applyFill="1" applyBorder="1" applyAlignment="1" applyProtection="1">
      <alignment vertical="center"/>
      <protection hidden="1"/>
    </xf>
    <xf numFmtId="0" fontId="2" fillId="0" borderId="0" xfId="5137" applyNumberFormat="1" applyFont="1" applyFill="1" applyBorder="1" applyAlignment="1" applyProtection="1">
      <alignment horizontal="center" vertical="center" wrapText="1"/>
      <protection hidden="1"/>
    </xf>
    <xf numFmtId="0" fontId="30" fillId="0" borderId="0" xfId="5137" applyFont="1" applyFill="1" applyBorder="1" applyAlignment="1" applyProtection="1">
      <alignment horizontal="center" vertical="center"/>
      <protection hidden="1"/>
    </xf>
    <xf numFmtId="0" fontId="30" fillId="0" borderId="0" xfId="5137" applyNumberFormat="1" applyFont="1" applyFill="1" applyBorder="1" applyAlignment="1" applyProtection="1">
      <alignment horizontal="center" vertical="center" wrapText="1"/>
      <protection hidden="1"/>
    </xf>
    <xf numFmtId="0" fontId="2" fillId="0" borderId="0" xfId="5137" applyFont="1" applyFill="1" applyBorder="1" applyAlignment="1" applyProtection="1">
      <alignment horizontal="center" vertical="center"/>
      <protection hidden="1"/>
    </xf>
    <xf numFmtId="195" fontId="32" fillId="0" borderId="0" xfId="0" applyNumberFormat="1" applyFont="1" applyBorder="1" applyAlignment="1">
      <alignment horizontal="right"/>
    </xf>
    <xf numFmtId="197" fontId="2" fillId="0" borderId="0" xfId="4821" applyNumberFormat="1" applyFont="1" applyBorder="1"/>
    <xf numFmtId="0" fontId="2" fillId="0" borderId="15" xfId="5137" applyFont="1" applyFill="1" applyBorder="1" applyAlignment="1" applyProtection="1">
      <alignment vertical="center"/>
      <protection hidden="1"/>
    </xf>
    <xf numFmtId="0" fontId="2" fillId="0" borderId="15" xfId="5137" applyNumberFormat="1" applyFont="1" applyFill="1" applyBorder="1" applyAlignment="1" applyProtection="1">
      <alignment horizontal="center" vertical="center" wrapText="1"/>
      <protection hidden="1"/>
    </xf>
    <xf numFmtId="0" fontId="2" fillId="0" borderId="12" xfId="5137" applyFont="1" applyFill="1" applyBorder="1" applyAlignment="1" applyProtection="1">
      <alignment horizontal="center" vertical="center"/>
      <protection hidden="1"/>
    </xf>
    <xf numFmtId="0" fontId="30" fillId="0" borderId="12" xfId="5137" applyNumberFormat="1" applyFont="1" applyFill="1" applyBorder="1" applyAlignment="1" applyProtection="1">
      <alignment horizontal="center" vertical="center" wrapText="1"/>
      <protection hidden="1"/>
    </xf>
    <xf numFmtId="0" fontId="33" fillId="0" borderId="0" xfId="143" applyFont="1" applyBorder="1" applyAlignment="1">
      <alignment horizontal="center"/>
    </xf>
    <xf numFmtId="0" fontId="4" fillId="0" borderId="0" xfId="143" applyBorder="1" applyAlignment="1">
      <alignment horizontal="center"/>
    </xf>
    <xf numFmtId="0" fontId="90" fillId="0" borderId="0" xfId="0" applyFont="1" applyBorder="1" applyAlignment="1">
      <alignment horizontal="center"/>
    </xf>
    <xf numFmtId="190" fontId="0" fillId="0" borderId="0" xfId="4821" applyFont="1" applyFill="1" applyBorder="1" applyAlignment="1">
      <alignment horizontal="right" wrapText="1"/>
    </xf>
    <xf numFmtId="0" fontId="2" fillId="0" borderId="0" xfId="0" applyFont="1" applyBorder="1" applyAlignment="1">
      <alignment horizontal="left" indent="2"/>
    </xf>
    <xf numFmtId="0" fontId="33" fillId="0" borderId="0" xfId="143" applyFont="1" applyFill="1" applyBorder="1"/>
    <xf numFmtId="0" fontId="4" fillId="0" borderId="0" xfId="143" applyFill="1" applyBorder="1" applyAlignment="1">
      <alignment horizontal="center"/>
    </xf>
    <xf numFmtId="0" fontId="4" fillId="0" borderId="0" xfId="143" applyFill="1" applyBorder="1"/>
    <xf numFmtId="0" fontId="14" fillId="0" borderId="0" xfId="143" applyFont="1" applyFill="1" applyBorder="1"/>
    <xf numFmtId="0" fontId="2" fillId="0" borderId="5" xfId="0" applyFont="1" applyBorder="1" applyAlignment="1">
      <alignment horizontal="center" wrapText="1"/>
    </xf>
    <xf numFmtId="0" fontId="0" fillId="0" borderId="0" xfId="0" applyFill="1" applyBorder="1"/>
    <xf numFmtId="0" fontId="2" fillId="0" borderId="0" xfId="0" applyFont="1" applyFill="1" applyBorder="1" applyAlignment="1">
      <alignment horizontal="center"/>
    </xf>
    <xf numFmtId="2" fontId="2" fillId="0" borderId="0" xfId="0" applyNumberFormat="1" applyFont="1" applyFill="1" applyBorder="1"/>
    <xf numFmtId="0" fontId="2" fillId="0" borderId="0" xfId="0" applyFont="1" applyBorder="1" applyAlignment="1">
      <alignment horizontal="left"/>
    </xf>
    <xf numFmtId="3" fontId="33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right"/>
    </xf>
    <xf numFmtId="0" fontId="33" fillId="0" borderId="0" xfId="0" applyNumberFormat="1" applyFont="1" applyBorder="1" applyAlignment="1">
      <alignment horizontal="center"/>
    </xf>
    <xf numFmtId="3" fontId="33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right"/>
    </xf>
    <xf numFmtId="0" fontId="33" fillId="0" borderId="0" xfId="0" applyNumberFormat="1" applyFont="1" applyBorder="1" applyAlignment="1">
      <alignment horizontal="center"/>
    </xf>
    <xf numFmtId="0" fontId="3" fillId="0" borderId="15" xfId="0" applyFont="1" applyBorder="1"/>
    <xf numFmtId="3" fontId="2" fillId="0" borderId="0" xfId="0" applyNumberFormat="1" applyFont="1" applyBorder="1" applyAlignment="1">
      <alignment vertical="center"/>
    </xf>
    <xf numFmtId="3" fontId="146" fillId="0" borderId="15" xfId="0" applyNumberFormat="1" applyFont="1" applyBorder="1"/>
    <xf numFmtId="199" fontId="33" fillId="0" borderId="0" xfId="5136" applyNumberFormat="1" applyFont="1" applyFill="1" applyBorder="1"/>
    <xf numFmtId="0" fontId="150" fillId="0" borderId="0" xfId="0" applyFont="1" applyBorder="1"/>
    <xf numFmtId="3" fontId="2" fillId="0" borderId="15" xfId="0" applyNumberFormat="1" applyFont="1" applyBorder="1"/>
    <xf numFmtId="3" fontId="33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right"/>
    </xf>
    <xf numFmtId="0" fontId="2" fillId="0" borderId="0" xfId="0" applyFont="1" applyBorder="1" applyAlignment="1">
      <alignment horizontal="center"/>
    </xf>
    <xf numFmtId="0" fontId="33" fillId="0" borderId="0" xfId="0" applyFont="1" applyBorder="1" applyAlignment="1">
      <alignment horizontal="center" vertical="center"/>
    </xf>
    <xf numFmtId="0" fontId="33" fillId="0" borderId="0" xfId="0" applyNumberFormat="1" applyFont="1" applyBorder="1" applyAlignment="1">
      <alignment horizontal="center"/>
    </xf>
    <xf numFmtId="3" fontId="0" fillId="0" borderId="0" xfId="0" applyNumberFormat="1" applyFill="1" applyBorder="1"/>
    <xf numFmtId="0" fontId="6" fillId="0" borderId="15" xfId="0" applyFont="1" applyBorder="1"/>
    <xf numFmtId="0" fontId="14" fillId="0" borderId="0" xfId="144" applyFill="1"/>
    <xf numFmtId="0" fontId="2" fillId="0" borderId="0" xfId="0" applyFont="1" applyBorder="1" applyAlignment="1">
      <alignment horizontal="center"/>
    </xf>
    <xf numFmtId="1" fontId="2" fillId="0" borderId="5" xfId="0" applyNumberFormat="1" applyFont="1" applyBorder="1" applyAlignment="1">
      <alignment horizontal="center" vertical="center" wrapText="1"/>
    </xf>
    <xf numFmtId="3" fontId="2" fillId="0" borderId="12" xfId="0" applyNumberFormat="1" applyFont="1" applyBorder="1" applyAlignment="1">
      <alignment horizontal="right"/>
    </xf>
    <xf numFmtId="199" fontId="2" fillId="0" borderId="0" xfId="4821" applyNumberFormat="1" applyFont="1" applyBorder="1" applyAlignment="1">
      <alignment horizontal="right" wrapText="1"/>
    </xf>
    <xf numFmtId="199" fontId="0" fillId="0" borderId="0" xfId="0" applyNumberFormat="1"/>
    <xf numFmtId="3" fontId="33" fillId="0" borderId="0" xfId="0" applyNumberFormat="1" applyFont="1"/>
    <xf numFmtId="199" fontId="146" fillId="0" borderId="0" xfId="5136" applyNumberFormat="1" applyFont="1" applyBorder="1" applyAlignment="1">
      <alignment horizontal="right"/>
    </xf>
    <xf numFmtId="199" fontId="0" fillId="0" borderId="0" xfId="5136" applyNumberFormat="1" applyFont="1" applyBorder="1" applyAlignment="1">
      <alignment horizontal="right"/>
    </xf>
    <xf numFmtId="199" fontId="2" fillId="0" borderId="0" xfId="5136" applyNumberFormat="1" applyFont="1" applyBorder="1" applyAlignment="1"/>
    <xf numFmtId="43" fontId="2" fillId="0" borderId="0" xfId="5136" applyNumberFormat="1" applyFont="1" applyBorder="1" applyAlignment="1"/>
    <xf numFmtId="0" fontId="2" fillId="0" borderId="0" xfId="0" applyFont="1" applyBorder="1" applyAlignment="1">
      <alignment horizontal="right"/>
    </xf>
    <xf numFmtId="0" fontId="2" fillId="0" borderId="12" xfId="0" applyFont="1" applyBorder="1" applyAlignment="1">
      <alignment horizontal="right"/>
    </xf>
    <xf numFmtId="3" fontId="2" fillId="0" borderId="12" xfId="0" applyNumberFormat="1" applyFont="1" applyBorder="1" applyAlignment="1"/>
    <xf numFmtId="3" fontId="2" fillId="0" borderId="12" xfId="0" applyNumberFormat="1" applyFont="1" applyBorder="1" applyAlignment="1">
      <alignment horizontal="right"/>
    </xf>
    <xf numFmtId="199" fontId="2" fillId="0" borderId="0" xfId="5136" applyNumberFormat="1" applyFont="1" applyFill="1" applyBorder="1" applyAlignment="1">
      <alignment horizontal="right" wrapText="1"/>
    </xf>
    <xf numFmtId="3" fontId="2" fillId="0" borderId="0" xfId="0" applyNumberFormat="1" applyFont="1" applyFill="1" applyBorder="1"/>
    <xf numFmtId="0" fontId="2" fillId="0" borderId="12" xfId="0" applyFont="1" applyBorder="1" applyAlignment="1"/>
    <xf numFmtId="199" fontId="96" fillId="0" borderId="0" xfId="5136" applyNumberFormat="1" applyFont="1" applyBorder="1" applyAlignment="1"/>
    <xf numFmtId="199" fontId="0" fillId="0" borderId="0" xfId="5136" applyNumberFormat="1" applyFont="1" applyFill="1" applyBorder="1"/>
    <xf numFmtId="199" fontId="153" fillId="0" borderId="0" xfId="5136" applyNumberFormat="1" applyFont="1"/>
    <xf numFmtId="199" fontId="153" fillId="0" borderId="0" xfId="5136" applyNumberFormat="1" applyFont="1" applyFill="1"/>
    <xf numFmtId="199" fontId="2" fillId="0" borderId="0" xfId="5136" applyNumberFormat="1" applyFont="1" applyBorder="1" applyAlignment="1">
      <alignment horizontal="right" wrapText="1"/>
    </xf>
    <xf numFmtId="199" fontId="0" fillId="0" borderId="0" xfId="5136" applyNumberFormat="1" applyFont="1" applyAlignment="1">
      <alignment horizontal="right"/>
    </xf>
    <xf numFmtId="197" fontId="2" fillId="0" borderId="0" xfId="4821" applyNumberFormat="1" applyFont="1" applyBorder="1" applyAlignment="1"/>
    <xf numFmtId="0" fontId="30" fillId="0" borderId="0" xfId="0" applyFont="1"/>
    <xf numFmtId="0" fontId="30" fillId="0" borderId="0" xfId="0" applyFont="1" applyBorder="1" applyAlignment="1">
      <alignment horizontal="right"/>
    </xf>
    <xf numFmtId="3" fontId="0" fillId="0" borderId="0" xfId="0" applyNumberFormat="1" applyFill="1"/>
    <xf numFmtId="3" fontId="2" fillId="0" borderId="0" xfId="0" applyNumberFormat="1" applyFont="1" applyFill="1"/>
    <xf numFmtId="199" fontId="0" fillId="0" borderId="0" xfId="5136" applyNumberFormat="1" applyFont="1" applyAlignment="1">
      <alignment horizontal="right" wrapText="1"/>
    </xf>
    <xf numFmtId="199" fontId="0" fillId="0" borderId="0" xfId="5136" applyNumberFormat="1" applyFont="1" applyFill="1" applyAlignment="1">
      <alignment horizontal="right"/>
    </xf>
    <xf numFmtId="0" fontId="2" fillId="0" borderId="0" xfId="0" applyFont="1" applyBorder="1" applyAlignment="1">
      <alignment horizontal="center"/>
    </xf>
    <xf numFmtId="0" fontId="6" fillId="0" borderId="0" xfId="0" applyFont="1" applyFill="1" applyBorder="1"/>
    <xf numFmtId="0" fontId="9" fillId="0" borderId="0" xfId="0" applyFont="1" applyFill="1" applyBorder="1"/>
    <xf numFmtId="0" fontId="78" fillId="0" borderId="0" xfId="0" applyFont="1" applyFill="1" applyBorder="1"/>
    <xf numFmtId="0" fontId="77" fillId="0" borderId="0" xfId="0" applyFont="1" applyFill="1" applyBorder="1"/>
    <xf numFmtId="0" fontId="0" fillId="0" borderId="0" xfId="0" applyFill="1" applyBorder="1" applyAlignment="1">
      <alignment horizontal="right"/>
    </xf>
    <xf numFmtId="3" fontId="2" fillId="0" borderId="15" xfId="0" applyNumberFormat="1" applyFont="1" applyFill="1" applyBorder="1"/>
    <xf numFmtId="0" fontId="2" fillId="0" borderId="5" xfId="0" applyNumberFormat="1" applyFont="1" applyFill="1" applyBorder="1" applyAlignment="1">
      <alignment horizontal="center" vertical="center"/>
    </xf>
    <xf numFmtId="0" fontId="2" fillId="0" borderId="5" xfId="4821" applyNumberFormat="1" applyFont="1" applyFill="1" applyBorder="1" applyAlignment="1">
      <alignment horizontal="center" vertical="center" wrapText="1"/>
    </xf>
    <xf numFmtId="0" fontId="2" fillId="0" borderId="0" xfId="0" applyNumberFormat="1" applyFont="1" applyFill="1" applyBorder="1"/>
    <xf numFmtId="3" fontId="2" fillId="0" borderId="0" xfId="0" applyNumberFormat="1" applyFont="1" applyFill="1" applyBorder="1" applyAlignment="1">
      <alignment horizontal="left" indent="1"/>
    </xf>
    <xf numFmtId="195" fontId="2" fillId="0" borderId="0" xfId="0" applyNumberFormat="1" applyFont="1" applyFill="1" applyBorder="1"/>
    <xf numFmtId="199" fontId="2" fillId="0" borderId="0" xfId="5136" applyNumberFormat="1" applyFont="1" applyFill="1" applyBorder="1" applyAlignment="1">
      <alignment horizontal="right"/>
    </xf>
    <xf numFmtId="43" fontId="2" fillId="0" borderId="0" xfId="5136" applyFont="1" applyFill="1" applyBorder="1" applyAlignment="1">
      <alignment horizontal="right"/>
    </xf>
    <xf numFmtId="3" fontId="0" fillId="0" borderId="0" xfId="0" applyNumberFormat="1" applyFill="1" applyBorder="1" applyAlignment="1">
      <alignment horizontal="left" wrapText="1" indent="1"/>
    </xf>
    <xf numFmtId="3" fontId="2" fillId="0" borderId="0" xfId="0" applyNumberFormat="1" applyFont="1" applyFill="1" applyBorder="1" applyAlignment="1">
      <alignment horizontal="left" indent="2"/>
    </xf>
    <xf numFmtId="3" fontId="33" fillId="0" borderId="0" xfId="0" applyNumberFormat="1" applyFont="1" applyFill="1" applyBorder="1" applyAlignment="1">
      <alignment horizontal="left"/>
    </xf>
    <xf numFmtId="4" fontId="2" fillId="0" borderId="0" xfId="0" applyNumberFormat="1" applyFont="1" applyFill="1" applyBorder="1"/>
    <xf numFmtId="190" fontId="2" fillId="0" borderId="0" xfId="4821" applyFont="1" applyFill="1" applyBorder="1" applyAlignment="1">
      <alignment horizontal="right"/>
    </xf>
    <xf numFmtId="3" fontId="2" fillId="0" borderId="0" xfId="0" applyNumberFormat="1" applyFont="1" applyFill="1" applyBorder="1" applyAlignment="1">
      <alignment horizontal="left" wrapText="1" indent="2"/>
    </xf>
    <xf numFmtId="3" fontId="2" fillId="0" borderId="0" xfId="0" applyNumberFormat="1" applyFont="1" applyFill="1" applyBorder="1" applyAlignment="1"/>
    <xf numFmtId="4" fontId="2" fillId="0" borderId="0" xfId="0" applyNumberFormat="1" applyFont="1" applyFill="1" applyBorder="1" applyAlignment="1"/>
    <xf numFmtId="199" fontId="2" fillId="0" borderId="0" xfId="5136" applyNumberFormat="1" applyFont="1" applyFill="1" applyBorder="1" applyAlignment="1"/>
    <xf numFmtId="0" fontId="78" fillId="0" borderId="0" xfId="0" applyFont="1" applyFill="1" applyBorder="1" applyAlignment="1">
      <alignment horizontal="right"/>
    </xf>
    <xf numFmtId="190" fontId="2" fillId="0" borderId="0" xfId="4821" applyFont="1" applyFill="1" applyBorder="1" applyAlignment="1">
      <alignment horizontal="center" wrapText="1"/>
    </xf>
    <xf numFmtId="43" fontId="2" fillId="0" borderId="0" xfId="5136" applyFont="1" applyFill="1" applyBorder="1" applyAlignment="1">
      <alignment horizontal="right" wrapText="1"/>
    </xf>
    <xf numFmtId="0" fontId="2" fillId="0" borderId="0" xfId="0" applyFont="1" applyFill="1" applyBorder="1" applyAlignment="1">
      <alignment horizontal="right"/>
    </xf>
    <xf numFmtId="3" fontId="0" fillId="0" borderId="0" xfId="0" applyNumberFormat="1" applyFill="1" applyAlignment="1">
      <alignment horizontal="right"/>
    </xf>
    <xf numFmtId="0" fontId="89" fillId="0" borderId="0" xfId="0" applyFont="1" applyFill="1" applyBorder="1" applyAlignment="1">
      <alignment horizontal="left" vertical="top" wrapText="1"/>
    </xf>
    <xf numFmtId="0" fontId="2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left" indent="1"/>
    </xf>
    <xf numFmtId="0" fontId="76" fillId="0" borderId="0" xfId="0" applyFont="1" applyFill="1" applyBorder="1"/>
    <xf numFmtId="0" fontId="2" fillId="0" borderId="5" xfId="0" applyFont="1" applyFill="1" applyBorder="1" applyAlignment="1">
      <alignment horizontal="center" vertical="center"/>
    </xf>
    <xf numFmtId="0" fontId="31" fillId="0" borderId="0" xfId="0" applyFont="1" applyFill="1" applyBorder="1"/>
    <xf numFmtId="198" fontId="2" fillId="0" borderId="0" xfId="4821" applyNumberFormat="1" applyFont="1" applyFill="1" applyBorder="1" applyAlignment="1">
      <alignment horizontal="center" wrapText="1"/>
    </xf>
    <xf numFmtId="0" fontId="30" fillId="0" borderId="0" xfId="0" applyFont="1" applyFill="1" applyBorder="1"/>
    <xf numFmtId="196" fontId="2" fillId="0" borderId="0" xfId="4821" applyNumberFormat="1" applyFont="1" applyFill="1" applyBorder="1" applyAlignment="1">
      <alignment horizontal="right" wrapText="1"/>
    </xf>
    <xf numFmtId="43" fontId="2" fillId="0" borderId="0" xfId="5136" applyFont="1" applyBorder="1" applyAlignment="1"/>
    <xf numFmtId="0" fontId="4" fillId="0" borderId="5" xfId="140" applyFont="1" applyFill="1" applyBorder="1" applyAlignment="1">
      <alignment horizontal="center" vertical="center"/>
    </xf>
    <xf numFmtId="43" fontId="33" fillId="0" borderId="0" xfId="5136" applyFont="1" applyFill="1"/>
    <xf numFmtId="199" fontId="33" fillId="0" borderId="0" xfId="5136" applyNumberFormat="1" applyFont="1" applyFill="1"/>
    <xf numFmtId="199" fontId="2" fillId="0" borderId="0" xfId="5136" applyNumberFormat="1" applyFont="1" applyFill="1"/>
    <xf numFmtId="43" fontId="2" fillId="0" borderId="0" xfId="5136" applyFont="1" applyFill="1"/>
    <xf numFmtId="43" fontId="33" fillId="0" borderId="0" xfId="5136" applyFont="1" applyFill="1" applyAlignment="1">
      <alignment horizontal="right"/>
    </xf>
    <xf numFmtId="43" fontId="2" fillId="0" borderId="0" xfId="5136" applyFont="1" applyBorder="1" applyAlignment="1">
      <alignment horizontal="right"/>
    </xf>
    <xf numFmtId="199" fontId="32" fillId="0" borderId="0" xfId="5136" applyNumberFormat="1" applyFont="1" applyBorder="1" applyAlignment="1">
      <alignment horizontal="right"/>
    </xf>
    <xf numFmtId="199" fontId="33" fillId="0" borderId="0" xfId="5136" applyNumberFormat="1" applyFont="1" applyBorder="1" applyAlignment="1">
      <alignment horizontal="right"/>
    </xf>
    <xf numFmtId="199" fontId="0" fillId="0" borderId="0" xfId="5136" applyNumberFormat="1" applyFont="1" applyAlignment="1"/>
    <xf numFmtId="199" fontId="0" fillId="0" borderId="0" xfId="5136" applyNumberFormat="1" applyFont="1" applyBorder="1" applyAlignment="1"/>
    <xf numFmtId="199" fontId="0" fillId="0" borderId="0" xfId="5136" applyNumberFormat="1" applyFont="1" applyBorder="1" applyAlignment="1">
      <alignment horizontal="right" wrapText="1"/>
    </xf>
    <xf numFmtId="199" fontId="0" fillId="0" borderId="0" xfId="5136" applyNumberFormat="1" applyFont="1" applyFill="1" applyBorder="1" applyAlignment="1">
      <alignment horizontal="right" wrapText="1"/>
    </xf>
    <xf numFmtId="199" fontId="33" fillId="0" borderId="0" xfId="5136" applyNumberFormat="1" applyFont="1" applyAlignment="1">
      <alignment horizontal="center"/>
    </xf>
    <xf numFmtId="199" fontId="2" fillId="0" borderId="0" xfId="5136" applyNumberFormat="1" applyFont="1" applyAlignment="1">
      <alignment horizontal="center"/>
    </xf>
    <xf numFmtId="43" fontId="33" fillId="0" borderId="0" xfId="5136" applyFont="1" applyBorder="1"/>
    <xf numFmtId="0" fontId="0" fillId="0" borderId="0" xfId="0" applyFill="1"/>
    <xf numFmtId="0" fontId="2" fillId="0" borderId="0" xfId="0" applyFont="1" applyFill="1"/>
    <xf numFmtId="199" fontId="146" fillId="0" borderId="0" xfId="5136" applyNumberFormat="1" applyFont="1" applyBorder="1"/>
    <xf numFmtId="199" fontId="146" fillId="0" borderId="0" xfId="5136" applyNumberFormat="1" applyFont="1" applyBorder="1" applyAlignment="1">
      <alignment horizontal="right" wrapText="1"/>
    </xf>
    <xf numFmtId="43" fontId="0" fillId="0" borderId="0" xfId="5136" applyFont="1" applyBorder="1"/>
    <xf numFmtId="200" fontId="2" fillId="0" borderId="0" xfId="5136" applyNumberFormat="1" applyFont="1" applyFill="1" applyBorder="1"/>
    <xf numFmtId="43" fontId="0" fillId="0" borderId="0" xfId="5136" applyFont="1" applyFill="1" applyBorder="1" applyAlignment="1">
      <alignment horizontal="right"/>
    </xf>
    <xf numFmtId="200" fontId="2" fillId="0" borderId="0" xfId="5136" applyNumberFormat="1" applyFont="1" applyFill="1" applyBorder="1" applyAlignment="1"/>
    <xf numFmtId="199" fontId="0" fillId="0" borderId="0" xfId="5136" applyNumberFormat="1" applyFont="1" applyFill="1" applyBorder="1" applyAlignment="1">
      <alignment horizontal="right"/>
    </xf>
    <xf numFmtId="200" fontId="33" fillId="0" borderId="0" xfId="5136" applyNumberFormat="1" applyFont="1" applyBorder="1" applyAlignment="1">
      <alignment horizontal="right"/>
    </xf>
    <xf numFmtId="200" fontId="0" fillId="0" borderId="0" xfId="5136" applyNumberFormat="1" applyFont="1" applyBorder="1" applyAlignment="1">
      <alignment horizontal="right"/>
    </xf>
    <xf numFmtId="200" fontId="0" fillId="0" borderId="0" xfId="5136" applyNumberFormat="1" applyFont="1" applyBorder="1" applyAlignment="1"/>
    <xf numFmtId="200" fontId="2" fillId="0" borderId="0" xfId="5136" applyNumberFormat="1" applyFont="1" applyBorder="1" applyAlignment="1">
      <alignment horizontal="right"/>
    </xf>
    <xf numFmtId="199" fontId="33" fillId="0" borderId="0" xfId="5136" applyNumberFormat="1" applyFont="1" applyBorder="1" applyAlignment="1"/>
    <xf numFmtId="200" fontId="2" fillId="0" borderId="0" xfId="5136" applyNumberFormat="1" applyFont="1" applyFill="1" applyBorder="1" applyAlignment="1">
      <alignment horizontal="center" wrapText="1"/>
    </xf>
    <xf numFmtId="200" fontId="2" fillId="0" borderId="0" xfId="5136" applyNumberFormat="1" applyFont="1" applyFill="1" applyBorder="1" applyAlignment="1">
      <alignment horizontal="right" wrapText="1"/>
    </xf>
    <xf numFmtId="199" fontId="0" fillId="0" borderId="0" xfId="5136" applyNumberFormat="1" applyFont="1" applyFill="1"/>
    <xf numFmtId="199" fontId="2" fillId="0" borderId="0" xfId="5136" applyNumberFormat="1" applyFont="1" applyFill="1" applyBorder="1" applyAlignment="1">
      <alignment horizontal="center" wrapText="1"/>
    </xf>
    <xf numFmtId="199" fontId="9" fillId="0" borderId="0" xfId="5136" applyNumberFormat="1" applyFont="1" applyFill="1" applyBorder="1"/>
    <xf numFmtId="199" fontId="78" fillId="0" borderId="0" xfId="5136" applyNumberFormat="1" applyFont="1" applyFill="1" applyBorder="1" applyAlignment="1">
      <alignment horizontal="right"/>
    </xf>
    <xf numFmtId="199" fontId="2" fillId="0" borderId="0" xfId="5136" applyNumberFormat="1" applyFont="1" applyFill="1" applyBorder="1" applyAlignment="1">
      <alignment vertical="center"/>
    </xf>
    <xf numFmtId="200" fontId="2" fillId="0" borderId="0" xfId="5136" applyNumberFormat="1" applyFont="1" applyBorder="1" applyAlignment="1"/>
    <xf numFmtId="199" fontId="96" fillId="0" borderId="0" xfId="5136" applyNumberFormat="1" applyFont="1" applyBorder="1" applyAlignment="1">
      <alignment horizontal="right"/>
    </xf>
    <xf numFmtId="200" fontId="96" fillId="0" borderId="0" xfId="5136" applyNumberFormat="1" applyFont="1" applyBorder="1" applyAlignment="1"/>
    <xf numFmtId="200" fontId="96" fillId="0" borderId="0" xfId="5136" applyNumberFormat="1" applyFont="1" applyBorder="1" applyAlignment="1">
      <alignment horizontal="right"/>
    </xf>
    <xf numFmtId="199" fontId="2" fillId="0" borderId="0" xfId="5136" applyNumberFormat="1" applyFont="1" applyAlignment="1"/>
    <xf numFmtId="200" fontId="2" fillId="0" borderId="0" xfId="5136" applyNumberFormat="1" applyFont="1" applyAlignment="1"/>
    <xf numFmtId="199" fontId="33" fillId="0" borderId="0" xfId="5136" applyNumberFormat="1" applyFont="1" applyFill="1" applyBorder="1" applyAlignment="1">
      <alignment horizontal="right"/>
    </xf>
    <xf numFmtId="199" fontId="96" fillId="0" borderId="0" xfId="5136" applyNumberFormat="1" applyFont="1" applyBorder="1" applyAlignment="1">
      <alignment horizontal="center"/>
    </xf>
    <xf numFmtId="200" fontId="0" fillId="0" borderId="0" xfId="5136" applyNumberFormat="1" applyFont="1" applyAlignment="1"/>
    <xf numFmtId="200" fontId="0" fillId="0" borderId="0" xfId="5136" applyNumberFormat="1" applyFont="1" applyFill="1" applyBorder="1" applyAlignment="1"/>
    <xf numFmtId="199" fontId="2" fillId="0" borderId="0" xfId="5136" applyNumberFormat="1" applyFont="1"/>
    <xf numFmtId="0" fontId="2" fillId="0" borderId="12" xfId="0" applyFont="1" applyBorder="1" applyAlignment="1">
      <alignment horizontal="right"/>
    </xf>
    <xf numFmtId="3" fontId="2" fillId="0" borderId="12" xfId="0" applyNumberFormat="1" applyFont="1" applyBorder="1" applyAlignment="1">
      <alignment horizontal="right"/>
    </xf>
    <xf numFmtId="0" fontId="32" fillId="0" borderId="12" xfId="0" applyNumberFormat="1" applyFont="1" applyBorder="1" applyAlignment="1"/>
    <xf numFmtId="0" fontId="2" fillId="0" borderId="0" xfId="0" applyNumberFormat="1" applyFont="1" applyFill="1" applyBorder="1" applyAlignment="1">
      <alignment horizontal="center"/>
    </xf>
    <xf numFmtId="199" fontId="0" fillId="0" borderId="0" xfId="5136" applyNumberFormat="1" applyFont="1" applyFill="1" applyAlignment="1"/>
    <xf numFmtId="200" fontId="0" fillId="0" borderId="0" xfId="5136" applyNumberFormat="1" applyFont="1" applyBorder="1"/>
    <xf numFmtId="199" fontId="2" fillId="0" borderId="0" xfId="5195" applyNumberFormat="1" applyFont="1" applyBorder="1" applyAlignment="1"/>
    <xf numFmtId="199" fontId="2" fillId="0" borderId="0" xfId="5197" applyNumberFormat="1" applyFont="1" applyBorder="1" applyAlignment="1">
      <alignment horizontal="right"/>
    </xf>
    <xf numFmtId="199" fontId="2" fillId="0" borderId="0" xfId="5197" applyNumberFormat="1" applyFont="1" applyBorder="1" applyAlignment="1"/>
    <xf numFmtId="199" fontId="2" fillId="0" borderId="0" xfId="5197" applyNumberFormat="1" applyFont="1" applyAlignment="1">
      <alignment horizontal="right"/>
    </xf>
    <xf numFmtId="199" fontId="2" fillId="0" borderId="0" xfId="5197" applyNumberFormat="1" applyFont="1" applyAlignment="1"/>
    <xf numFmtId="0" fontId="15" fillId="0" borderId="0" xfId="140" applyFill="1"/>
    <xf numFmtId="189" fontId="33" fillId="0" borderId="0" xfId="140" applyNumberFormat="1" applyFont="1" applyFill="1" applyAlignment="1"/>
    <xf numFmtId="189" fontId="80" fillId="0" borderId="0" xfId="140" applyNumberFormat="1" applyFont="1" applyFill="1" applyAlignment="1"/>
    <xf numFmtId="0" fontId="3" fillId="0" borderId="0" xfId="140" applyFont="1" applyFill="1"/>
    <xf numFmtId="199" fontId="2" fillId="0" borderId="0" xfId="140" applyNumberFormat="1" applyFont="1" applyFill="1"/>
    <xf numFmtId="199" fontId="2" fillId="0" borderId="0" xfId="140" applyNumberFormat="1" applyFont="1" applyFill="1"/>
    <xf numFmtId="190" fontId="33" fillId="0" borderId="0" xfId="4821" applyFont="1" applyFill="1" applyBorder="1" applyAlignment="1">
      <alignment horizontal="right" wrapText="1"/>
    </xf>
    <xf numFmtId="3" fontId="0" fillId="0" borderId="0" xfId="0" applyNumberFormat="1" applyBorder="1"/>
    <xf numFmtId="0" fontId="0" fillId="0" borderId="0" xfId="0" applyBorder="1"/>
    <xf numFmtId="190" fontId="2" fillId="0" borderId="0" xfId="4821" applyFont="1" applyBorder="1" applyAlignment="1">
      <alignment horizontal="right" wrapText="1"/>
    </xf>
    <xf numFmtId="199" fontId="2" fillId="0" borderId="0" xfId="5209" applyNumberFormat="1" applyFont="1" applyFill="1" applyBorder="1" applyAlignment="1">
      <alignment horizontal="right"/>
    </xf>
    <xf numFmtId="200" fontId="0" fillId="0" borderId="0" xfId="0" applyNumberFormat="1" applyBorder="1"/>
    <xf numFmtId="1" fontId="0" fillId="0" borderId="0" xfId="0" applyNumberFormat="1"/>
    <xf numFmtId="199" fontId="33" fillId="0" borderId="0" xfId="5136" applyNumberFormat="1" applyFont="1" applyAlignment="1"/>
    <xf numFmtId="0" fontId="2" fillId="0" borderId="0" xfId="0" applyFont="1" applyAlignment="1"/>
    <xf numFmtId="3" fontId="146" fillId="0" borderId="0" xfId="0" applyNumberFormat="1" applyFont="1" applyBorder="1" applyAlignment="1"/>
    <xf numFmtId="43" fontId="0" fillId="0" borderId="0" xfId="5136" applyFont="1" applyBorder="1" applyAlignment="1">
      <alignment horizontal="right"/>
    </xf>
    <xf numFmtId="199" fontId="0" fillId="0" borderId="0" xfId="5136" applyNumberFormat="1" applyFont="1" applyFill="1" applyBorder="1" applyAlignment="1"/>
    <xf numFmtId="195" fontId="2" fillId="0" borderId="0" xfId="0" applyNumberFormat="1" applyFont="1" applyFill="1" applyBorder="1" applyAlignment="1"/>
    <xf numFmtId="43" fontId="2" fillId="0" borderId="0" xfId="5136" applyFont="1" applyFill="1" applyBorder="1" applyAlignment="1"/>
    <xf numFmtId="201" fontId="2" fillId="0" borderId="5" xfId="5136" applyNumberFormat="1" applyFont="1" applyFill="1" applyBorder="1" applyAlignment="1">
      <alignment horizontal="center" vertical="center" wrapText="1"/>
    </xf>
    <xf numFmtId="3" fontId="155" fillId="0" borderId="0" xfId="0" applyNumberFormat="1" applyFont="1"/>
    <xf numFmtId="43" fontId="146" fillId="0" borderId="0" xfId="5136" applyFont="1" applyBorder="1" applyAlignment="1">
      <alignment horizontal="right"/>
    </xf>
    <xf numFmtId="43" fontId="0" fillId="0" borderId="0" xfId="5136" applyFont="1" applyAlignment="1">
      <alignment horizontal="right"/>
    </xf>
    <xf numFmtId="43" fontId="33" fillId="0" borderId="0" xfId="5136" applyFont="1" applyFill="1" applyBorder="1"/>
    <xf numFmtId="43" fontId="33" fillId="0" borderId="0" xfId="5136" applyFont="1" applyFill="1" applyBorder="1" applyAlignment="1">
      <alignment horizontal="right"/>
    </xf>
    <xf numFmtId="43" fontId="0" fillId="0" borderId="0" xfId="5136" applyFont="1" applyFill="1" applyBorder="1" applyAlignment="1"/>
    <xf numFmtId="199" fontId="14" fillId="0" borderId="0" xfId="0" applyNumberFormat="1" applyFont="1" applyBorder="1"/>
    <xf numFmtId="199" fontId="9" fillId="0" borderId="0" xfId="0" applyNumberFormat="1" applyFont="1" applyBorder="1"/>
    <xf numFmtId="195" fontId="9" fillId="0" borderId="0" xfId="0" applyNumberFormat="1" applyFont="1" applyBorder="1"/>
    <xf numFmtId="43" fontId="0" fillId="0" borderId="0" xfId="5136" applyFont="1" applyBorder="1" applyAlignment="1">
      <alignment horizontal="right" wrapText="1"/>
    </xf>
    <xf numFmtId="195" fontId="9" fillId="0" borderId="0" xfId="0" applyNumberFormat="1" applyFont="1" applyFill="1" applyBorder="1"/>
    <xf numFmtId="3" fontId="6" fillId="0" borderId="0" xfId="0" applyNumberFormat="1" applyFont="1" applyFill="1" applyBorder="1"/>
    <xf numFmtId="3" fontId="76" fillId="0" borderId="0" xfId="0" applyNumberFormat="1" applyFont="1" applyFill="1" applyBorder="1"/>
    <xf numFmtId="3" fontId="30" fillId="0" borderId="0" xfId="0" applyNumberFormat="1" applyFont="1" applyFill="1" applyBorder="1"/>
    <xf numFmtId="3" fontId="2" fillId="0" borderId="12" xfId="0" applyNumberFormat="1" applyFont="1" applyFill="1" applyBorder="1" applyAlignment="1">
      <alignment horizontal="right"/>
    </xf>
    <xf numFmtId="3" fontId="2" fillId="0" borderId="0" xfId="0" applyNumberFormat="1" applyFont="1" applyFill="1" applyBorder="1" applyAlignment="1">
      <alignment horizontal="right"/>
    </xf>
    <xf numFmtId="3" fontId="33" fillId="0" borderId="0" xfId="0" applyNumberFormat="1" applyFont="1" applyFill="1" applyBorder="1" applyAlignment="1">
      <alignment horizontal="center"/>
    </xf>
    <xf numFmtId="199" fontId="0" fillId="0" borderId="0" xfId="5136" applyNumberFormat="1" applyFont="1" applyFill="1" applyBorder="1" applyAlignment="1">
      <alignment horizontal="center" wrapText="1"/>
    </xf>
    <xf numFmtId="3" fontId="2" fillId="0" borderId="12" xfId="0" applyNumberFormat="1" applyFont="1" applyFill="1" applyBorder="1" applyAlignment="1"/>
    <xf numFmtId="3" fontId="33" fillId="0" borderId="0" xfId="0" applyNumberFormat="1" applyFont="1" applyFill="1" applyBorder="1" applyAlignment="1">
      <alignment horizontal="right"/>
    </xf>
    <xf numFmtId="199" fontId="0" fillId="0" borderId="0" xfId="0" applyNumberFormat="1" applyBorder="1"/>
    <xf numFmtId="199" fontId="9" fillId="0" borderId="0" xfId="0" applyNumberFormat="1" applyFont="1" applyFill="1" applyBorder="1"/>
    <xf numFmtId="3" fontId="147" fillId="0" borderId="0" xfId="0" applyNumberFormat="1" applyFont="1" applyFill="1" applyBorder="1"/>
    <xf numFmtId="3" fontId="0" fillId="0" borderId="0" xfId="0" applyNumberFormat="1" applyFill="1" applyBorder="1" applyAlignment="1"/>
    <xf numFmtId="3" fontId="147" fillId="0" borderId="15" xfId="0" applyNumberFormat="1" applyFont="1" applyFill="1" applyBorder="1"/>
    <xf numFmtId="3" fontId="30" fillId="0" borderId="0" xfId="0" applyNumberFormat="1" applyFont="1" applyFill="1" applyBorder="1" applyAlignment="1">
      <alignment horizontal="right"/>
    </xf>
    <xf numFmtId="0" fontId="147" fillId="0" borderId="0" xfId="0" applyFont="1" applyFill="1" applyBorder="1"/>
    <xf numFmtId="0" fontId="0" fillId="0" borderId="0" xfId="0" applyFill="1" applyBorder="1" applyAlignment="1"/>
    <xf numFmtId="0" fontId="147" fillId="0" borderId="15" xfId="0" applyFont="1" applyFill="1" applyBorder="1"/>
    <xf numFmtId="0" fontId="33" fillId="0" borderId="0" xfId="0" applyNumberFormat="1" applyFont="1" applyFill="1" applyBorder="1" applyAlignment="1">
      <alignment horizontal="center"/>
    </xf>
    <xf numFmtId="0" fontId="33" fillId="0" borderId="0" xfId="0" applyFont="1" applyFill="1" applyBorder="1"/>
    <xf numFmtId="199" fontId="147" fillId="0" borderId="0" xfId="5136" applyNumberFormat="1" applyFont="1" applyFill="1" applyBorder="1"/>
    <xf numFmtId="199" fontId="0" fillId="0" borderId="0" xfId="5136" applyNumberFormat="1" applyFont="1" applyFill="1" applyBorder="1" applyAlignment="1">
      <alignment horizontal="center"/>
    </xf>
    <xf numFmtId="1" fontId="0" fillId="0" borderId="0" xfId="0" applyNumberFormat="1" applyFill="1" applyBorder="1"/>
    <xf numFmtId="0" fontId="31" fillId="0" borderId="0" xfId="0" applyFont="1" applyFill="1" applyBorder="1" applyAlignment="1">
      <alignment horizontal="right"/>
    </xf>
    <xf numFmtId="199" fontId="2" fillId="0" borderId="0" xfId="0" applyNumberFormat="1" applyFont="1" applyFill="1" applyBorder="1"/>
    <xf numFmtId="3" fontId="31" fillId="0" borderId="0" xfId="0" applyNumberFormat="1" applyFont="1" applyFill="1" applyBorder="1" applyAlignment="1">
      <alignment horizontal="right"/>
    </xf>
    <xf numFmtId="199" fontId="0" fillId="0" borderId="0" xfId="0" applyNumberFormat="1" applyFill="1" applyBorder="1"/>
    <xf numFmtId="0" fontId="2" fillId="0" borderId="12" xfId="0" applyFont="1" applyFill="1" applyBorder="1" applyAlignment="1"/>
    <xf numFmtId="0" fontId="2" fillId="0" borderId="12" xfId="0" applyFont="1" applyFill="1" applyBorder="1" applyAlignment="1">
      <alignment horizontal="right"/>
    </xf>
    <xf numFmtId="199" fontId="2" fillId="0" borderId="0" xfId="5136" applyNumberFormat="1" applyFont="1" applyFill="1" applyBorder="1" applyAlignment="1">
      <alignment horizontal="center"/>
    </xf>
    <xf numFmtId="0" fontId="2" fillId="0" borderId="0" xfId="0" applyNumberFormat="1" applyFont="1" applyFill="1" applyBorder="1" applyAlignment="1"/>
    <xf numFmtId="0" fontId="2" fillId="0" borderId="12" xfId="0" applyNumberFormat="1" applyFont="1" applyFill="1" applyBorder="1" applyAlignment="1"/>
    <xf numFmtId="0" fontId="2" fillId="0" borderId="12" xfId="0" applyNumberFormat="1" applyFont="1" applyFill="1" applyBorder="1" applyAlignment="1">
      <alignment horizontal="right"/>
    </xf>
    <xf numFmtId="43" fontId="0" fillId="0" borderId="0" xfId="5136" applyFont="1" applyFill="1" applyBorder="1"/>
    <xf numFmtId="199" fontId="4" fillId="0" borderId="0" xfId="143" applyNumberFormat="1" applyBorder="1"/>
    <xf numFmtId="0" fontId="6" fillId="0" borderId="0" xfId="143" applyFont="1" applyFill="1" applyBorder="1"/>
    <xf numFmtId="0" fontId="33" fillId="0" borderId="0" xfId="143" applyFont="1" applyFill="1" applyBorder="1" applyAlignment="1">
      <alignment horizontal="right"/>
    </xf>
    <xf numFmtId="0" fontId="77" fillId="0" borderId="0" xfId="143" applyFont="1" applyFill="1" applyBorder="1"/>
    <xf numFmtId="0" fontId="2" fillId="0" borderId="15" xfId="0" applyFont="1" applyFill="1" applyBorder="1"/>
    <xf numFmtId="0" fontId="33" fillId="0" borderId="0" xfId="0" applyFont="1" applyFill="1" applyBorder="1" applyAlignment="1">
      <alignment vertical="center"/>
    </xf>
    <xf numFmtId="199" fontId="2" fillId="0" borderId="0" xfId="5136" applyNumberFormat="1" applyFont="1" applyFill="1" applyAlignment="1">
      <alignment horizontal="right"/>
    </xf>
    <xf numFmtId="190" fontId="2" fillId="0" borderId="0" xfId="4821" applyFont="1" applyFill="1" applyBorder="1" applyAlignment="1">
      <alignment horizontal="right" vertical="center" wrapText="1"/>
    </xf>
    <xf numFmtId="199" fontId="2" fillId="0" borderId="0" xfId="5136" applyNumberFormat="1" applyFont="1" applyFill="1" applyBorder="1" applyAlignment="1">
      <alignment horizontal="right" vertical="center"/>
    </xf>
    <xf numFmtId="190" fontId="32" fillId="0" borderId="0" xfId="4821" applyFont="1" applyFill="1" applyBorder="1" applyAlignment="1">
      <alignment horizontal="right" vertical="center" wrapText="1"/>
    </xf>
    <xf numFmtId="199" fontId="32" fillId="0" borderId="0" xfId="5136" applyNumberFormat="1" applyFont="1" applyFill="1" applyBorder="1" applyAlignment="1">
      <alignment horizontal="right" vertical="center"/>
    </xf>
    <xf numFmtId="190" fontId="32" fillId="0" borderId="0" xfId="4821" applyFont="1" applyFill="1" applyBorder="1" applyAlignment="1">
      <alignment horizontal="right" wrapText="1"/>
    </xf>
    <xf numFmtId="199" fontId="32" fillId="0" borderId="0" xfId="5136" applyNumberFormat="1" applyFont="1" applyFill="1" applyBorder="1" applyAlignment="1">
      <alignment horizontal="right"/>
    </xf>
    <xf numFmtId="0" fontId="2" fillId="0" borderId="0" xfId="0" applyFont="1" applyFill="1" applyBorder="1" applyAlignment="1">
      <alignment horizontal="center" wrapText="1"/>
    </xf>
    <xf numFmtId="0" fontId="2" fillId="0" borderId="0" xfId="0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/>
    </xf>
    <xf numFmtId="196" fontId="33" fillId="0" borderId="0" xfId="4821" applyNumberFormat="1" applyFont="1" applyFill="1" applyBorder="1" applyAlignment="1">
      <alignment horizontal="center" wrapText="1"/>
    </xf>
    <xf numFmtId="43" fontId="33" fillId="0" borderId="0" xfId="5136" applyFont="1" applyFill="1" applyBorder="1" applyAlignment="1"/>
    <xf numFmtId="199" fontId="76" fillId="0" borderId="0" xfId="143" applyNumberFormat="1" applyFont="1" applyFill="1"/>
    <xf numFmtId="0" fontId="6" fillId="0" borderId="0" xfId="0" applyFont="1" applyFill="1" applyBorder="1" applyAlignment="1"/>
    <xf numFmtId="0" fontId="6" fillId="0" borderId="0" xfId="0" applyFont="1" applyFill="1" applyBorder="1" applyAlignment="1">
      <alignment horizontal="left"/>
    </xf>
    <xf numFmtId="0" fontId="33" fillId="0" borderId="0" xfId="0" applyFont="1" applyFill="1" applyBorder="1" applyAlignment="1">
      <alignment horizontal="right"/>
    </xf>
    <xf numFmtId="0" fontId="76" fillId="0" borderId="0" xfId="0" applyFont="1" applyFill="1" applyBorder="1" applyAlignment="1"/>
    <xf numFmtId="0" fontId="76" fillId="0" borderId="0" xfId="0" applyFont="1" applyFill="1" applyBorder="1" applyAlignment="1">
      <alignment horizontal="left"/>
    </xf>
    <xf numFmtId="0" fontId="14" fillId="0" borderId="0" xfId="0" applyFont="1" applyFill="1" applyBorder="1"/>
    <xf numFmtId="0" fontId="2" fillId="0" borderId="5" xfId="0" applyFont="1" applyFill="1" applyBorder="1"/>
    <xf numFmtId="0" fontId="33" fillId="0" borderId="0" xfId="0" applyFont="1" applyFill="1" applyBorder="1" applyAlignment="1"/>
    <xf numFmtId="0" fontId="33" fillId="0" borderId="0" xfId="0" applyFont="1" applyFill="1" applyBorder="1" applyAlignment="1">
      <alignment horizontal="left"/>
    </xf>
    <xf numFmtId="190" fontId="33" fillId="0" borderId="0" xfId="4821" applyNumberFormat="1" applyFont="1" applyFill="1" applyBorder="1" applyAlignment="1">
      <alignment horizontal="center" wrapText="1"/>
    </xf>
    <xf numFmtId="190" fontId="2" fillId="0" borderId="0" xfId="4821" applyNumberFormat="1" applyFont="1" applyFill="1" applyBorder="1" applyAlignment="1">
      <alignment horizontal="center" wrapText="1"/>
    </xf>
    <xf numFmtId="0" fontId="2" fillId="0" borderId="0" xfId="0" applyFont="1" applyFill="1" applyBorder="1" applyAlignment="1">
      <alignment horizontal="left" indent="2"/>
    </xf>
    <xf numFmtId="198" fontId="33" fillId="0" borderId="0" xfId="4821" applyNumberFormat="1" applyFont="1" applyFill="1" applyBorder="1" applyAlignment="1">
      <alignment horizontal="center" wrapText="1"/>
    </xf>
    <xf numFmtId="0" fontId="2" fillId="0" borderId="0" xfId="0" applyFont="1" applyFill="1" applyBorder="1" applyAlignment="1">
      <alignment horizontal="left" wrapText="1" indent="1"/>
    </xf>
    <xf numFmtId="190" fontId="2" fillId="0" borderId="0" xfId="4821" applyNumberFormat="1" applyFont="1" applyFill="1" applyBorder="1"/>
    <xf numFmtId="0" fontId="0" fillId="0" borderId="0" xfId="0" applyFill="1" applyBorder="1" applyAlignment="1">
      <alignment horizontal="right" wrapText="1"/>
    </xf>
    <xf numFmtId="0" fontId="76" fillId="0" borderId="0" xfId="143" applyFont="1" applyFill="1" applyBorder="1"/>
    <xf numFmtId="199" fontId="4" fillId="0" borderId="0" xfId="143" applyNumberFormat="1" applyFont="1" applyFill="1" applyBorder="1"/>
    <xf numFmtId="190" fontId="33" fillId="0" borderId="0" xfId="4821" applyFont="1" applyFill="1" applyBorder="1"/>
    <xf numFmtId="190" fontId="2" fillId="0" borderId="0" xfId="4821" applyFont="1" applyFill="1" applyBorder="1"/>
    <xf numFmtId="190" fontId="2" fillId="0" borderId="0" xfId="4821" applyFont="1" applyFill="1" applyBorder="1" applyAlignment="1">
      <alignment vertical="center"/>
    </xf>
    <xf numFmtId="190" fontId="32" fillId="0" borderId="0" xfId="4821" applyFont="1" applyFill="1" applyBorder="1" applyAlignment="1">
      <alignment vertical="center"/>
    </xf>
    <xf numFmtId="199" fontId="32" fillId="0" borderId="0" xfId="5136" applyNumberFormat="1" applyFont="1" applyFill="1" applyBorder="1" applyAlignment="1">
      <alignment vertical="center"/>
    </xf>
    <xf numFmtId="190" fontId="32" fillId="0" borderId="0" xfId="4821" applyFont="1" applyFill="1" applyBorder="1" applyAlignment="1">
      <alignment horizontal="center"/>
    </xf>
    <xf numFmtId="195" fontId="0" fillId="0" borderId="0" xfId="0" applyNumberFormat="1" applyFill="1" applyBorder="1"/>
    <xf numFmtId="196" fontId="33" fillId="0" borderId="0" xfId="4821" applyNumberFormat="1" applyFont="1" applyFill="1" applyBorder="1"/>
    <xf numFmtId="196" fontId="0" fillId="0" borderId="0" xfId="4821" applyNumberFormat="1" applyFont="1" applyFill="1" applyBorder="1"/>
    <xf numFmtId="43" fontId="2" fillId="0" borderId="0" xfId="5136" applyFont="1" applyFill="1" applyBorder="1"/>
    <xf numFmtId="197" fontId="0" fillId="0" borderId="0" xfId="0" applyNumberFormat="1" applyFill="1" applyBorder="1"/>
    <xf numFmtId="0" fontId="2" fillId="0" borderId="0" xfId="0" applyFont="1" applyFill="1" applyBorder="1" applyAlignment="1"/>
    <xf numFmtId="190" fontId="33" fillId="0" borderId="0" xfId="4821" applyFont="1" applyFill="1" applyBorder="1" applyAlignment="1">
      <alignment horizontal="center" wrapText="1"/>
    </xf>
    <xf numFmtId="0" fontId="2" fillId="0" borderId="0" xfId="0" applyFont="1" applyFill="1" applyBorder="1" applyAlignment="1">
      <alignment horizontal="left"/>
    </xf>
    <xf numFmtId="190" fontId="2" fillId="0" borderId="0" xfId="4821" applyNumberFormat="1" applyFont="1" applyFill="1" applyBorder="1" applyAlignment="1">
      <alignment horizontal="right" wrapText="1"/>
    </xf>
    <xf numFmtId="190" fontId="0" fillId="0" borderId="0" xfId="4821" applyNumberFormat="1" applyFont="1" applyFill="1" applyBorder="1" applyAlignment="1">
      <alignment horizontal="right" wrapText="1"/>
    </xf>
    <xf numFmtId="199" fontId="6" fillId="0" borderId="0" xfId="0" applyNumberFormat="1" applyFont="1" applyFill="1" applyBorder="1"/>
    <xf numFmtId="190" fontId="32" fillId="0" borderId="0" xfId="4821" applyFont="1" applyFill="1" applyBorder="1" applyAlignment="1">
      <alignment vertical="center" wrapText="1"/>
    </xf>
    <xf numFmtId="196" fontId="2" fillId="0" borderId="0" xfId="4821" applyNumberFormat="1" applyFont="1" applyFill="1" applyBorder="1"/>
    <xf numFmtId="197" fontId="2" fillId="0" borderId="0" xfId="0" applyNumberFormat="1" applyFont="1" applyFill="1" applyBorder="1"/>
    <xf numFmtId="0" fontId="94" fillId="0" borderId="0" xfId="0" applyNumberFormat="1" applyFont="1" applyFill="1" applyBorder="1" applyAlignment="1">
      <alignment horizontal="center" vertical="center" wrapText="1"/>
    </xf>
    <xf numFmtId="0" fontId="2" fillId="0" borderId="12" xfId="0" applyFont="1" applyFill="1" applyBorder="1"/>
    <xf numFmtId="0" fontId="94" fillId="0" borderId="0" xfId="0" applyNumberFormat="1" applyFont="1" applyFill="1" applyBorder="1" applyAlignment="1">
      <alignment horizontal="center" wrapText="1"/>
    </xf>
    <xf numFmtId="0" fontId="2" fillId="0" borderId="12" xfId="0" applyFont="1" applyFill="1" applyBorder="1" applyAlignment="1">
      <alignment horizontal="center"/>
    </xf>
    <xf numFmtId="43" fontId="0" fillId="0" borderId="0" xfId="0" applyNumberFormat="1" applyBorder="1"/>
    <xf numFmtId="199" fontId="32" fillId="0" borderId="0" xfId="5136" applyNumberFormat="1" applyFont="1" applyBorder="1" applyAlignment="1">
      <alignment wrapText="1"/>
    </xf>
    <xf numFmtId="0" fontId="2" fillId="0" borderId="20" xfId="0" applyNumberFormat="1" applyFont="1" applyBorder="1" applyAlignment="1">
      <alignment horizontal="center" vertical="center"/>
    </xf>
    <xf numFmtId="0" fontId="2" fillId="0" borderId="20" xfId="0" applyNumberFormat="1" applyFont="1" applyFill="1" applyBorder="1" applyAlignment="1">
      <alignment horizontal="center" vertical="center" wrapText="1"/>
    </xf>
    <xf numFmtId="0" fontId="2" fillId="0" borderId="20" xfId="0" applyNumberFormat="1" applyFont="1" applyBorder="1" applyAlignment="1">
      <alignment horizontal="center" vertical="center" wrapText="1"/>
    </xf>
    <xf numFmtId="1" fontId="2" fillId="0" borderId="20" xfId="0" applyNumberFormat="1" applyFont="1" applyBorder="1" applyAlignment="1">
      <alignment horizontal="center" vertical="center" wrapText="1"/>
    </xf>
    <xf numFmtId="3" fontId="3" fillId="0" borderId="0" xfId="0" applyNumberFormat="1" applyFont="1"/>
    <xf numFmtId="199" fontId="2" fillId="0" borderId="0" xfId="5193" applyNumberFormat="1" applyFont="1" applyFill="1" applyBorder="1" applyAlignment="1"/>
    <xf numFmtId="199" fontId="0" fillId="0" borderId="0" xfId="5193" applyNumberFormat="1" applyFont="1" applyFill="1" applyBorder="1" applyAlignment="1"/>
    <xf numFmtId="0" fontId="2" fillId="0" borderId="0" xfId="0" applyFont="1" applyAlignment="1">
      <alignment horizontal="right"/>
    </xf>
    <xf numFmtId="200" fontId="2" fillId="0" borderId="0" xfId="5193" applyNumberFormat="1" applyFont="1" applyFill="1" applyBorder="1" applyAlignment="1"/>
    <xf numFmtId="200" fontId="0" fillId="0" borderId="0" xfId="5193" applyNumberFormat="1" applyFont="1" applyFill="1" applyBorder="1" applyAlignment="1"/>
    <xf numFmtId="199" fontId="2" fillId="0" borderId="0" xfId="5193" applyNumberFormat="1" applyFont="1" applyFill="1" applyBorder="1" applyAlignment="1">
      <alignment horizontal="right" wrapText="1"/>
    </xf>
    <xf numFmtId="199" fontId="2" fillId="0" borderId="0" xfId="5193" applyNumberFormat="1" applyFont="1" applyFill="1" applyBorder="1"/>
    <xf numFmtId="199" fontId="2" fillId="0" borderId="0" xfId="0" applyNumberFormat="1" applyFont="1"/>
    <xf numFmtId="200" fontId="2" fillId="0" borderId="0" xfId="5193" applyNumberFormat="1" applyFont="1" applyFill="1" applyBorder="1" applyAlignment="1">
      <alignment horizontal="right" wrapText="1"/>
    </xf>
    <xf numFmtId="189" fontId="2" fillId="0" borderId="0" xfId="0" applyNumberFormat="1" applyFont="1" applyFill="1" applyBorder="1"/>
    <xf numFmtId="202" fontId="2" fillId="0" borderId="0" xfId="0" applyNumberFormat="1" applyFont="1" applyFill="1" applyBorder="1"/>
    <xf numFmtId="199" fontId="2" fillId="0" borderId="0" xfId="5193" applyNumberFormat="1" applyFont="1" applyBorder="1" applyAlignment="1"/>
    <xf numFmtId="199" fontId="2" fillId="0" borderId="0" xfId="5193" applyNumberFormat="1" applyFont="1" applyBorder="1" applyAlignment="1">
      <alignment horizontal="right"/>
    </xf>
    <xf numFmtId="195" fontId="32" fillId="0" borderId="0" xfId="0" applyNumberFormat="1" applyFont="1" applyAlignment="1">
      <alignment horizontal="right"/>
    </xf>
    <xf numFmtId="199" fontId="2" fillId="0" borderId="0" xfId="5193" applyNumberFormat="1" applyFont="1" applyFill="1" applyBorder="1" applyAlignment="1">
      <alignment horizontal="right"/>
    </xf>
    <xf numFmtId="199" fontId="0" fillId="0" borderId="0" xfId="5193" applyNumberFormat="1" applyFont="1" applyBorder="1"/>
    <xf numFmtId="199" fontId="0" fillId="0" borderId="0" xfId="5193" applyNumberFormat="1" applyFont="1" applyFill="1" applyBorder="1" applyAlignment="1">
      <alignment horizontal="right" wrapText="1"/>
    </xf>
    <xf numFmtId="199" fontId="2" fillId="0" borderId="0" xfId="5193" applyNumberFormat="1" applyFont="1" applyFill="1"/>
    <xf numFmtId="43" fontId="156" fillId="0" borderId="0" xfId="5136" applyFont="1" applyFill="1" applyAlignment="1">
      <alignment horizontal="right"/>
    </xf>
    <xf numFmtId="43" fontId="155" fillId="0" borderId="0" xfId="5136" applyFont="1" applyFill="1" applyBorder="1"/>
    <xf numFmtId="43" fontId="0" fillId="0" borderId="0" xfId="5136" applyFont="1" applyFill="1"/>
    <xf numFmtId="199" fontId="0" fillId="0" borderId="0" xfId="5193" applyNumberFormat="1" applyFont="1" applyFill="1" applyBorder="1"/>
    <xf numFmtId="43" fontId="0" fillId="0" borderId="0" xfId="5193" applyFont="1" applyFill="1" applyBorder="1"/>
    <xf numFmtId="0" fontId="158" fillId="0" borderId="0" xfId="0" applyFont="1"/>
    <xf numFmtId="199" fontId="158" fillId="0" borderId="0" xfId="5136" applyNumberFormat="1" applyFont="1" applyFill="1" applyBorder="1"/>
    <xf numFmtId="0" fontId="33" fillId="0" borderId="0" xfId="0" applyFont="1" applyAlignment="1">
      <alignment horizontal="center"/>
    </xf>
    <xf numFmtId="199" fontId="89" fillId="0" borderId="0" xfId="5136" applyNumberFormat="1" applyFont="1" applyFill="1" applyBorder="1"/>
    <xf numFmtId="195" fontId="89" fillId="0" borderId="0" xfId="0" applyNumberFormat="1" applyFont="1"/>
    <xf numFmtId="199" fontId="158" fillId="0" borderId="0" xfId="5136" applyNumberFormat="1" applyFont="1" applyFill="1" applyBorder="1" applyAlignment="1">
      <alignment horizontal="right"/>
    </xf>
    <xf numFmtId="190" fontId="158" fillId="0" borderId="0" xfId="4821" applyFont="1" applyFill="1" applyBorder="1" applyAlignment="1">
      <alignment horizontal="right" wrapText="1"/>
    </xf>
    <xf numFmtId="199" fontId="33" fillId="0" borderId="0" xfId="5136" applyNumberFormat="1" applyFont="1" applyFill="1" applyBorder="1" applyAlignment="1">
      <alignment horizontal="center" wrapText="1"/>
    </xf>
    <xf numFmtId="199" fontId="158" fillId="0" borderId="0" xfId="5136" applyNumberFormat="1" applyFont="1" applyFill="1" applyBorder="1" applyAlignment="1">
      <alignment horizontal="center" wrapText="1"/>
    </xf>
    <xf numFmtId="199" fontId="158" fillId="0" borderId="0" xfId="5136" applyNumberFormat="1" applyFont="1" applyFill="1" applyBorder="1" applyAlignment="1">
      <alignment horizontal="right" wrapText="1"/>
    </xf>
    <xf numFmtId="0" fontId="158" fillId="0" borderId="0" xfId="0" applyFont="1" applyAlignment="1">
      <alignment horizontal="center"/>
    </xf>
    <xf numFmtId="195" fontId="158" fillId="0" borderId="0" xfId="0" applyNumberFormat="1" applyFont="1" applyAlignment="1">
      <alignment horizontal="right"/>
    </xf>
    <xf numFmtId="195" fontId="155" fillId="0" borderId="0" xfId="0" applyNumberFormat="1" applyFont="1" applyAlignment="1">
      <alignment horizontal="right"/>
    </xf>
    <xf numFmtId="0" fontId="2" fillId="0" borderId="0" xfId="139" applyFont="1"/>
    <xf numFmtId="1" fontId="2" fillId="0" borderId="20" xfId="0" applyNumberFormat="1" applyFont="1" applyFill="1" applyBorder="1" applyAlignment="1">
      <alignment horizontal="center" vertical="center" wrapText="1"/>
    </xf>
    <xf numFmtId="3" fontId="2" fillId="0" borderId="12" xfId="0" applyNumberFormat="1" applyFont="1" applyBorder="1"/>
    <xf numFmtId="3" fontId="155" fillId="0" borderId="0" xfId="0" applyNumberFormat="1" applyFont="1" applyBorder="1"/>
    <xf numFmtId="0" fontId="74" fillId="0" borderId="0" xfId="144" applyNumberFormat="1" applyFont="1" applyBorder="1" applyAlignment="1">
      <alignment horizontal="center"/>
    </xf>
    <xf numFmtId="0" fontId="75" fillId="0" borderId="0" xfId="144" applyNumberFormat="1" applyFont="1" applyBorder="1" applyAlignment="1">
      <alignment horizontal="center"/>
    </xf>
    <xf numFmtId="0" fontId="95" fillId="0" borderId="0" xfId="193" applyFont="1" applyAlignment="1">
      <alignment horizontal="center"/>
    </xf>
    <xf numFmtId="0" fontId="32" fillId="0" borderId="12" xfId="0" applyNumberFormat="1" applyFont="1" applyBorder="1" applyAlignment="1">
      <alignment horizontal="center"/>
    </xf>
    <xf numFmtId="0" fontId="4" fillId="0" borderId="5" xfId="142" applyFont="1" applyFill="1" applyBorder="1" applyAlignment="1">
      <alignment horizontal="center" vertical="center"/>
    </xf>
    <xf numFmtId="3" fontId="33" fillId="0" borderId="0" xfId="0" applyNumberFormat="1" applyFont="1" applyBorder="1" applyAlignment="1">
      <alignment horizontal="center"/>
    </xf>
    <xf numFmtId="3" fontId="31" fillId="0" borderId="0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3" fontId="33" fillId="0" borderId="0" xfId="0" applyNumberFormat="1" applyFont="1" applyBorder="1" applyAlignment="1">
      <alignment horizontal="center" vertical="center"/>
    </xf>
    <xf numFmtId="3" fontId="31" fillId="0" borderId="0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158" fillId="0" borderId="15" xfId="0" applyFont="1" applyBorder="1" applyAlignment="1">
      <alignment horizontal="center"/>
    </xf>
    <xf numFmtId="0" fontId="158" fillId="0" borderId="0" xfId="0" applyFont="1" applyAlignment="1">
      <alignment horizontal="center"/>
    </xf>
    <xf numFmtId="0" fontId="2" fillId="28" borderId="15" xfId="0" applyFont="1" applyFill="1" applyBorder="1" applyAlignment="1">
      <alignment horizontal="center" vertical="center" wrapText="1"/>
    </xf>
    <xf numFmtId="0" fontId="2" fillId="28" borderId="12" xfId="0" applyFont="1" applyFill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3" fontId="93" fillId="0" borderId="0" xfId="0" applyNumberFormat="1" applyFont="1" applyBorder="1" applyAlignment="1">
      <alignment horizontal="center"/>
    </xf>
    <xf numFmtId="0" fontId="0" fillId="27" borderId="12" xfId="0" applyFill="1" applyBorder="1" applyAlignment="1">
      <alignment horizontal="center" vertical="center"/>
    </xf>
    <xf numFmtId="0" fontId="2" fillId="27" borderId="12" xfId="0" applyFont="1" applyFill="1" applyBorder="1" applyAlignment="1">
      <alignment horizontal="center" vertical="center"/>
    </xf>
    <xf numFmtId="3" fontId="33" fillId="0" borderId="15" xfId="0" applyNumberFormat="1" applyFont="1" applyBorder="1" applyAlignment="1">
      <alignment horizontal="center" vertical="center"/>
    </xf>
    <xf numFmtId="0" fontId="2" fillId="0" borderId="15" xfId="0" applyFont="1" applyFill="1" applyBorder="1" applyAlignment="1">
      <alignment horizontal="center"/>
    </xf>
    <xf numFmtId="0" fontId="33" fillId="0" borderId="0" xfId="0" applyFont="1" applyBorder="1" applyAlignment="1">
      <alignment horizontal="center"/>
    </xf>
    <xf numFmtId="0" fontId="34" fillId="0" borderId="0" xfId="0" applyFont="1" applyBorder="1" applyAlignment="1">
      <alignment horizontal="center"/>
    </xf>
    <xf numFmtId="0" fontId="33" fillId="0" borderId="0" xfId="0" applyFont="1" applyBorder="1" applyAlignment="1">
      <alignment horizontal="center" vertical="center"/>
    </xf>
    <xf numFmtId="0" fontId="34" fillId="0" borderId="0" xfId="0" applyFont="1" applyBorder="1" applyAlignment="1">
      <alignment horizontal="center" vertical="center"/>
    </xf>
    <xf numFmtId="0" fontId="2" fillId="0" borderId="5" xfId="5137" applyNumberFormat="1" applyFont="1" applyFill="1" applyBorder="1" applyAlignment="1" applyProtection="1">
      <alignment horizontal="center" vertical="center" wrapText="1"/>
      <protection hidden="1"/>
    </xf>
    <xf numFmtId="0" fontId="2" fillId="0" borderId="5" xfId="5137" applyFont="1" applyFill="1" applyBorder="1" applyAlignment="1" applyProtection="1">
      <alignment horizontal="center" vertical="center" wrapText="1"/>
      <protection hidden="1"/>
    </xf>
    <xf numFmtId="0" fontId="148" fillId="0" borderId="5" xfId="5137" applyFont="1" applyFill="1" applyBorder="1" applyAlignment="1" applyProtection="1">
      <alignment horizontal="center" vertical="center" wrapText="1"/>
      <protection hidden="1"/>
    </xf>
    <xf numFmtId="0" fontId="33" fillId="0" borderId="0" xfId="0" applyFont="1" applyBorder="1" applyAlignment="1">
      <alignment horizontal="center" vertical="center" wrapText="1"/>
    </xf>
    <xf numFmtId="0" fontId="33" fillId="0" borderId="15" xfId="0" applyFont="1" applyFill="1" applyBorder="1" applyAlignment="1">
      <alignment horizontal="center"/>
    </xf>
    <xf numFmtId="0" fontId="33" fillId="0" borderId="0" xfId="0" applyFont="1" applyFill="1" applyBorder="1" applyAlignment="1">
      <alignment horizontal="center"/>
    </xf>
    <xf numFmtId="0" fontId="34" fillId="0" borderId="0" xfId="0" applyFont="1" applyFill="1" applyBorder="1" applyAlignment="1">
      <alignment horizontal="center"/>
    </xf>
    <xf numFmtId="0" fontId="2" fillId="0" borderId="0" xfId="143" applyFont="1" applyFill="1" applyAlignment="1">
      <alignment horizontal="center" vertical="center"/>
    </xf>
    <xf numFmtId="189" fontId="93" fillId="0" borderId="0" xfId="140" applyNumberFormat="1" applyFont="1" applyFill="1" applyAlignment="1">
      <alignment horizontal="center"/>
    </xf>
    <xf numFmtId="189" fontId="31" fillId="0" borderId="0" xfId="140" applyNumberFormat="1" applyFont="1" applyFill="1" applyAlignment="1">
      <alignment horizontal="center"/>
    </xf>
    <xf numFmtId="0" fontId="33" fillId="0" borderId="15" xfId="0" applyFont="1" applyFill="1" applyBorder="1" applyAlignment="1">
      <alignment horizontal="center" vertical="center"/>
    </xf>
    <xf numFmtId="0" fontId="33" fillId="0" borderId="0" xfId="0" applyNumberFormat="1" applyFont="1" applyFill="1" applyBorder="1" applyAlignment="1">
      <alignment horizontal="center"/>
    </xf>
    <xf numFmtId="0" fontId="94" fillId="0" borderId="0" xfId="0" applyNumberFormat="1" applyFont="1" applyFill="1" applyBorder="1" applyAlignment="1">
      <alignment horizontal="center" wrapText="1"/>
    </xf>
    <xf numFmtId="0" fontId="33" fillId="0" borderId="0" xfId="0" applyNumberFormat="1" applyFont="1" applyFill="1" applyBorder="1" applyAlignment="1">
      <alignment horizontal="center" vertical="center"/>
    </xf>
    <xf numFmtId="0" fontId="94" fillId="0" borderId="0" xfId="0" applyNumberFormat="1" applyFont="1" applyFill="1" applyBorder="1" applyAlignment="1">
      <alignment horizontal="center" vertical="center" wrapText="1"/>
    </xf>
  </cellXfs>
  <cellStyles count="5211">
    <cellStyle name="_x0001_" xfId="1" xr:uid="{00000000-0005-0000-0000-000000000000}"/>
    <cellStyle name="??" xfId="2" xr:uid="{00000000-0005-0000-0000-000001000000}"/>
    <cellStyle name="?? [0.00]_PRODUCT DETAIL Q1" xfId="3" xr:uid="{00000000-0005-0000-0000-000002000000}"/>
    <cellStyle name="?? [0]" xfId="4" xr:uid="{00000000-0005-0000-0000-000003000000}"/>
    <cellStyle name="?? [0] 2" xfId="194" xr:uid="{00000000-0005-0000-0000-000004000000}"/>
    <cellStyle name="???? [0.00]_PRODUCT DETAIL Q1" xfId="5" xr:uid="{00000000-0005-0000-0000-000005000000}"/>
    <cellStyle name="????_PRODUCT DETAIL Q1" xfId="6" xr:uid="{00000000-0005-0000-0000-000006000000}"/>
    <cellStyle name="???[0]_Book1" xfId="7" xr:uid="{00000000-0005-0000-0000-000007000000}"/>
    <cellStyle name="???_95" xfId="8" xr:uid="{00000000-0005-0000-0000-000008000000}"/>
    <cellStyle name="??_(????)??????" xfId="9" xr:uid="{00000000-0005-0000-0000-000009000000}"/>
    <cellStyle name="_00.Bia" xfId="10" xr:uid="{00000000-0005-0000-0000-00000A000000}"/>
    <cellStyle name="_01 DVHC" xfId="195" xr:uid="{00000000-0005-0000-0000-00000B000000}"/>
    <cellStyle name="_01 DVHC - DD (Ok)" xfId="196" xr:uid="{00000000-0005-0000-0000-00000C000000}"/>
    <cellStyle name="_01 DVHC - DD (Ok) 2" xfId="197" xr:uid="{00000000-0005-0000-0000-00000D000000}"/>
    <cellStyle name="_01 DVHC - DD (Ok)_04 Doanh nghiep va CSKDCT 2012" xfId="198" xr:uid="{00000000-0005-0000-0000-00000E000000}"/>
    <cellStyle name="_01 DVHC - DD (Ok)_Book2" xfId="199" xr:uid="{00000000-0005-0000-0000-00000F000000}"/>
    <cellStyle name="_01 DVHC - DD (Ok)_NGTK-daydu-2014-Laodong" xfId="200" xr:uid="{00000000-0005-0000-0000-000010000000}"/>
    <cellStyle name="_01 DVHC - DD (Ok)_nien giam tom tat nong nghiep 2013" xfId="201" xr:uid="{00000000-0005-0000-0000-000011000000}"/>
    <cellStyle name="_01 DVHC - DD (Ok)_Niengiam_Hung_final" xfId="202" xr:uid="{00000000-0005-0000-0000-000012000000}"/>
    <cellStyle name="_01 DVHC - DD (Ok)_Phan II (In)" xfId="203" xr:uid="{00000000-0005-0000-0000-000013000000}"/>
    <cellStyle name="_01 DVHC - DD (Ok)_Xl0000167" xfId="204" xr:uid="{00000000-0005-0000-0000-000014000000}"/>
    <cellStyle name="_01 DVHC(OK)" xfId="205" xr:uid="{00000000-0005-0000-0000-000015000000}"/>
    <cellStyle name="_01 DVHC(OK) 2" xfId="206" xr:uid="{00000000-0005-0000-0000-000016000000}"/>
    <cellStyle name="_01 DVHC(OK)_02  Dan so lao dong(OK)" xfId="207" xr:uid="{00000000-0005-0000-0000-000017000000}"/>
    <cellStyle name="_01 DVHC(OK)_03 TKQG va Thu chi NSNN 2012" xfId="208" xr:uid="{00000000-0005-0000-0000-000018000000}"/>
    <cellStyle name="_01 DVHC(OK)_04 Doanh nghiep va CSKDCT 2012" xfId="209" xr:uid="{00000000-0005-0000-0000-000019000000}"/>
    <cellStyle name="_01 DVHC(OK)_05 Doanh nghiep va Ca the_2011 (Ok)" xfId="210" xr:uid="{00000000-0005-0000-0000-00001A000000}"/>
    <cellStyle name="_01 DVHC(OK)_06 NGTT LN,TS 2013 co so" xfId="211" xr:uid="{00000000-0005-0000-0000-00001B000000}"/>
    <cellStyle name="_01 DVHC(OK)_07 NGTT CN 2012" xfId="212" xr:uid="{00000000-0005-0000-0000-00001C000000}"/>
    <cellStyle name="_01 DVHC(OK)_08 Thuong mai Tong muc - Diep" xfId="213" xr:uid="{00000000-0005-0000-0000-00001D000000}"/>
    <cellStyle name="_01 DVHC(OK)_08 Thuong mai va Du lich (Ok)" xfId="214" xr:uid="{00000000-0005-0000-0000-00001E000000}"/>
    <cellStyle name="_01 DVHC(OK)_08 Thuong mai va Du lich (Ok)_nien giam tom tat nong nghiep 2013" xfId="215" xr:uid="{00000000-0005-0000-0000-00001F000000}"/>
    <cellStyle name="_01 DVHC(OK)_08 Thuong mai va Du lich (Ok)_Phan II (In)" xfId="216" xr:uid="{00000000-0005-0000-0000-000020000000}"/>
    <cellStyle name="_01 DVHC(OK)_09 Chi so gia 2011- VuTKG-1 (Ok)" xfId="217" xr:uid="{00000000-0005-0000-0000-000021000000}"/>
    <cellStyle name="_01 DVHC(OK)_09 Chi so gia 2011- VuTKG-1 (Ok)_nien giam tom tat nong nghiep 2013" xfId="218" xr:uid="{00000000-0005-0000-0000-000022000000}"/>
    <cellStyle name="_01 DVHC(OK)_09 Chi so gia 2011- VuTKG-1 (Ok)_Phan II (In)" xfId="219" xr:uid="{00000000-0005-0000-0000-000023000000}"/>
    <cellStyle name="_01 DVHC(OK)_09 Du lich" xfId="220" xr:uid="{00000000-0005-0000-0000-000024000000}"/>
    <cellStyle name="_01 DVHC(OK)_09 Du lich_nien giam tom tat nong nghiep 2013" xfId="221" xr:uid="{00000000-0005-0000-0000-000025000000}"/>
    <cellStyle name="_01 DVHC(OK)_09 Du lich_Phan II (In)" xfId="222" xr:uid="{00000000-0005-0000-0000-000026000000}"/>
    <cellStyle name="_01 DVHC(OK)_10 Van tai va BCVT (da sua ok)" xfId="223" xr:uid="{00000000-0005-0000-0000-000027000000}"/>
    <cellStyle name="_01 DVHC(OK)_10 Van tai va BCVT (da sua ok)_nien giam tom tat nong nghiep 2013" xfId="224" xr:uid="{00000000-0005-0000-0000-000028000000}"/>
    <cellStyle name="_01 DVHC(OK)_10 Van tai va BCVT (da sua ok)_Phan II (In)" xfId="225" xr:uid="{00000000-0005-0000-0000-000029000000}"/>
    <cellStyle name="_01 DVHC(OK)_11 (3)" xfId="226" xr:uid="{00000000-0005-0000-0000-00002A000000}"/>
    <cellStyle name="_01 DVHC(OK)_11 (3) 2" xfId="227" xr:uid="{00000000-0005-0000-0000-00002B000000}"/>
    <cellStyle name="_01 DVHC(OK)_11 (3)_04 Doanh nghiep va CSKDCT 2012" xfId="228" xr:uid="{00000000-0005-0000-0000-00002C000000}"/>
    <cellStyle name="_01 DVHC(OK)_11 (3)_Book2" xfId="229" xr:uid="{00000000-0005-0000-0000-00002D000000}"/>
    <cellStyle name="_01 DVHC(OK)_11 (3)_NGTK-daydu-2014-Laodong" xfId="230" xr:uid="{00000000-0005-0000-0000-00002E000000}"/>
    <cellStyle name="_01 DVHC(OK)_11 (3)_nien giam tom tat nong nghiep 2013" xfId="231" xr:uid="{00000000-0005-0000-0000-00002F000000}"/>
    <cellStyle name="_01 DVHC(OK)_11 (3)_Niengiam_Hung_final" xfId="232" xr:uid="{00000000-0005-0000-0000-000030000000}"/>
    <cellStyle name="_01 DVHC(OK)_11 (3)_Phan II (In)" xfId="233" xr:uid="{00000000-0005-0000-0000-000031000000}"/>
    <cellStyle name="_01 DVHC(OK)_11 (3)_Xl0000167" xfId="234" xr:uid="{00000000-0005-0000-0000-000032000000}"/>
    <cellStyle name="_01 DVHC(OK)_12 (2)" xfId="235" xr:uid="{00000000-0005-0000-0000-000033000000}"/>
    <cellStyle name="_01 DVHC(OK)_12 (2) 2" xfId="236" xr:uid="{00000000-0005-0000-0000-000034000000}"/>
    <cellStyle name="_01 DVHC(OK)_12 (2)_04 Doanh nghiep va CSKDCT 2012" xfId="237" xr:uid="{00000000-0005-0000-0000-000035000000}"/>
    <cellStyle name="_01 DVHC(OK)_12 (2)_Book2" xfId="238" xr:uid="{00000000-0005-0000-0000-000036000000}"/>
    <cellStyle name="_01 DVHC(OK)_12 (2)_NGTK-daydu-2014-Laodong" xfId="239" xr:uid="{00000000-0005-0000-0000-000037000000}"/>
    <cellStyle name="_01 DVHC(OK)_12 (2)_nien giam tom tat nong nghiep 2013" xfId="240" xr:uid="{00000000-0005-0000-0000-000038000000}"/>
    <cellStyle name="_01 DVHC(OK)_12 (2)_Niengiam_Hung_final" xfId="241" xr:uid="{00000000-0005-0000-0000-000039000000}"/>
    <cellStyle name="_01 DVHC(OK)_12 (2)_Phan II (In)" xfId="242" xr:uid="{00000000-0005-0000-0000-00003A000000}"/>
    <cellStyle name="_01 DVHC(OK)_12 (2)_Xl0000167" xfId="243" xr:uid="{00000000-0005-0000-0000-00003B000000}"/>
    <cellStyle name="_01 DVHC(OK)_12 Giao duc, Y Te va Muc songnam2011" xfId="244" xr:uid="{00000000-0005-0000-0000-00003C000000}"/>
    <cellStyle name="_01 DVHC(OK)_12 Giao duc, Y Te va Muc songnam2011_nien giam tom tat nong nghiep 2013" xfId="245" xr:uid="{00000000-0005-0000-0000-00003D000000}"/>
    <cellStyle name="_01 DVHC(OK)_12 Giao duc, Y Te va Muc songnam2011_Phan II (In)" xfId="246" xr:uid="{00000000-0005-0000-0000-00003E000000}"/>
    <cellStyle name="_01 DVHC(OK)_12 MSDC_Thuy Van" xfId="247" xr:uid="{00000000-0005-0000-0000-00003F000000}"/>
    <cellStyle name="_01 DVHC(OK)_13 Van tai 2012" xfId="248" xr:uid="{00000000-0005-0000-0000-000040000000}"/>
    <cellStyle name="_01 DVHC(OK)_Book2" xfId="249" xr:uid="{00000000-0005-0000-0000-000041000000}"/>
    <cellStyle name="_01 DVHC(OK)_Giaoduc2013(ok)" xfId="250" xr:uid="{00000000-0005-0000-0000-000042000000}"/>
    <cellStyle name="_01 DVHC(OK)_Maket NGTT2012 LN,TS (7-1-2013)" xfId="251" xr:uid="{00000000-0005-0000-0000-000043000000}"/>
    <cellStyle name="_01 DVHC(OK)_Maket NGTT2012 LN,TS (7-1-2013)_Nongnghiep" xfId="252" xr:uid="{00000000-0005-0000-0000-000044000000}"/>
    <cellStyle name="_01 DVHC(OK)_Ngiam_lamnghiep_2011_v2(1)(1)" xfId="253" xr:uid="{00000000-0005-0000-0000-000045000000}"/>
    <cellStyle name="_01 DVHC(OK)_Ngiam_lamnghiep_2011_v2(1)(1)_Nongnghiep" xfId="254" xr:uid="{00000000-0005-0000-0000-000046000000}"/>
    <cellStyle name="_01 DVHC(OK)_NGTK-daydu-2014-Laodong" xfId="255" xr:uid="{00000000-0005-0000-0000-000047000000}"/>
    <cellStyle name="_01 DVHC(OK)_NGTT LN,TS 2012 (Chuan)" xfId="256" xr:uid="{00000000-0005-0000-0000-000048000000}"/>
    <cellStyle name="_01 DVHC(OK)_Nien giam TT Vu Nong nghiep 2012(solieu)-gui Vu TH 29-3-2013" xfId="257" xr:uid="{00000000-0005-0000-0000-000049000000}"/>
    <cellStyle name="_01 DVHC(OK)_Niengiam_Hung_final" xfId="258" xr:uid="{00000000-0005-0000-0000-00004A000000}"/>
    <cellStyle name="_01 DVHC(OK)_Nongnghiep" xfId="259" xr:uid="{00000000-0005-0000-0000-00004B000000}"/>
    <cellStyle name="_01 DVHC(OK)_Nongnghiep NGDD 2012_cap nhat den 24-5-2013(1)" xfId="260" xr:uid="{00000000-0005-0000-0000-00004C000000}"/>
    <cellStyle name="_01 DVHC(OK)_Nongnghiep_Nongnghiep NGDD 2012_cap nhat den 24-5-2013(1)" xfId="261" xr:uid="{00000000-0005-0000-0000-00004D000000}"/>
    <cellStyle name="_01 DVHC(OK)_TKQG" xfId="262" xr:uid="{00000000-0005-0000-0000-00004E000000}"/>
    <cellStyle name="_01 DVHC(OK)_Xl0000147" xfId="263" xr:uid="{00000000-0005-0000-0000-00004F000000}"/>
    <cellStyle name="_01 DVHC(OK)_Xl0000167" xfId="264" xr:uid="{00000000-0005-0000-0000-000050000000}"/>
    <cellStyle name="_01 DVHC(OK)_XNK" xfId="265" xr:uid="{00000000-0005-0000-0000-000051000000}"/>
    <cellStyle name="_01 DVHC(OK)_XNK_nien giam tom tat nong nghiep 2013" xfId="266" xr:uid="{00000000-0005-0000-0000-000052000000}"/>
    <cellStyle name="_01 DVHC(OK)_XNK_Phan II (In)" xfId="267" xr:uid="{00000000-0005-0000-0000-000053000000}"/>
    <cellStyle name="_01 DVHC_01 Don vi HC" xfId="268" xr:uid="{00000000-0005-0000-0000-000054000000}"/>
    <cellStyle name="_01 DVHC_01 Don vi HC 2" xfId="269" xr:uid="{00000000-0005-0000-0000-000055000000}"/>
    <cellStyle name="_01 DVHC_01 Don vi HC_Book2" xfId="270" xr:uid="{00000000-0005-0000-0000-000056000000}"/>
    <cellStyle name="_01 DVHC_01 Don vi HC_NGTK-daydu-2014-Laodong" xfId="271" xr:uid="{00000000-0005-0000-0000-000057000000}"/>
    <cellStyle name="_01 DVHC_01 Don vi HC_Niengiam_Hung_final" xfId="272" xr:uid="{00000000-0005-0000-0000-000058000000}"/>
    <cellStyle name="_01 DVHC_02 Danso_Laodong 2012(chuan) CO SO" xfId="273" xr:uid="{00000000-0005-0000-0000-000059000000}"/>
    <cellStyle name="_01 DVHC_04 Doanh nghiep va CSKDCT 2012" xfId="274" xr:uid="{00000000-0005-0000-0000-00005A000000}"/>
    <cellStyle name="_01 DVHC_08 Thuong mai Tong muc - Diep" xfId="275" xr:uid="{00000000-0005-0000-0000-00005B000000}"/>
    <cellStyle name="_01 DVHC_09 Thuong mai va Du lich" xfId="276" xr:uid="{00000000-0005-0000-0000-00005C000000}"/>
    <cellStyle name="_01 DVHC_09 Thuong mai va Du lich 2" xfId="277" xr:uid="{00000000-0005-0000-0000-00005D000000}"/>
    <cellStyle name="_01 DVHC_09 Thuong mai va Du lich_01 Don vi HC" xfId="278" xr:uid="{00000000-0005-0000-0000-00005E000000}"/>
    <cellStyle name="_01 DVHC_09 Thuong mai va Du lich_Book2" xfId="279" xr:uid="{00000000-0005-0000-0000-00005F000000}"/>
    <cellStyle name="_01 DVHC_09 Thuong mai va Du lich_NGDD 2013 Thu chi NSNN " xfId="280" xr:uid="{00000000-0005-0000-0000-000060000000}"/>
    <cellStyle name="_01 DVHC_09 Thuong mai va Du lich_NGTK-daydu-2014-Laodong" xfId="281" xr:uid="{00000000-0005-0000-0000-000061000000}"/>
    <cellStyle name="_01 DVHC_09 Thuong mai va Du lich_nien giam tom tat nong nghiep 2013" xfId="282" xr:uid="{00000000-0005-0000-0000-000062000000}"/>
    <cellStyle name="_01 DVHC_09 Thuong mai va Du lich_Niengiam_Hung_final" xfId="283" xr:uid="{00000000-0005-0000-0000-000063000000}"/>
    <cellStyle name="_01 DVHC_09 Thuong mai va Du lich_Phan II (In)" xfId="284" xr:uid="{00000000-0005-0000-0000-000064000000}"/>
    <cellStyle name="_01 DVHC_12 MSDC_Thuy Van" xfId="285" xr:uid="{00000000-0005-0000-0000-000065000000}"/>
    <cellStyle name="_01 DVHC_Don vi HC, dat dai, khi hau" xfId="286" xr:uid="{00000000-0005-0000-0000-000066000000}"/>
    <cellStyle name="_01 DVHC_Mau" xfId="287" xr:uid="{00000000-0005-0000-0000-000067000000}"/>
    <cellStyle name="_01 DVHC_NGTK-daydu-2014-VuDSLD(22.5.2015)" xfId="288" xr:uid="{00000000-0005-0000-0000-000068000000}"/>
    <cellStyle name="_01 DVHC_nien giam 28.5.12_sua tn_Oanh-gui-3.15pm-28-5-2012" xfId="289" xr:uid="{00000000-0005-0000-0000-000069000000}"/>
    <cellStyle name="_01 DVHC_nien giam tom tat nong nghiep 2013" xfId="290" xr:uid="{00000000-0005-0000-0000-00006A000000}"/>
    <cellStyle name="_01 DVHC_Phan II (In)" xfId="291" xr:uid="{00000000-0005-0000-0000-00006B000000}"/>
    <cellStyle name="_01 DVHC_TKQG" xfId="292" xr:uid="{00000000-0005-0000-0000-00006C000000}"/>
    <cellStyle name="_01 DVHC_Xl0000006" xfId="293" xr:uid="{00000000-0005-0000-0000-00006D000000}"/>
    <cellStyle name="_01 DVHC_Xl0000167" xfId="294" xr:uid="{00000000-0005-0000-0000-00006E000000}"/>
    <cellStyle name="_01 DVHC_Y te-VH TT_Tam(1)" xfId="295" xr:uid="{00000000-0005-0000-0000-00006F000000}"/>
    <cellStyle name="_01.NGTT2009-DVHC" xfId="11" xr:uid="{00000000-0005-0000-0000-000070000000}"/>
    <cellStyle name="_02 dan so (OK)" xfId="12" xr:uid="{00000000-0005-0000-0000-000071000000}"/>
    <cellStyle name="_02.NGTT2009-DSLD" xfId="13" xr:uid="{00000000-0005-0000-0000-000072000000}"/>
    <cellStyle name="_02.NGTT2009-DSLDok" xfId="14" xr:uid="{00000000-0005-0000-0000-000073000000}"/>
    <cellStyle name="_03 Dautu 2010" xfId="296" xr:uid="{00000000-0005-0000-0000-000074000000}"/>
    <cellStyle name="_03.NGTT2009-TKQG" xfId="15" xr:uid="{00000000-0005-0000-0000-000075000000}"/>
    <cellStyle name="_05 Thuong mai" xfId="297" xr:uid="{00000000-0005-0000-0000-000076000000}"/>
    <cellStyle name="_05 Thuong mai_01 Don vi HC" xfId="298" xr:uid="{00000000-0005-0000-0000-000077000000}"/>
    <cellStyle name="_05 Thuong mai_02 Danso_Laodong 2012(chuan) CO SO" xfId="299" xr:uid="{00000000-0005-0000-0000-000078000000}"/>
    <cellStyle name="_05 Thuong mai_04 Doanh nghiep va CSKDCT 2012" xfId="300" xr:uid="{00000000-0005-0000-0000-000079000000}"/>
    <cellStyle name="_05 Thuong mai_12 MSDC_Thuy Van" xfId="301" xr:uid="{00000000-0005-0000-0000-00007A000000}"/>
    <cellStyle name="_05 Thuong mai_Don vi HC, dat dai, khi hau" xfId="302" xr:uid="{00000000-0005-0000-0000-00007B000000}"/>
    <cellStyle name="_05 Thuong mai_Mau" xfId="303" xr:uid="{00000000-0005-0000-0000-00007C000000}"/>
    <cellStyle name="_05 Thuong mai_Mau 2" xfId="304" xr:uid="{00000000-0005-0000-0000-00007D000000}"/>
    <cellStyle name="_05 Thuong mai_Mau_Book2" xfId="305" xr:uid="{00000000-0005-0000-0000-00007E000000}"/>
    <cellStyle name="_05 Thuong mai_Mau_NGTK-daydu-2014-Laodong" xfId="306" xr:uid="{00000000-0005-0000-0000-00007F000000}"/>
    <cellStyle name="_05 Thuong mai_Mau_Niengiam_Hung_final" xfId="307" xr:uid="{00000000-0005-0000-0000-000080000000}"/>
    <cellStyle name="_05 Thuong mai_NGDD 2013 Thu chi NSNN " xfId="308" xr:uid="{00000000-0005-0000-0000-000081000000}"/>
    <cellStyle name="_05 Thuong mai_NGTK-daydu-2014-VuDSLD(22.5.2015)" xfId="309" xr:uid="{00000000-0005-0000-0000-000082000000}"/>
    <cellStyle name="_05 Thuong mai_nien giam 28.5.12_sua tn_Oanh-gui-3.15pm-28-5-2012" xfId="310" xr:uid="{00000000-0005-0000-0000-000083000000}"/>
    <cellStyle name="_05 Thuong mai_Nien giam KT_TV 2010" xfId="311" xr:uid="{00000000-0005-0000-0000-000084000000}"/>
    <cellStyle name="_05 Thuong mai_nien giam tom tat nong nghiep 2013" xfId="312" xr:uid="{00000000-0005-0000-0000-000085000000}"/>
    <cellStyle name="_05 Thuong mai_Phan II (In)" xfId="313" xr:uid="{00000000-0005-0000-0000-000086000000}"/>
    <cellStyle name="_05 Thuong mai_Xl0000006" xfId="314" xr:uid="{00000000-0005-0000-0000-000087000000}"/>
    <cellStyle name="_05 Thuong mai_Xl0000167" xfId="315" xr:uid="{00000000-0005-0000-0000-000088000000}"/>
    <cellStyle name="_05 Thuong mai_Y te-VH TT_Tam(1)" xfId="316" xr:uid="{00000000-0005-0000-0000-000089000000}"/>
    <cellStyle name="_06 Van tai" xfId="317" xr:uid="{00000000-0005-0000-0000-00008A000000}"/>
    <cellStyle name="_06 Van tai_01 Don vi HC" xfId="318" xr:uid="{00000000-0005-0000-0000-00008B000000}"/>
    <cellStyle name="_06 Van tai_02 Danso_Laodong 2012(chuan) CO SO" xfId="319" xr:uid="{00000000-0005-0000-0000-00008C000000}"/>
    <cellStyle name="_06 Van tai_04 Doanh nghiep va CSKDCT 2012" xfId="320" xr:uid="{00000000-0005-0000-0000-00008D000000}"/>
    <cellStyle name="_06 Van tai_12 MSDC_Thuy Van" xfId="321" xr:uid="{00000000-0005-0000-0000-00008E000000}"/>
    <cellStyle name="_06 Van tai_Don vi HC, dat dai, khi hau" xfId="322" xr:uid="{00000000-0005-0000-0000-00008F000000}"/>
    <cellStyle name="_06 Van tai_Mau" xfId="323" xr:uid="{00000000-0005-0000-0000-000090000000}"/>
    <cellStyle name="_06 Van tai_Mau 2" xfId="324" xr:uid="{00000000-0005-0000-0000-000091000000}"/>
    <cellStyle name="_06 Van tai_Mau_Book2" xfId="325" xr:uid="{00000000-0005-0000-0000-000092000000}"/>
    <cellStyle name="_06 Van tai_Mau_NGTK-daydu-2014-Laodong" xfId="326" xr:uid="{00000000-0005-0000-0000-000093000000}"/>
    <cellStyle name="_06 Van tai_Mau_Niengiam_Hung_final" xfId="327" xr:uid="{00000000-0005-0000-0000-000094000000}"/>
    <cellStyle name="_06 Van tai_NGDD 2013 Thu chi NSNN " xfId="328" xr:uid="{00000000-0005-0000-0000-000095000000}"/>
    <cellStyle name="_06 Van tai_NGTK-daydu-2014-VuDSLD(22.5.2015)" xfId="329" xr:uid="{00000000-0005-0000-0000-000096000000}"/>
    <cellStyle name="_06 Van tai_nien giam 28.5.12_sua tn_Oanh-gui-3.15pm-28-5-2012" xfId="330" xr:uid="{00000000-0005-0000-0000-000097000000}"/>
    <cellStyle name="_06 Van tai_Nien giam KT_TV 2010" xfId="331" xr:uid="{00000000-0005-0000-0000-000098000000}"/>
    <cellStyle name="_06 Van tai_nien giam tom tat nong nghiep 2013" xfId="332" xr:uid="{00000000-0005-0000-0000-000099000000}"/>
    <cellStyle name="_06 Van tai_Phan II (In)" xfId="333" xr:uid="{00000000-0005-0000-0000-00009A000000}"/>
    <cellStyle name="_06 Van tai_Xl0000006" xfId="334" xr:uid="{00000000-0005-0000-0000-00009B000000}"/>
    <cellStyle name="_06 Van tai_Xl0000167" xfId="335" xr:uid="{00000000-0005-0000-0000-00009C000000}"/>
    <cellStyle name="_06 Van tai_Y te-VH TT_Tam(1)" xfId="336" xr:uid="{00000000-0005-0000-0000-00009D000000}"/>
    <cellStyle name="_07 Buu dien" xfId="337" xr:uid="{00000000-0005-0000-0000-00009E000000}"/>
    <cellStyle name="_07 Buu dien_01 Don vi HC" xfId="338" xr:uid="{00000000-0005-0000-0000-00009F000000}"/>
    <cellStyle name="_07 Buu dien_02 Danso_Laodong 2012(chuan) CO SO" xfId="339" xr:uid="{00000000-0005-0000-0000-0000A0000000}"/>
    <cellStyle name="_07 Buu dien_04 Doanh nghiep va CSKDCT 2012" xfId="340" xr:uid="{00000000-0005-0000-0000-0000A1000000}"/>
    <cellStyle name="_07 Buu dien_12 MSDC_Thuy Van" xfId="341" xr:uid="{00000000-0005-0000-0000-0000A2000000}"/>
    <cellStyle name="_07 Buu dien_Don vi HC, dat dai, khi hau" xfId="342" xr:uid="{00000000-0005-0000-0000-0000A3000000}"/>
    <cellStyle name="_07 Buu dien_Mau" xfId="343" xr:uid="{00000000-0005-0000-0000-0000A4000000}"/>
    <cellStyle name="_07 Buu dien_Mau 2" xfId="344" xr:uid="{00000000-0005-0000-0000-0000A5000000}"/>
    <cellStyle name="_07 Buu dien_Mau_Book2" xfId="345" xr:uid="{00000000-0005-0000-0000-0000A6000000}"/>
    <cellStyle name="_07 Buu dien_Mau_NGTK-daydu-2014-Laodong" xfId="346" xr:uid="{00000000-0005-0000-0000-0000A7000000}"/>
    <cellStyle name="_07 Buu dien_Mau_Niengiam_Hung_final" xfId="347" xr:uid="{00000000-0005-0000-0000-0000A8000000}"/>
    <cellStyle name="_07 Buu dien_NGDD 2013 Thu chi NSNN " xfId="348" xr:uid="{00000000-0005-0000-0000-0000A9000000}"/>
    <cellStyle name="_07 Buu dien_NGTK-daydu-2014-VuDSLD(22.5.2015)" xfId="349" xr:uid="{00000000-0005-0000-0000-0000AA000000}"/>
    <cellStyle name="_07 Buu dien_nien giam 28.5.12_sua tn_Oanh-gui-3.15pm-28-5-2012" xfId="350" xr:uid="{00000000-0005-0000-0000-0000AB000000}"/>
    <cellStyle name="_07 Buu dien_Nien giam KT_TV 2010" xfId="351" xr:uid="{00000000-0005-0000-0000-0000AC000000}"/>
    <cellStyle name="_07 Buu dien_nien giam tom tat nong nghiep 2013" xfId="352" xr:uid="{00000000-0005-0000-0000-0000AD000000}"/>
    <cellStyle name="_07 Buu dien_Phan II (In)" xfId="353" xr:uid="{00000000-0005-0000-0000-0000AE000000}"/>
    <cellStyle name="_07 Buu dien_Xl0000006" xfId="354" xr:uid="{00000000-0005-0000-0000-0000AF000000}"/>
    <cellStyle name="_07 Buu dien_Xl0000167" xfId="355" xr:uid="{00000000-0005-0000-0000-0000B0000000}"/>
    <cellStyle name="_07 Buu dien_Y te-VH TT_Tam(1)" xfId="356" xr:uid="{00000000-0005-0000-0000-0000B1000000}"/>
    <cellStyle name="_07. NGTT2009-NN" xfId="16" xr:uid="{00000000-0005-0000-0000-0000B2000000}"/>
    <cellStyle name="_07. NGTT2009-NN 10" xfId="357" xr:uid="{00000000-0005-0000-0000-0000B3000000}"/>
    <cellStyle name="_07. NGTT2009-NN 11" xfId="358" xr:uid="{00000000-0005-0000-0000-0000B4000000}"/>
    <cellStyle name="_07. NGTT2009-NN 12" xfId="359" xr:uid="{00000000-0005-0000-0000-0000B5000000}"/>
    <cellStyle name="_07. NGTT2009-NN 13" xfId="360" xr:uid="{00000000-0005-0000-0000-0000B6000000}"/>
    <cellStyle name="_07. NGTT2009-NN 14" xfId="361" xr:uid="{00000000-0005-0000-0000-0000B7000000}"/>
    <cellStyle name="_07. NGTT2009-NN 15" xfId="362" xr:uid="{00000000-0005-0000-0000-0000B8000000}"/>
    <cellStyle name="_07. NGTT2009-NN 16" xfId="363" xr:uid="{00000000-0005-0000-0000-0000B9000000}"/>
    <cellStyle name="_07. NGTT2009-NN 17" xfId="364" xr:uid="{00000000-0005-0000-0000-0000BA000000}"/>
    <cellStyle name="_07. NGTT2009-NN 18" xfId="365" xr:uid="{00000000-0005-0000-0000-0000BB000000}"/>
    <cellStyle name="_07. NGTT2009-NN 19" xfId="366" xr:uid="{00000000-0005-0000-0000-0000BC000000}"/>
    <cellStyle name="_07. NGTT2009-NN 2" xfId="367" xr:uid="{00000000-0005-0000-0000-0000BD000000}"/>
    <cellStyle name="_07. NGTT2009-NN 3" xfId="368" xr:uid="{00000000-0005-0000-0000-0000BE000000}"/>
    <cellStyle name="_07. NGTT2009-NN 4" xfId="369" xr:uid="{00000000-0005-0000-0000-0000BF000000}"/>
    <cellStyle name="_07. NGTT2009-NN 5" xfId="370" xr:uid="{00000000-0005-0000-0000-0000C0000000}"/>
    <cellStyle name="_07. NGTT2009-NN 6" xfId="371" xr:uid="{00000000-0005-0000-0000-0000C1000000}"/>
    <cellStyle name="_07. NGTT2009-NN 7" xfId="372" xr:uid="{00000000-0005-0000-0000-0000C2000000}"/>
    <cellStyle name="_07. NGTT2009-NN 8" xfId="373" xr:uid="{00000000-0005-0000-0000-0000C3000000}"/>
    <cellStyle name="_07. NGTT2009-NN 9" xfId="374" xr:uid="{00000000-0005-0000-0000-0000C4000000}"/>
    <cellStyle name="_07. NGTT2009-NN_01 Don vi HC" xfId="375" xr:uid="{00000000-0005-0000-0000-0000C5000000}"/>
    <cellStyle name="_07. NGTT2009-NN_01 Don vi HC 2" xfId="376" xr:uid="{00000000-0005-0000-0000-0000C6000000}"/>
    <cellStyle name="_07. NGTT2009-NN_01 Don vi HC_Book2" xfId="377" xr:uid="{00000000-0005-0000-0000-0000C7000000}"/>
    <cellStyle name="_07. NGTT2009-NN_01 Don vi HC_NGTK-daydu-2014-Laodong" xfId="378" xr:uid="{00000000-0005-0000-0000-0000C8000000}"/>
    <cellStyle name="_07. NGTT2009-NN_01 Don vi HC_Niengiam_Hung_final" xfId="379" xr:uid="{00000000-0005-0000-0000-0000C9000000}"/>
    <cellStyle name="_07. NGTT2009-NN_01 DVHC-DSLD 2010" xfId="380" xr:uid="{00000000-0005-0000-0000-0000CA000000}"/>
    <cellStyle name="_07. NGTT2009-NN_01 DVHC-DSLD 2010_01 Don vi HC" xfId="381" xr:uid="{00000000-0005-0000-0000-0000CB000000}"/>
    <cellStyle name="_07. NGTT2009-NN_01 DVHC-DSLD 2010_01 Don vi HC 2" xfId="382" xr:uid="{00000000-0005-0000-0000-0000CC000000}"/>
    <cellStyle name="_07. NGTT2009-NN_01 DVHC-DSLD 2010_01 Don vi HC_Book2" xfId="383" xr:uid="{00000000-0005-0000-0000-0000CD000000}"/>
    <cellStyle name="_07. NGTT2009-NN_01 DVHC-DSLD 2010_01 Don vi HC_NGTK-daydu-2014-Laodong" xfId="384" xr:uid="{00000000-0005-0000-0000-0000CE000000}"/>
    <cellStyle name="_07. NGTT2009-NN_01 DVHC-DSLD 2010_01 Don vi HC_Niengiam_Hung_final" xfId="385" xr:uid="{00000000-0005-0000-0000-0000CF000000}"/>
    <cellStyle name="_07. NGTT2009-NN_01 DVHC-DSLD 2010_02 Danso_Laodong 2012(chuan) CO SO" xfId="386" xr:uid="{00000000-0005-0000-0000-0000D0000000}"/>
    <cellStyle name="_07. NGTT2009-NN_01 DVHC-DSLD 2010_04 Doanh nghiep va CSKDCT 2012" xfId="387" xr:uid="{00000000-0005-0000-0000-0000D1000000}"/>
    <cellStyle name="_07. NGTT2009-NN_01 DVHC-DSLD 2010_08 Thuong mai Tong muc - Diep" xfId="388" xr:uid="{00000000-0005-0000-0000-0000D2000000}"/>
    <cellStyle name="_07. NGTT2009-NN_01 DVHC-DSLD 2010_12 MSDC_Thuy Van" xfId="389" xr:uid="{00000000-0005-0000-0000-0000D3000000}"/>
    <cellStyle name="_07. NGTT2009-NN_01 DVHC-DSLD 2010_Bo sung 04 bieu Cong nghiep" xfId="390" xr:uid="{00000000-0005-0000-0000-0000D4000000}"/>
    <cellStyle name="_07. NGTT2009-NN_01 DVHC-DSLD 2010_Bo sung 04 bieu Cong nghiep 2" xfId="391" xr:uid="{00000000-0005-0000-0000-0000D5000000}"/>
    <cellStyle name="_07. NGTT2009-NN_01 DVHC-DSLD 2010_Bo sung 04 bieu Cong nghiep_Book2" xfId="392" xr:uid="{00000000-0005-0000-0000-0000D6000000}"/>
    <cellStyle name="_07. NGTT2009-NN_01 DVHC-DSLD 2010_Bo sung 04 bieu Cong nghiep_Mau" xfId="393" xr:uid="{00000000-0005-0000-0000-0000D7000000}"/>
    <cellStyle name="_07. NGTT2009-NN_01 DVHC-DSLD 2010_Bo sung 04 bieu Cong nghiep_NGTK-daydu-2014-Laodong" xfId="394" xr:uid="{00000000-0005-0000-0000-0000D8000000}"/>
    <cellStyle name="_07. NGTT2009-NN_01 DVHC-DSLD 2010_Bo sung 04 bieu Cong nghiep_Niengiam_Hung_final" xfId="395" xr:uid="{00000000-0005-0000-0000-0000D9000000}"/>
    <cellStyle name="_07. NGTT2009-NN_01 DVHC-DSLD 2010_Don vi HC, dat dai, khi hau" xfId="396" xr:uid="{00000000-0005-0000-0000-0000DA000000}"/>
    <cellStyle name="_07. NGTT2009-NN_01 DVHC-DSLD 2010_Mau" xfId="397" xr:uid="{00000000-0005-0000-0000-0000DB000000}"/>
    <cellStyle name="_07. NGTT2009-NN_01 DVHC-DSLD 2010_Mau 2" xfId="398" xr:uid="{00000000-0005-0000-0000-0000DC000000}"/>
    <cellStyle name="_07. NGTT2009-NN_01 DVHC-DSLD 2010_Mau_1" xfId="399" xr:uid="{00000000-0005-0000-0000-0000DD000000}"/>
    <cellStyle name="_07. NGTT2009-NN_01 DVHC-DSLD 2010_Mau_12 MSDC_Thuy Van" xfId="400" xr:uid="{00000000-0005-0000-0000-0000DE000000}"/>
    <cellStyle name="_07. NGTT2009-NN_01 DVHC-DSLD 2010_Mau_Book2" xfId="401" xr:uid="{00000000-0005-0000-0000-0000DF000000}"/>
    <cellStyle name="_07. NGTT2009-NN_01 DVHC-DSLD 2010_Mau_NGTK-daydu-2014-Laodong" xfId="402" xr:uid="{00000000-0005-0000-0000-0000E0000000}"/>
    <cellStyle name="_07. NGTT2009-NN_01 DVHC-DSLD 2010_Mau_Niengiam_Hung_final" xfId="403" xr:uid="{00000000-0005-0000-0000-0000E1000000}"/>
    <cellStyle name="_07. NGTT2009-NN_01 DVHC-DSLD 2010_NGDD 2013 Thu chi NSNN " xfId="404" xr:uid="{00000000-0005-0000-0000-0000E2000000}"/>
    <cellStyle name="_07. NGTT2009-NN_01 DVHC-DSLD 2010_NGTK-daydu-2014-VuDSLD(22.5.2015)" xfId="405" xr:uid="{00000000-0005-0000-0000-0000E3000000}"/>
    <cellStyle name="_07. NGTT2009-NN_01 DVHC-DSLD 2010_nien giam 28.5.12_sua tn_Oanh-gui-3.15pm-28-5-2012" xfId="406" xr:uid="{00000000-0005-0000-0000-0000E4000000}"/>
    <cellStyle name="_07. NGTT2009-NN_01 DVHC-DSLD 2010_Nien giam KT_TV 2010" xfId="407" xr:uid="{00000000-0005-0000-0000-0000E5000000}"/>
    <cellStyle name="_07. NGTT2009-NN_01 DVHC-DSLD 2010_nien giam tom tat 2010 (thuy)" xfId="408" xr:uid="{00000000-0005-0000-0000-0000E6000000}"/>
    <cellStyle name="_07. NGTT2009-NN_01 DVHC-DSLD 2010_nien giam tom tat 2010 (thuy)_01 Don vi HC" xfId="409" xr:uid="{00000000-0005-0000-0000-0000E7000000}"/>
    <cellStyle name="_07. NGTT2009-NN_01 DVHC-DSLD 2010_nien giam tom tat 2010 (thuy)_01 Don vi HC 2" xfId="410" xr:uid="{00000000-0005-0000-0000-0000E8000000}"/>
    <cellStyle name="_07. NGTT2009-NN_01 DVHC-DSLD 2010_nien giam tom tat 2010 (thuy)_01 Don vi HC_Book2" xfId="411" xr:uid="{00000000-0005-0000-0000-0000E9000000}"/>
    <cellStyle name="_07. NGTT2009-NN_01 DVHC-DSLD 2010_nien giam tom tat 2010 (thuy)_01 Don vi HC_NGTK-daydu-2014-Laodong" xfId="412" xr:uid="{00000000-0005-0000-0000-0000EA000000}"/>
    <cellStyle name="_07. NGTT2009-NN_01 DVHC-DSLD 2010_nien giam tom tat 2010 (thuy)_01 Don vi HC_Niengiam_Hung_final" xfId="413" xr:uid="{00000000-0005-0000-0000-0000EB000000}"/>
    <cellStyle name="_07. NGTT2009-NN_01 DVHC-DSLD 2010_nien giam tom tat 2010 (thuy)_02 Danso_Laodong 2012(chuan) CO SO" xfId="414" xr:uid="{00000000-0005-0000-0000-0000EC000000}"/>
    <cellStyle name="_07. NGTT2009-NN_01 DVHC-DSLD 2010_nien giam tom tat 2010 (thuy)_04 Doanh nghiep va CSKDCT 2012" xfId="415" xr:uid="{00000000-0005-0000-0000-0000ED000000}"/>
    <cellStyle name="_07. NGTT2009-NN_01 DVHC-DSLD 2010_nien giam tom tat 2010 (thuy)_08 Thuong mai Tong muc - Diep" xfId="416" xr:uid="{00000000-0005-0000-0000-0000EE000000}"/>
    <cellStyle name="_07. NGTT2009-NN_01 DVHC-DSLD 2010_nien giam tom tat 2010 (thuy)_09 Thuong mai va Du lich" xfId="417" xr:uid="{00000000-0005-0000-0000-0000EF000000}"/>
    <cellStyle name="_07. NGTT2009-NN_01 DVHC-DSLD 2010_nien giam tom tat 2010 (thuy)_09 Thuong mai va Du lich 2" xfId="418" xr:uid="{00000000-0005-0000-0000-0000F0000000}"/>
    <cellStyle name="_07. NGTT2009-NN_01 DVHC-DSLD 2010_nien giam tom tat 2010 (thuy)_09 Thuong mai va Du lich_01 Don vi HC" xfId="419" xr:uid="{00000000-0005-0000-0000-0000F1000000}"/>
    <cellStyle name="_07. NGTT2009-NN_01 DVHC-DSLD 2010_nien giam tom tat 2010 (thuy)_09 Thuong mai va Du lich_Book2" xfId="420" xr:uid="{00000000-0005-0000-0000-0000F2000000}"/>
    <cellStyle name="_07. NGTT2009-NN_01 DVHC-DSLD 2010_nien giam tom tat 2010 (thuy)_09 Thuong mai va Du lich_NGDD 2013 Thu chi NSNN " xfId="421" xr:uid="{00000000-0005-0000-0000-0000F3000000}"/>
    <cellStyle name="_07. NGTT2009-NN_01 DVHC-DSLD 2010_nien giam tom tat 2010 (thuy)_09 Thuong mai va Du lich_NGTK-daydu-2014-Laodong" xfId="422" xr:uid="{00000000-0005-0000-0000-0000F4000000}"/>
    <cellStyle name="_07. NGTT2009-NN_01 DVHC-DSLD 2010_nien giam tom tat 2010 (thuy)_09 Thuong mai va Du lich_nien giam tom tat nong nghiep 2013" xfId="423" xr:uid="{00000000-0005-0000-0000-0000F5000000}"/>
    <cellStyle name="_07. NGTT2009-NN_01 DVHC-DSLD 2010_nien giam tom tat 2010 (thuy)_09 Thuong mai va Du lich_Niengiam_Hung_final" xfId="424" xr:uid="{00000000-0005-0000-0000-0000F6000000}"/>
    <cellStyle name="_07. NGTT2009-NN_01 DVHC-DSLD 2010_nien giam tom tat 2010 (thuy)_09 Thuong mai va Du lich_Phan II (In)" xfId="425" xr:uid="{00000000-0005-0000-0000-0000F7000000}"/>
    <cellStyle name="_07. NGTT2009-NN_01 DVHC-DSLD 2010_nien giam tom tat 2010 (thuy)_12 MSDC_Thuy Van" xfId="426" xr:uid="{00000000-0005-0000-0000-0000F8000000}"/>
    <cellStyle name="_07. NGTT2009-NN_01 DVHC-DSLD 2010_nien giam tom tat 2010 (thuy)_Don vi HC, dat dai, khi hau" xfId="427" xr:uid="{00000000-0005-0000-0000-0000F9000000}"/>
    <cellStyle name="_07. NGTT2009-NN_01 DVHC-DSLD 2010_nien giam tom tat 2010 (thuy)_Mau" xfId="428" xr:uid="{00000000-0005-0000-0000-0000FA000000}"/>
    <cellStyle name="_07. NGTT2009-NN_01 DVHC-DSLD 2010_nien giam tom tat 2010 (thuy)_NGTK-daydu-2014-VuDSLD(22.5.2015)" xfId="429" xr:uid="{00000000-0005-0000-0000-0000FB000000}"/>
    <cellStyle name="_07. NGTT2009-NN_01 DVHC-DSLD 2010_nien giam tom tat 2010 (thuy)_nien giam 28.5.12_sua tn_Oanh-gui-3.15pm-28-5-2012" xfId="430" xr:uid="{00000000-0005-0000-0000-0000FC000000}"/>
    <cellStyle name="_07. NGTT2009-NN_01 DVHC-DSLD 2010_nien giam tom tat 2010 (thuy)_nien giam tom tat nong nghiep 2013" xfId="431" xr:uid="{00000000-0005-0000-0000-0000FD000000}"/>
    <cellStyle name="_07. NGTT2009-NN_01 DVHC-DSLD 2010_nien giam tom tat 2010 (thuy)_Phan II (In)" xfId="432" xr:uid="{00000000-0005-0000-0000-0000FE000000}"/>
    <cellStyle name="_07. NGTT2009-NN_01 DVHC-DSLD 2010_nien giam tom tat 2010 (thuy)_TKQG" xfId="433" xr:uid="{00000000-0005-0000-0000-0000FF000000}"/>
    <cellStyle name="_07. NGTT2009-NN_01 DVHC-DSLD 2010_nien giam tom tat 2010 (thuy)_Xl0000006" xfId="434" xr:uid="{00000000-0005-0000-0000-000000010000}"/>
    <cellStyle name="_07. NGTT2009-NN_01 DVHC-DSLD 2010_nien giam tom tat 2010 (thuy)_Xl0000167" xfId="435" xr:uid="{00000000-0005-0000-0000-000001010000}"/>
    <cellStyle name="_07. NGTT2009-NN_01 DVHC-DSLD 2010_nien giam tom tat 2010 (thuy)_Y te-VH TT_Tam(1)" xfId="436" xr:uid="{00000000-0005-0000-0000-000002010000}"/>
    <cellStyle name="_07. NGTT2009-NN_01 DVHC-DSLD 2010_nien giam tom tat nong nghiep 2013" xfId="437" xr:uid="{00000000-0005-0000-0000-000003010000}"/>
    <cellStyle name="_07. NGTT2009-NN_01 DVHC-DSLD 2010_Phan II (In)" xfId="438" xr:uid="{00000000-0005-0000-0000-000004010000}"/>
    <cellStyle name="_07. NGTT2009-NN_01 DVHC-DSLD 2010_Tong hop NGTT" xfId="439" xr:uid="{00000000-0005-0000-0000-000005010000}"/>
    <cellStyle name="_07. NGTT2009-NN_01 DVHC-DSLD 2010_Tong hop NGTT 2" xfId="440" xr:uid="{00000000-0005-0000-0000-000006010000}"/>
    <cellStyle name="_07. NGTT2009-NN_01 DVHC-DSLD 2010_Tong hop NGTT_09 Thuong mai va Du lich" xfId="441" xr:uid="{00000000-0005-0000-0000-000007010000}"/>
    <cellStyle name="_07. NGTT2009-NN_01 DVHC-DSLD 2010_Tong hop NGTT_09 Thuong mai va Du lich 2" xfId="442" xr:uid="{00000000-0005-0000-0000-000008010000}"/>
    <cellStyle name="_07. NGTT2009-NN_01 DVHC-DSLD 2010_Tong hop NGTT_09 Thuong mai va Du lich_01 Don vi HC" xfId="443" xr:uid="{00000000-0005-0000-0000-000009010000}"/>
    <cellStyle name="_07. NGTT2009-NN_01 DVHC-DSLD 2010_Tong hop NGTT_09 Thuong mai va Du lich_Book2" xfId="444" xr:uid="{00000000-0005-0000-0000-00000A010000}"/>
    <cellStyle name="_07. NGTT2009-NN_01 DVHC-DSLD 2010_Tong hop NGTT_09 Thuong mai va Du lich_NGDD 2013 Thu chi NSNN " xfId="445" xr:uid="{00000000-0005-0000-0000-00000B010000}"/>
    <cellStyle name="_07. NGTT2009-NN_01 DVHC-DSLD 2010_Tong hop NGTT_09 Thuong mai va Du lich_NGTK-daydu-2014-Laodong" xfId="446" xr:uid="{00000000-0005-0000-0000-00000C010000}"/>
    <cellStyle name="_07. NGTT2009-NN_01 DVHC-DSLD 2010_Tong hop NGTT_09 Thuong mai va Du lich_nien giam tom tat nong nghiep 2013" xfId="447" xr:uid="{00000000-0005-0000-0000-00000D010000}"/>
    <cellStyle name="_07. NGTT2009-NN_01 DVHC-DSLD 2010_Tong hop NGTT_09 Thuong mai va Du lich_Niengiam_Hung_final" xfId="448" xr:uid="{00000000-0005-0000-0000-00000E010000}"/>
    <cellStyle name="_07. NGTT2009-NN_01 DVHC-DSLD 2010_Tong hop NGTT_09 Thuong mai va Du lich_Phan II (In)" xfId="449" xr:uid="{00000000-0005-0000-0000-00000F010000}"/>
    <cellStyle name="_07. NGTT2009-NN_01 DVHC-DSLD 2010_Tong hop NGTT_Book2" xfId="450" xr:uid="{00000000-0005-0000-0000-000010010000}"/>
    <cellStyle name="_07. NGTT2009-NN_01 DVHC-DSLD 2010_Tong hop NGTT_Mau" xfId="451" xr:uid="{00000000-0005-0000-0000-000011010000}"/>
    <cellStyle name="_07. NGTT2009-NN_01 DVHC-DSLD 2010_Tong hop NGTT_NGTK-daydu-2014-Laodong" xfId="452" xr:uid="{00000000-0005-0000-0000-000012010000}"/>
    <cellStyle name="_07. NGTT2009-NN_01 DVHC-DSLD 2010_Tong hop NGTT_Niengiam_Hung_final" xfId="453" xr:uid="{00000000-0005-0000-0000-000013010000}"/>
    <cellStyle name="_07. NGTT2009-NN_01 DVHC-DSLD 2010_Xl0000006" xfId="454" xr:uid="{00000000-0005-0000-0000-000014010000}"/>
    <cellStyle name="_07. NGTT2009-NN_01 DVHC-DSLD 2010_Xl0000167" xfId="455" xr:uid="{00000000-0005-0000-0000-000015010000}"/>
    <cellStyle name="_07. NGTT2009-NN_01 DVHC-DSLD 2010_Y te-VH TT_Tam(1)" xfId="456" xr:uid="{00000000-0005-0000-0000-000016010000}"/>
    <cellStyle name="_07. NGTT2009-NN_02  Dan so lao dong(OK)" xfId="457" xr:uid="{00000000-0005-0000-0000-000017010000}"/>
    <cellStyle name="_07. NGTT2009-NN_02 Dan so 2010 (ok)" xfId="458" xr:uid="{00000000-0005-0000-0000-000018010000}"/>
    <cellStyle name="_07. NGTT2009-NN_02 Dan so Lao dong 2011" xfId="459" xr:uid="{00000000-0005-0000-0000-000019010000}"/>
    <cellStyle name="_07. NGTT2009-NN_02 Danso_Laodong 2012(chuan) CO SO" xfId="460" xr:uid="{00000000-0005-0000-0000-00001A010000}"/>
    <cellStyle name="_07. NGTT2009-NN_02 DSLD_2011(ok).xls" xfId="461" xr:uid="{00000000-0005-0000-0000-00001B010000}"/>
    <cellStyle name="_07. NGTT2009-NN_03 Dautu 2010" xfId="462" xr:uid="{00000000-0005-0000-0000-00001C010000}"/>
    <cellStyle name="_07. NGTT2009-NN_03 Dautu 2010_01 Don vi HC" xfId="463" xr:uid="{00000000-0005-0000-0000-00001D010000}"/>
    <cellStyle name="_07. NGTT2009-NN_03 Dautu 2010_01 Don vi HC 2" xfId="464" xr:uid="{00000000-0005-0000-0000-00001E010000}"/>
    <cellStyle name="_07. NGTT2009-NN_03 Dautu 2010_01 Don vi HC_Book2" xfId="465" xr:uid="{00000000-0005-0000-0000-00001F010000}"/>
    <cellStyle name="_07. NGTT2009-NN_03 Dautu 2010_01 Don vi HC_NGTK-daydu-2014-Laodong" xfId="466" xr:uid="{00000000-0005-0000-0000-000020010000}"/>
    <cellStyle name="_07. NGTT2009-NN_03 Dautu 2010_01 Don vi HC_Niengiam_Hung_final" xfId="467" xr:uid="{00000000-0005-0000-0000-000021010000}"/>
    <cellStyle name="_07. NGTT2009-NN_03 Dautu 2010_02 Danso_Laodong 2012(chuan) CO SO" xfId="468" xr:uid="{00000000-0005-0000-0000-000022010000}"/>
    <cellStyle name="_07. NGTT2009-NN_03 Dautu 2010_04 Doanh nghiep va CSKDCT 2012" xfId="469" xr:uid="{00000000-0005-0000-0000-000023010000}"/>
    <cellStyle name="_07. NGTT2009-NN_03 Dautu 2010_08 Thuong mai Tong muc - Diep" xfId="470" xr:uid="{00000000-0005-0000-0000-000024010000}"/>
    <cellStyle name="_07. NGTT2009-NN_03 Dautu 2010_09 Thuong mai va Du lich" xfId="471" xr:uid="{00000000-0005-0000-0000-000025010000}"/>
    <cellStyle name="_07. NGTT2009-NN_03 Dautu 2010_09 Thuong mai va Du lich 2" xfId="472" xr:uid="{00000000-0005-0000-0000-000026010000}"/>
    <cellStyle name="_07. NGTT2009-NN_03 Dautu 2010_09 Thuong mai va Du lich_01 Don vi HC" xfId="473" xr:uid="{00000000-0005-0000-0000-000027010000}"/>
    <cellStyle name="_07. NGTT2009-NN_03 Dautu 2010_09 Thuong mai va Du lich_Book2" xfId="474" xr:uid="{00000000-0005-0000-0000-000028010000}"/>
    <cellStyle name="_07. NGTT2009-NN_03 Dautu 2010_09 Thuong mai va Du lich_NGDD 2013 Thu chi NSNN " xfId="475" xr:uid="{00000000-0005-0000-0000-000029010000}"/>
    <cellStyle name="_07. NGTT2009-NN_03 Dautu 2010_09 Thuong mai va Du lich_NGTK-daydu-2014-Laodong" xfId="476" xr:uid="{00000000-0005-0000-0000-00002A010000}"/>
    <cellStyle name="_07. NGTT2009-NN_03 Dautu 2010_09 Thuong mai va Du lich_nien giam tom tat nong nghiep 2013" xfId="477" xr:uid="{00000000-0005-0000-0000-00002B010000}"/>
    <cellStyle name="_07. NGTT2009-NN_03 Dautu 2010_09 Thuong mai va Du lich_Niengiam_Hung_final" xfId="478" xr:uid="{00000000-0005-0000-0000-00002C010000}"/>
    <cellStyle name="_07. NGTT2009-NN_03 Dautu 2010_09 Thuong mai va Du lich_Phan II (In)" xfId="479" xr:uid="{00000000-0005-0000-0000-00002D010000}"/>
    <cellStyle name="_07. NGTT2009-NN_03 Dautu 2010_12 MSDC_Thuy Van" xfId="480" xr:uid="{00000000-0005-0000-0000-00002E010000}"/>
    <cellStyle name="_07. NGTT2009-NN_03 Dautu 2010_Don vi HC, dat dai, khi hau" xfId="481" xr:uid="{00000000-0005-0000-0000-00002F010000}"/>
    <cellStyle name="_07. NGTT2009-NN_03 Dautu 2010_Mau" xfId="482" xr:uid="{00000000-0005-0000-0000-000030010000}"/>
    <cellStyle name="_07. NGTT2009-NN_03 Dautu 2010_NGTK-daydu-2014-VuDSLD(22.5.2015)" xfId="483" xr:uid="{00000000-0005-0000-0000-000031010000}"/>
    <cellStyle name="_07. NGTT2009-NN_03 Dautu 2010_nien giam 28.5.12_sua tn_Oanh-gui-3.15pm-28-5-2012" xfId="484" xr:uid="{00000000-0005-0000-0000-000032010000}"/>
    <cellStyle name="_07. NGTT2009-NN_03 Dautu 2010_nien giam tom tat nong nghiep 2013" xfId="485" xr:uid="{00000000-0005-0000-0000-000033010000}"/>
    <cellStyle name="_07. NGTT2009-NN_03 Dautu 2010_Phan II (In)" xfId="486" xr:uid="{00000000-0005-0000-0000-000034010000}"/>
    <cellStyle name="_07. NGTT2009-NN_03 Dautu 2010_TKQG" xfId="487" xr:uid="{00000000-0005-0000-0000-000035010000}"/>
    <cellStyle name="_07. NGTT2009-NN_03 Dautu 2010_Xl0000006" xfId="488" xr:uid="{00000000-0005-0000-0000-000036010000}"/>
    <cellStyle name="_07. NGTT2009-NN_03 Dautu 2010_Xl0000167" xfId="489" xr:uid="{00000000-0005-0000-0000-000037010000}"/>
    <cellStyle name="_07. NGTT2009-NN_03 Dautu 2010_Y te-VH TT_Tam(1)" xfId="490" xr:uid="{00000000-0005-0000-0000-000038010000}"/>
    <cellStyle name="_07. NGTT2009-NN_03 TKQG" xfId="491" xr:uid="{00000000-0005-0000-0000-000039010000}"/>
    <cellStyle name="_07. NGTT2009-NN_03 TKQG 2" xfId="492" xr:uid="{00000000-0005-0000-0000-00003A010000}"/>
    <cellStyle name="_07. NGTT2009-NN_03 TKQG_02  Dan so lao dong(OK)" xfId="493" xr:uid="{00000000-0005-0000-0000-00003B010000}"/>
    <cellStyle name="_07. NGTT2009-NN_03 TKQG_Book2" xfId="494" xr:uid="{00000000-0005-0000-0000-00003C010000}"/>
    <cellStyle name="_07. NGTT2009-NN_03 TKQG_NGTK-daydu-2014-Laodong" xfId="495" xr:uid="{00000000-0005-0000-0000-00003D010000}"/>
    <cellStyle name="_07. NGTT2009-NN_03 TKQG_Niengiam_Hung_final" xfId="496" xr:uid="{00000000-0005-0000-0000-00003E010000}"/>
    <cellStyle name="_07. NGTT2009-NN_03 TKQG_Xl0000167" xfId="497" xr:uid="{00000000-0005-0000-0000-00003F010000}"/>
    <cellStyle name="_07. NGTT2009-NN_04 Doanh nghiep va CSKDCT 2012" xfId="498" xr:uid="{00000000-0005-0000-0000-000040010000}"/>
    <cellStyle name="_07. NGTT2009-NN_05 Doanh nghiep va Ca the_2011 (Ok)" xfId="499" xr:uid="{00000000-0005-0000-0000-000041010000}"/>
    <cellStyle name="_07. NGTT2009-NN_05 Thu chi NSNN" xfId="500" xr:uid="{00000000-0005-0000-0000-000042010000}"/>
    <cellStyle name="_07. NGTT2009-NN_05 Thuong mai" xfId="501" xr:uid="{00000000-0005-0000-0000-000043010000}"/>
    <cellStyle name="_07. NGTT2009-NN_05 Thuong mai_01 Don vi HC" xfId="502" xr:uid="{00000000-0005-0000-0000-000044010000}"/>
    <cellStyle name="_07. NGTT2009-NN_05 Thuong mai_02 Danso_Laodong 2012(chuan) CO SO" xfId="503" xr:uid="{00000000-0005-0000-0000-000045010000}"/>
    <cellStyle name="_07. NGTT2009-NN_05 Thuong mai_04 Doanh nghiep va CSKDCT 2012" xfId="504" xr:uid="{00000000-0005-0000-0000-000046010000}"/>
    <cellStyle name="_07. NGTT2009-NN_05 Thuong mai_12 MSDC_Thuy Van" xfId="505" xr:uid="{00000000-0005-0000-0000-000047010000}"/>
    <cellStyle name="_07. NGTT2009-NN_05 Thuong mai_Don vi HC, dat dai, khi hau" xfId="506" xr:uid="{00000000-0005-0000-0000-000048010000}"/>
    <cellStyle name="_07. NGTT2009-NN_05 Thuong mai_Mau" xfId="507" xr:uid="{00000000-0005-0000-0000-000049010000}"/>
    <cellStyle name="_07. NGTT2009-NN_05 Thuong mai_Mau 2" xfId="508" xr:uid="{00000000-0005-0000-0000-00004A010000}"/>
    <cellStyle name="_07. NGTT2009-NN_05 Thuong mai_Mau_Book2" xfId="509" xr:uid="{00000000-0005-0000-0000-00004B010000}"/>
    <cellStyle name="_07. NGTT2009-NN_05 Thuong mai_Mau_NGTK-daydu-2014-Laodong" xfId="510" xr:uid="{00000000-0005-0000-0000-00004C010000}"/>
    <cellStyle name="_07. NGTT2009-NN_05 Thuong mai_Mau_Niengiam_Hung_final" xfId="511" xr:uid="{00000000-0005-0000-0000-00004D010000}"/>
    <cellStyle name="_07. NGTT2009-NN_05 Thuong mai_NGDD 2013 Thu chi NSNN " xfId="512" xr:uid="{00000000-0005-0000-0000-00004E010000}"/>
    <cellStyle name="_07. NGTT2009-NN_05 Thuong mai_NGTK-daydu-2014-VuDSLD(22.5.2015)" xfId="513" xr:uid="{00000000-0005-0000-0000-00004F010000}"/>
    <cellStyle name="_07. NGTT2009-NN_05 Thuong mai_nien giam 28.5.12_sua tn_Oanh-gui-3.15pm-28-5-2012" xfId="514" xr:uid="{00000000-0005-0000-0000-000050010000}"/>
    <cellStyle name="_07. NGTT2009-NN_05 Thuong mai_Nien giam KT_TV 2010" xfId="515" xr:uid="{00000000-0005-0000-0000-000051010000}"/>
    <cellStyle name="_07. NGTT2009-NN_05 Thuong mai_nien giam tom tat nong nghiep 2013" xfId="516" xr:uid="{00000000-0005-0000-0000-000052010000}"/>
    <cellStyle name="_07. NGTT2009-NN_05 Thuong mai_Phan II (In)" xfId="517" xr:uid="{00000000-0005-0000-0000-000053010000}"/>
    <cellStyle name="_07. NGTT2009-NN_05 Thuong mai_Xl0000006" xfId="518" xr:uid="{00000000-0005-0000-0000-000054010000}"/>
    <cellStyle name="_07. NGTT2009-NN_05 Thuong mai_Xl0000167" xfId="519" xr:uid="{00000000-0005-0000-0000-000055010000}"/>
    <cellStyle name="_07. NGTT2009-NN_05 Thuong mai_Y te-VH TT_Tam(1)" xfId="520" xr:uid="{00000000-0005-0000-0000-000056010000}"/>
    <cellStyle name="_07. NGTT2009-NN_06 NGTT LN,TS 2013 co so" xfId="521" xr:uid="{00000000-0005-0000-0000-000057010000}"/>
    <cellStyle name="_07. NGTT2009-NN_06 Nong, lam nghiep 2010  (ok)" xfId="522" xr:uid="{00000000-0005-0000-0000-000058010000}"/>
    <cellStyle name="_07. NGTT2009-NN_06 Van tai" xfId="523" xr:uid="{00000000-0005-0000-0000-000059010000}"/>
    <cellStyle name="_07. NGTT2009-NN_06 Van tai_01 Don vi HC" xfId="524" xr:uid="{00000000-0005-0000-0000-00005A010000}"/>
    <cellStyle name="_07. NGTT2009-NN_06 Van tai_02 Danso_Laodong 2012(chuan) CO SO" xfId="525" xr:uid="{00000000-0005-0000-0000-00005B010000}"/>
    <cellStyle name="_07. NGTT2009-NN_06 Van tai_04 Doanh nghiep va CSKDCT 2012" xfId="526" xr:uid="{00000000-0005-0000-0000-00005C010000}"/>
    <cellStyle name="_07. NGTT2009-NN_06 Van tai_12 MSDC_Thuy Van" xfId="527" xr:uid="{00000000-0005-0000-0000-00005D010000}"/>
    <cellStyle name="_07. NGTT2009-NN_06 Van tai_Don vi HC, dat dai, khi hau" xfId="528" xr:uid="{00000000-0005-0000-0000-00005E010000}"/>
    <cellStyle name="_07. NGTT2009-NN_06 Van tai_Mau" xfId="529" xr:uid="{00000000-0005-0000-0000-00005F010000}"/>
    <cellStyle name="_07. NGTT2009-NN_06 Van tai_Mau 2" xfId="530" xr:uid="{00000000-0005-0000-0000-000060010000}"/>
    <cellStyle name="_07. NGTT2009-NN_06 Van tai_Mau_Book2" xfId="531" xr:uid="{00000000-0005-0000-0000-000061010000}"/>
    <cellStyle name="_07. NGTT2009-NN_06 Van tai_Mau_NGTK-daydu-2014-Laodong" xfId="532" xr:uid="{00000000-0005-0000-0000-000062010000}"/>
    <cellStyle name="_07. NGTT2009-NN_06 Van tai_Mau_Niengiam_Hung_final" xfId="533" xr:uid="{00000000-0005-0000-0000-000063010000}"/>
    <cellStyle name="_07. NGTT2009-NN_06 Van tai_NGDD 2013 Thu chi NSNN " xfId="534" xr:uid="{00000000-0005-0000-0000-000064010000}"/>
    <cellStyle name="_07. NGTT2009-NN_06 Van tai_NGTK-daydu-2014-VuDSLD(22.5.2015)" xfId="535" xr:uid="{00000000-0005-0000-0000-000065010000}"/>
    <cellStyle name="_07. NGTT2009-NN_06 Van tai_nien giam 28.5.12_sua tn_Oanh-gui-3.15pm-28-5-2012" xfId="536" xr:uid="{00000000-0005-0000-0000-000066010000}"/>
    <cellStyle name="_07. NGTT2009-NN_06 Van tai_Nien giam KT_TV 2010" xfId="537" xr:uid="{00000000-0005-0000-0000-000067010000}"/>
    <cellStyle name="_07. NGTT2009-NN_06 Van tai_nien giam tom tat nong nghiep 2013" xfId="538" xr:uid="{00000000-0005-0000-0000-000068010000}"/>
    <cellStyle name="_07. NGTT2009-NN_06 Van tai_Phan II (In)" xfId="539" xr:uid="{00000000-0005-0000-0000-000069010000}"/>
    <cellStyle name="_07. NGTT2009-NN_06 Van tai_Xl0000006" xfId="540" xr:uid="{00000000-0005-0000-0000-00006A010000}"/>
    <cellStyle name="_07. NGTT2009-NN_06 Van tai_Xl0000167" xfId="541" xr:uid="{00000000-0005-0000-0000-00006B010000}"/>
    <cellStyle name="_07. NGTT2009-NN_06 Van tai_Y te-VH TT_Tam(1)" xfId="542" xr:uid="{00000000-0005-0000-0000-00006C010000}"/>
    <cellStyle name="_07. NGTT2009-NN_07 Buu dien" xfId="543" xr:uid="{00000000-0005-0000-0000-00006D010000}"/>
    <cellStyle name="_07. NGTT2009-NN_07 Buu dien_01 Don vi HC" xfId="544" xr:uid="{00000000-0005-0000-0000-00006E010000}"/>
    <cellStyle name="_07. NGTT2009-NN_07 Buu dien_02 Danso_Laodong 2012(chuan) CO SO" xfId="545" xr:uid="{00000000-0005-0000-0000-00006F010000}"/>
    <cellStyle name="_07. NGTT2009-NN_07 Buu dien_04 Doanh nghiep va CSKDCT 2012" xfId="546" xr:uid="{00000000-0005-0000-0000-000070010000}"/>
    <cellStyle name="_07. NGTT2009-NN_07 Buu dien_12 MSDC_Thuy Van" xfId="547" xr:uid="{00000000-0005-0000-0000-000071010000}"/>
    <cellStyle name="_07. NGTT2009-NN_07 Buu dien_Don vi HC, dat dai, khi hau" xfId="548" xr:uid="{00000000-0005-0000-0000-000072010000}"/>
    <cellStyle name="_07. NGTT2009-NN_07 Buu dien_Mau" xfId="549" xr:uid="{00000000-0005-0000-0000-000073010000}"/>
    <cellStyle name="_07. NGTT2009-NN_07 Buu dien_Mau 2" xfId="550" xr:uid="{00000000-0005-0000-0000-000074010000}"/>
    <cellStyle name="_07. NGTT2009-NN_07 Buu dien_Mau_Book2" xfId="551" xr:uid="{00000000-0005-0000-0000-000075010000}"/>
    <cellStyle name="_07. NGTT2009-NN_07 Buu dien_Mau_NGTK-daydu-2014-Laodong" xfId="552" xr:uid="{00000000-0005-0000-0000-000076010000}"/>
    <cellStyle name="_07. NGTT2009-NN_07 Buu dien_Mau_Niengiam_Hung_final" xfId="553" xr:uid="{00000000-0005-0000-0000-000077010000}"/>
    <cellStyle name="_07. NGTT2009-NN_07 Buu dien_NGDD 2013 Thu chi NSNN " xfId="554" xr:uid="{00000000-0005-0000-0000-000078010000}"/>
    <cellStyle name="_07. NGTT2009-NN_07 Buu dien_NGTK-daydu-2014-VuDSLD(22.5.2015)" xfId="555" xr:uid="{00000000-0005-0000-0000-000079010000}"/>
    <cellStyle name="_07. NGTT2009-NN_07 Buu dien_nien giam 28.5.12_sua tn_Oanh-gui-3.15pm-28-5-2012" xfId="556" xr:uid="{00000000-0005-0000-0000-00007A010000}"/>
    <cellStyle name="_07. NGTT2009-NN_07 Buu dien_Nien giam KT_TV 2010" xfId="557" xr:uid="{00000000-0005-0000-0000-00007B010000}"/>
    <cellStyle name="_07. NGTT2009-NN_07 Buu dien_nien giam tom tat nong nghiep 2013" xfId="558" xr:uid="{00000000-0005-0000-0000-00007C010000}"/>
    <cellStyle name="_07. NGTT2009-NN_07 Buu dien_Phan II (In)" xfId="559" xr:uid="{00000000-0005-0000-0000-00007D010000}"/>
    <cellStyle name="_07. NGTT2009-NN_07 Buu dien_Xl0000006" xfId="560" xr:uid="{00000000-0005-0000-0000-00007E010000}"/>
    <cellStyle name="_07. NGTT2009-NN_07 Buu dien_Xl0000167" xfId="561" xr:uid="{00000000-0005-0000-0000-00007F010000}"/>
    <cellStyle name="_07. NGTT2009-NN_07 Buu dien_Y te-VH TT_Tam(1)" xfId="562" xr:uid="{00000000-0005-0000-0000-000080010000}"/>
    <cellStyle name="_07. NGTT2009-NN_07 NGTT CN 2012" xfId="563" xr:uid="{00000000-0005-0000-0000-000081010000}"/>
    <cellStyle name="_07. NGTT2009-NN_08 Thuong mai Tong muc - Diep" xfId="564" xr:uid="{00000000-0005-0000-0000-000082010000}"/>
    <cellStyle name="_07. NGTT2009-NN_08 Thuong mai va Du lich (Ok)" xfId="565" xr:uid="{00000000-0005-0000-0000-000083010000}"/>
    <cellStyle name="_07. NGTT2009-NN_08 Thuong mai va Du lich (Ok)_nien giam tom tat nong nghiep 2013" xfId="566" xr:uid="{00000000-0005-0000-0000-000084010000}"/>
    <cellStyle name="_07. NGTT2009-NN_08 Thuong mai va Du lich (Ok)_Phan II (In)" xfId="567" xr:uid="{00000000-0005-0000-0000-000085010000}"/>
    <cellStyle name="_07. NGTT2009-NN_08 Van tai" xfId="568" xr:uid="{00000000-0005-0000-0000-000086010000}"/>
    <cellStyle name="_07. NGTT2009-NN_08 Van tai_01 Don vi HC" xfId="569" xr:uid="{00000000-0005-0000-0000-000087010000}"/>
    <cellStyle name="_07. NGTT2009-NN_08 Van tai_02 Danso_Laodong 2012(chuan) CO SO" xfId="570" xr:uid="{00000000-0005-0000-0000-000088010000}"/>
    <cellStyle name="_07. NGTT2009-NN_08 Van tai_04 Doanh nghiep va CSKDCT 2012" xfId="571" xr:uid="{00000000-0005-0000-0000-000089010000}"/>
    <cellStyle name="_07. NGTT2009-NN_08 Van tai_12 MSDC_Thuy Van" xfId="572" xr:uid="{00000000-0005-0000-0000-00008A010000}"/>
    <cellStyle name="_07. NGTT2009-NN_08 Van tai_Don vi HC, dat dai, khi hau" xfId="573" xr:uid="{00000000-0005-0000-0000-00008B010000}"/>
    <cellStyle name="_07. NGTT2009-NN_08 Van tai_Mau" xfId="574" xr:uid="{00000000-0005-0000-0000-00008C010000}"/>
    <cellStyle name="_07. NGTT2009-NN_08 Van tai_Mau 2" xfId="575" xr:uid="{00000000-0005-0000-0000-00008D010000}"/>
    <cellStyle name="_07. NGTT2009-NN_08 Van tai_Mau_Book2" xfId="576" xr:uid="{00000000-0005-0000-0000-00008E010000}"/>
    <cellStyle name="_07. NGTT2009-NN_08 Van tai_Mau_NGTK-daydu-2014-Laodong" xfId="577" xr:uid="{00000000-0005-0000-0000-00008F010000}"/>
    <cellStyle name="_07. NGTT2009-NN_08 Van tai_Mau_Niengiam_Hung_final" xfId="578" xr:uid="{00000000-0005-0000-0000-000090010000}"/>
    <cellStyle name="_07. NGTT2009-NN_08 Van tai_NGDD 2013 Thu chi NSNN " xfId="579" xr:uid="{00000000-0005-0000-0000-000091010000}"/>
    <cellStyle name="_07. NGTT2009-NN_08 Van tai_NGTK-daydu-2014-VuDSLD(22.5.2015)" xfId="580" xr:uid="{00000000-0005-0000-0000-000092010000}"/>
    <cellStyle name="_07. NGTT2009-NN_08 Van tai_nien giam 28.5.12_sua tn_Oanh-gui-3.15pm-28-5-2012" xfId="581" xr:uid="{00000000-0005-0000-0000-000093010000}"/>
    <cellStyle name="_07. NGTT2009-NN_08 Van tai_Nien giam KT_TV 2010" xfId="582" xr:uid="{00000000-0005-0000-0000-000094010000}"/>
    <cellStyle name="_07. NGTT2009-NN_08 Van tai_nien giam tom tat nong nghiep 2013" xfId="583" xr:uid="{00000000-0005-0000-0000-000095010000}"/>
    <cellStyle name="_07. NGTT2009-NN_08 Van tai_Phan II (In)" xfId="584" xr:uid="{00000000-0005-0000-0000-000096010000}"/>
    <cellStyle name="_07. NGTT2009-NN_08 Van tai_Xl0000006" xfId="585" xr:uid="{00000000-0005-0000-0000-000097010000}"/>
    <cellStyle name="_07. NGTT2009-NN_08 Van tai_Xl0000167" xfId="586" xr:uid="{00000000-0005-0000-0000-000098010000}"/>
    <cellStyle name="_07. NGTT2009-NN_08 Van tai_Y te-VH TT_Tam(1)" xfId="587" xr:uid="{00000000-0005-0000-0000-000099010000}"/>
    <cellStyle name="_07. NGTT2009-NN_08 Yte-van hoa" xfId="588" xr:uid="{00000000-0005-0000-0000-00009A010000}"/>
    <cellStyle name="_07. NGTT2009-NN_08 Yte-van hoa_01 Don vi HC" xfId="589" xr:uid="{00000000-0005-0000-0000-00009B010000}"/>
    <cellStyle name="_07. NGTT2009-NN_08 Yte-van hoa_02 Danso_Laodong 2012(chuan) CO SO" xfId="590" xr:uid="{00000000-0005-0000-0000-00009C010000}"/>
    <cellStyle name="_07. NGTT2009-NN_08 Yte-van hoa_04 Doanh nghiep va CSKDCT 2012" xfId="591" xr:uid="{00000000-0005-0000-0000-00009D010000}"/>
    <cellStyle name="_07. NGTT2009-NN_08 Yte-van hoa_12 MSDC_Thuy Van" xfId="592" xr:uid="{00000000-0005-0000-0000-00009E010000}"/>
    <cellStyle name="_07. NGTT2009-NN_08 Yte-van hoa_Don vi HC, dat dai, khi hau" xfId="593" xr:uid="{00000000-0005-0000-0000-00009F010000}"/>
    <cellStyle name="_07. NGTT2009-NN_08 Yte-van hoa_Mau" xfId="594" xr:uid="{00000000-0005-0000-0000-0000A0010000}"/>
    <cellStyle name="_07. NGTT2009-NN_08 Yte-van hoa_Mau 2" xfId="595" xr:uid="{00000000-0005-0000-0000-0000A1010000}"/>
    <cellStyle name="_07. NGTT2009-NN_08 Yte-van hoa_Mau_Book2" xfId="596" xr:uid="{00000000-0005-0000-0000-0000A2010000}"/>
    <cellStyle name="_07. NGTT2009-NN_08 Yte-van hoa_Mau_NGTK-daydu-2014-Laodong" xfId="597" xr:uid="{00000000-0005-0000-0000-0000A3010000}"/>
    <cellStyle name="_07. NGTT2009-NN_08 Yte-van hoa_Mau_Niengiam_Hung_final" xfId="598" xr:uid="{00000000-0005-0000-0000-0000A4010000}"/>
    <cellStyle name="_07. NGTT2009-NN_08 Yte-van hoa_NGDD 2013 Thu chi NSNN " xfId="599" xr:uid="{00000000-0005-0000-0000-0000A5010000}"/>
    <cellStyle name="_07. NGTT2009-NN_08 Yte-van hoa_NGTK-daydu-2014-VuDSLD(22.5.2015)" xfId="600" xr:uid="{00000000-0005-0000-0000-0000A6010000}"/>
    <cellStyle name="_07. NGTT2009-NN_08 Yte-van hoa_nien giam 28.5.12_sua tn_Oanh-gui-3.15pm-28-5-2012" xfId="601" xr:uid="{00000000-0005-0000-0000-0000A7010000}"/>
    <cellStyle name="_07. NGTT2009-NN_08 Yte-van hoa_Nien giam KT_TV 2010" xfId="602" xr:uid="{00000000-0005-0000-0000-0000A8010000}"/>
    <cellStyle name="_07. NGTT2009-NN_08 Yte-van hoa_nien giam tom tat nong nghiep 2013" xfId="603" xr:uid="{00000000-0005-0000-0000-0000A9010000}"/>
    <cellStyle name="_07. NGTT2009-NN_08 Yte-van hoa_Phan II (In)" xfId="604" xr:uid="{00000000-0005-0000-0000-0000AA010000}"/>
    <cellStyle name="_07. NGTT2009-NN_08 Yte-van hoa_Xl0000006" xfId="605" xr:uid="{00000000-0005-0000-0000-0000AB010000}"/>
    <cellStyle name="_07. NGTT2009-NN_08 Yte-van hoa_Xl0000167" xfId="606" xr:uid="{00000000-0005-0000-0000-0000AC010000}"/>
    <cellStyle name="_07. NGTT2009-NN_08 Yte-van hoa_Y te-VH TT_Tam(1)" xfId="607" xr:uid="{00000000-0005-0000-0000-0000AD010000}"/>
    <cellStyle name="_07. NGTT2009-NN_09 Chi so gia 2011- VuTKG-1 (Ok)" xfId="608" xr:uid="{00000000-0005-0000-0000-0000AE010000}"/>
    <cellStyle name="_07. NGTT2009-NN_09 Chi so gia 2011- VuTKG-1 (Ok)_nien giam tom tat nong nghiep 2013" xfId="609" xr:uid="{00000000-0005-0000-0000-0000AF010000}"/>
    <cellStyle name="_07. NGTT2009-NN_09 Chi so gia 2011- VuTKG-1 (Ok)_Phan II (In)" xfId="610" xr:uid="{00000000-0005-0000-0000-0000B0010000}"/>
    <cellStyle name="_07. NGTT2009-NN_09 Du lich" xfId="611" xr:uid="{00000000-0005-0000-0000-0000B1010000}"/>
    <cellStyle name="_07. NGTT2009-NN_09 Du lich_nien giam tom tat nong nghiep 2013" xfId="612" xr:uid="{00000000-0005-0000-0000-0000B2010000}"/>
    <cellStyle name="_07. NGTT2009-NN_09 Du lich_Phan II (In)" xfId="613" xr:uid="{00000000-0005-0000-0000-0000B3010000}"/>
    <cellStyle name="_07. NGTT2009-NN_09 Thuong mai va Du lich" xfId="614" xr:uid="{00000000-0005-0000-0000-0000B4010000}"/>
    <cellStyle name="_07. NGTT2009-NN_09 Thuong mai va Du lich 2" xfId="615" xr:uid="{00000000-0005-0000-0000-0000B5010000}"/>
    <cellStyle name="_07. NGTT2009-NN_09 Thuong mai va Du lich_01 Don vi HC" xfId="616" xr:uid="{00000000-0005-0000-0000-0000B6010000}"/>
    <cellStyle name="_07. NGTT2009-NN_09 Thuong mai va Du lich_Book2" xfId="617" xr:uid="{00000000-0005-0000-0000-0000B7010000}"/>
    <cellStyle name="_07. NGTT2009-NN_09 Thuong mai va Du lich_NGDD 2013 Thu chi NSNN " xfId="618" xr:uid="{00000000-0005-0000-0000-0000B8010000}"/>
    <cellStyle name="_07. NGTT2009-NN_09 Thuong mai va Du lich_NGTK-daydu-2014-Laodong" xfId="619" xr:uid="{00000000-0005-0000-0000-0000B9010000}"/>
    <cellStyle name="_07. NGTT2009-NN_09 Thuong mai va Du lich_nien giam tom tat nong nghiep 2013" xfId="620" xr:uid="{00000000-0005-0000-0000-0000BA010000}"/>
    <cellStyle name="_07. NGTT2009-NN_09 Thuong mai va Du lich_Niengiam_Hung_final" xfId="621" xr:uid="{00000000-0005-0000-0000-0000BB010000}"/>
    <cellStyle name="_07. NGTT2009-NN_09 Thuong mai va Du lich_Phan II (In)" xfId="622" xr:uid="{00000000-0005-0000-0000-0000BC010000}"/>
    <cellStyle name="_07. NGTT2009-NN_10 Market VH, YT, GD, NGTT 2011 " xfId="623" xr:uid="{00000000-0005-0000-0000-0000BD010000}"/>
    <cellStyle name="_07. NGTT2009-NN_10 Market VH, YT, GD, NGTT 2011  2" xfId="624" xr:uid="{00000000-0005-0000-0000-0000BE010000}"/>
    <cellStyle name="_07. NGTT2009-NN_10 Market VH, YT, GD, NGTT 2011 _02  Dan so lao dong(OK)" xfId="625" xr:uid="{00000000-0005-0000-0000-0000BF010000}"/>
    <cellStyle name="_07. NGTT2009-NN_10 Market VH, YT, GD, NGTT 2011 _03 TKQG va Thu chi NSNN 2012" xfId="626" xr:uid="{00000000-0005-0000-0000-0000C0010000}"/>
    <cellStyle name="_07. NGTT2009-NN_10 Market VH, YT, GD, NGTT 2011 _04 Doanh nghiep va CSKDCT 2012" xfId="627" xr:uid="{00000000-0005-0000-0000-0000C1010000}"/>
    <cellStyle name="_07. NGTT2009-NN_10 Market VH, YT, GD, NGTT 2011 _05 Doanh nghiep va Ca the_2011 (Ok)" xfId="628" xr:uid="{00000000-0005-0000-0000-0000C2010000}"/>
    <cellStyle name="_07. NGTT2009-NN_10 Market VH, YT, GD, NGTT 2011 _06 NGTT LN,TS 2013 co so" xfId="629" xr:uid="{00000000-0005-0000-0000-0000C3010000}"/>
    <cellStyle name="_07. NGTT2009-NN_10 Market VH, YT, GD, NGTT 2011 _07 NGTT CN 2012" xfId="630" xr:uid="{00000000-0005-0000-0000-0000C4010000}"/>
    <cellStyle name="_07. NGTT2009-NN_10 Market VH, YT, GD, NGTT 2011 _08 Thuong mai Tong muc - Diep" xfId="631" xr:uid="{00000000-0005-0000-0000-0000C5010000}"/>
    <cellStyle name="_07. NGTT2009-NN_10 Market VH, YT, GD, NGTT 2011 _08 Thuong mai va Du lich (Ok)" xfId="632" xr:uid="{00000000-0005-0000-0000-0000C6010000}"/>
    <cellStyle name="_07. NGTT2009-NN_10 Market VH, YT, GD, NGTT 2011 _08 Thuong mai va Du lich (Ok)_nien giam tom tat nong nghiep 2013" xfId="633" xr:uid="{00000000-0005-0000-0000-0000C7010000}"/>
    <cellStyle name="_07. NGTT2009-NN_10 Market VH, YT, GD, NGTT 2011 _08 Thuong mai va Du lich (Ok)_Phan II (In)" xfId="634" xr:uid="{00000000-0005-0000-0000-0000C8010000}"/>
    <cellStyle name="_07. NGTT2009-NN_10 Market VH, YT, GD, NGTT 2011 _09 Chi so gia 2011- VuTKG-1 (Ok)" xfId="635" xr:uid="{00000000-0005-0000-0000-0000C9010000}"/>
    <cellStyle name="_07. NGTT2009-NN_10 Market VH, YT, GD, NGTT 2011 _09 Chi so gia 2011- VuTKG-1 (Ok)_nien giam tom tat nong nghiep 2013" xfId="636" xr:uid="{00000000-0005-0000-0000-0000CA010000}"/>
    <cellStyle name="_07. NGTT2009-NN_10 Market VH, YT, GD, NGTT 2011 _09 Chi so gia 2011- VuTKG-1 (Ok)_Phan II (In)" xfId="637" xr:uid="{00000000-0005-0000-0000-0000CB010000}"/>
    <cellStyle name="_07. NGTT2009-NN_10 Market VH, YT, GD, NGTT 2011 _09 Du lich" xfId="638" xr:uid="{00000000-0005-0000-0000-0000CC010000}"/>
    <cellStyle name="_07. NGTT2009-NN_10 Market VH, YT, GD, NGTT 2011 _09 Du lich_nien giam tom tat nong nghiep 2013" xfId="639" xr:uid="{00000000-0005-0000-0000-0000CD010000}"/>
    <cellStyle name="_07. NGTT2009-NN_10 Market VH, YT, GD, NGTT 2011 _09 Du lich_Phan II (In)" xfId="640" xr:uid="{00000000-0005-0000-0000-0000CE010000}"/>
    <cellStyle name="_07. NGTT2009-NN_10 Market VH, YT, GD, NGTT 2011 _10 Van tai va BCVT (da sua ok)" xfId="641" xr:uid="{00000000-0005-0000-0000-0000CF010000}"/>
    <cellStyle name="_07. NGTT2009-NN_10 Market VH, YT, GD, NGTT 2011 _10 Van tai va BCVT (da sua ok)_nien giam tom tat nong nghiep 2013" xfId="642" xr:uid="{00000000-0005-0000-0000-0000D0010000}"/>
    <cellStyle name="_07. NGTT2009-NN_10 Market VH, YT, GD, NGTT 2011 _10 Van tai va BCVT (da sua ok)_Phan II (In)" xfId="643" xr:uid="{00000000-0005-0000-0000-0000D1010000}"/>
    <cellStyle name="_07. NGTT2009-NN_10 Market VH, YT, GD, NGTT 2011 _11 (3)" xfId="644" xr:uid="{00000000-0005-0000-0000-0000D2010000}"/>
    <cellStyle name="_07. NGTT2009-NN_10 Market VH, YT, GD, NGTT 2011 _11 (3) 2" xfId="645" xr:uid="{00000000-0005-0000-0000-0000D3010000}"/>
    <cellStyle name="_07. NGTT2009-NN_10 Market VH, YT, GD, NGTT 2011 _11 (3)_04 Doanh nghiep va CSKDCT 2012" xfId="646" xr:uid="{00000000-0005-0000-0000-0000D4010000}"/>
    <cellStyle name="_07. NGTT2009-NN_10 Market VH, YT, GD, NGTT 2011 _11 (3)_Book2" xfId="647" xr:uid="{00000000-0005-0000-0000-0000D5010000}"/>
    <cellStyle name="_07. NGTT2009-NN_10 Market VH, YT, GD, NGTT 2011 _11 (3)_NGTK-daydu-2014-Laodong" xfId="648" xr:uid="{00000000-0005-0000-0000-0000D6010000}"/>
    <cellStyle name="_07. NGTT2009-NN_10 Market VH, YT, GD, NGTT 2011 _11 (3)_nien giam tom tat nong nghiep 2013" xfId="649" xr:uid="{00000000-0005-0000-0000-0000D7010000}"/>
    <cellStyle name="_07. NGTT2009-NN_10 Market VH, YT, GD, NGTT 2011 _11 (3)_Niengiam_Hung_final" xfId="650" xr:uid="{00000000-0005-0000-0000-0000D8010000}"/>
    <cellStyle name="_07. NGTT2009-NN_10 Market VH, YT, GD, NGTT 2011 _11 (3)_Phan II (In)" xfId="651" xr:uid="{00000000-0005-0000-0000-0000D9010000}"/>
    <cellStyle name="_07. NGTT2009-NN_10 Market VH, YT, GD, NGTT 2011 _11 (3)_Xl0000167" xfId="652" xr:uid="{00000000-0005-0000-0000-0000DA010000}"/>
    <cellStyle name="_07. NGTT2009-NN_10 Market VH, YT, GD, NGTT 2011 _12 (2)" xfId="653" xr:uid="{00000000-0005-0000-0000-0000DB010000}"/>
    <cellStyle name="_07. NGTT2009-NN_10 Market VH, YT, GD, NGTT 2011 _12 (2) 2" xfId="654" xr:uid="{00000000-0005-0000-0000-0000DC010000}"/>
    <cellStyle name="_07. NGTT2009-NN_10 Market VH, YT, GD, NGTT 2011 _12 (2)_04 Doanh nghiep va CSKDCT 2012" xfId="655" xr:uid="{00000000-0005-0000-0000-0000DD010000}"/>
    <cellStyle name="_07. NGTT2009-NN_10 Market VH, YT, GD, NGTT 2011 _12 (2)_Book2" xfId="656" xr:uid="{00000000-0005-0000-0000-0000DE010000}"/>
    <cellStyle name="_07. NGTT2009-NN_10 Market VH, YT, GD, NGTT 2011 _12 (2)_NGTK-daydu-2014-Laodong" xfId="657" xr:uid="{00000000-0005-0000-0000-0000DF010000}"/>
    <cellStyle name="_07. NGTT2009-NN_10 Market VH, YT, GD, NGTT 2011 _12 (2)_nien giam tom tat nong nghiep 2013" xfId="658" xr:uid="{00000000-0005-0000-0000-0000E0010000}"/>
    <cellStyle name="_07. NGTT2009-NN_10 Market VH, YT, GD, NGTT 2011 _12 (2)_Niengiam_Hung_final" xfId="659" xr:uid="{00000000-0005-0000-0000-0000E1010000}"/>
    <cellStyle name="_07. NGTT2009-NN_10 Market VH, YT, GD, NGTT 2011 _12 (2)_Phan II (In)" xfId="660" xr:uid="{00000000-0005-0000-0000-0000E2010000}"/>
    <cellStyle name="_07. NGTT2009-NN_10 Market VH, YT, GD, NGTT 2011 _12 (2)_Xl0000167" xfId="661" xr:uid="{00000000-0005-0000-0000-0000E3010000}"/>
    <cellStyle name="_07. NGTT2009-NN_10 Market VH, YT, GD, NGTT 2011 _12 Giao duc, Y Te va Muc songnam2011" xfId="662" xr:uid="{00000000-0005-0000-0000-0000E4010000}"/>
    <cellStyle name="_07. NGTT2009-NN_10 Market VH, YT, GD, NGTT 2011 _12 Giao duc, Y Te va Muc songnam2011_nien giam tom tat nong nghiep 2013" xfId="663" xr:uid="{00000000-0005-0000-0000-0000E5010000}"/>
    <cellStyle name="_07. NGTT2009-NN_10 Market VH, YT, GD, NGTT 2011 _12 Giao duc, Y Te va Muc songnam2011_Phan II (In)" xfId="664" xr:uid="{00000000-0005-0000-0000-0000E6010000}"/>
    <cellStyle name="_07. NGTT2009-NN_10 Market VH, YT, GD, NGTT 2011 _12 MSDC_Thuy Van" xfId="665" xr:uid="{00000000-0005-0000-0000-0000E7010000}"/>
    <cellStyle name="_07. NGTT2009-NN_10 Market VH, YT, GD, NGTT 2011 _13 Van tai 2012" xfId="666" xr:uid="{00000000-0005-0000-0000-0000E8010000}"/>
    <cellStyle name="_07. NGTT2009-NN_10 Market VH, YT, GD, NGTT 2011 _Book2" xfId="667" xr:uid="{00000000-0005-0000-0000-0000E9010000}"/>
    <cellStyle name="_07. NGTT2009-NN_10 Market VH, YT, GD, NGTT 2011 _Giaoduc2013(ok)" xfId="668" xr:uid="{00000000-0005-0000-0000-0000EA010000}"/>
    <cellStyle name="_07. NGTT2009-NN_10 Market VH, YT, GD, NGTT 2011 _Maket NGTT2012 LN,TS (7-1-2013)" xfId="669" xr:uid="{00000000-0005-0000-0000-0000EB010000}"/>
    <cellStyle name="_07. NGTT2009-NN_10 Market VH, YT, GD, NGTT 2011 _Maket NGTT2012 LN,TS (7-1-2013)_Nongnghiep" xfId="670" xr:uid="{00000000-0005-0000-0000-0000EC010000}"/>
    <cellStyle name="_07. NGTT2009-NN_10 Market VH, YT, GD, NGTT 2011 _Ngiam_lamnghiep_2011_v2(1)(1)" xfId="671" xr:uid="{00000000-0005-0000-0000-0000ED010000}"/>
    <cellStyle name="_07. NGTT2009-NN_10 Market VH, YT, GD, NGTT 2011 _Ngiam_lamnghiep_2011_v2(1)(1)_Nongnghiep" xfId="672" xr:uid="{00000000-0005-0000-0000-0000EE010000}"/>
    <cellStyle name="_07. NGTT2009-NN_10 Market VH, YT, GD, NGTT 2011 _NGTK-daydu-2014-Laodong" xfId="673" xr:uid="{00000000-0005-0000-0000-0000EF010000}"/>
    <cellStyle name="_07. NGTT2009-NN_10 Market VH, YT, GD, NGTT 2011 _NGTT LN,TS 2012 (Chuan)" xfId="674" xr:uid="{00000000-0005-0000-0000-0000F0010000}"/>
    <cellStyle name="_07. NGTT2009-NN_10 Market VH, YT, GD, NGTT 2011 _Nien giam TT Vu Nong nghiep 2012(solieu)-gui Vu TH 29-3-2013" xfId="675" xr:uid="{00000000-0005-0000-0000-0000F1010000}"/>
    <cellStyle name="_07. NGTT2009-NN_10 Market VH, YT, GD, NGTT 2011 _Niengiam_Hung_final" xfId="676" xr:uid="{00000000-0005-0000-0000-0000F2010000}"/>
    <cellStyle name="_07. NGTT2009-NN_10 Market VH, YT, GD, NGTT 2011 _Nongnghiep" xfId="677" xr:uid="{00000000-0005-0000-0000-0000F3010000}"/>
    <cellStyle name="_07. NGTT2009-NN_10 Market VH, YT, GD, NGTT 2011 _Nongnghiep NGDD 2012_cap nhat den 24-5-2013(1)" xfId="678" xr:uid="{00000000-0005-0000-0000-0000F4010000}"/>
    <cellStyle name="_07. NGTT2009-NN_10 Market VH, YT, GD, NGTT 2011 _Nongnghiep_Nongnghiep NGDD 2012_cap nhat den 24-5-2013(1)" xfId="679" xr:uid="{00000000-0005-0000-0000-0000F5010000}"/>
    <cellStyle name="_07. NGTT2009-NN_10 Market VH, YT, GD, NGTT 2011 _So lieu quoc te TH" xfId="680" xr:uid="{00000000-0005-0000-0000-0000F6010000}"/>
    <cellStyle name="_07. NGTT2009-NN_10 Market VH, YT, GD, NGTT 2011 _So lieu quoc te TH_nien giam tom tat nong nghiep 2013" xfId="681" xr:uid="{00000000-0005-0000-0000-0000F7010000}"/>
    <cellStyle name="_07. NGTT2009-NN_10 Market VH, YT, GD, NGTT 2011 _So lieu quoc te TH_Phan II (In)" xfId="682" xr:uid="{00000000-0005-0000-0000-0000F8010000}"/>
    <cellStyle name="_07. NGTT2009-NN_10 Market VH, YT, GD, NGTT 2011 _TKQG" xfId="683" xr:uid="{00000000-0005-0000-0000-0000F9010000}"/>
    <cellStyle name="_07. NGTT2009-NN_10 Market VH, YT, GD, NGTT 2011 _Xl0000147" xfId="684" xr:uid="{00000000-0005-0000-0000-0000FA010000}"/>
    <cellStyle name="_07. NGTT2009-NN_10 Market VH, YT, GD, NGTT 2011 _Xl0000167" xfId="685" xr:uid="{00000000-0005-0000-0000-0000FB010000}"/>
    <cellStyle name="_07. NGTT2009-NN_10 Market VH, YT, GD, NGTT 2011 _XNK" xfId="686" xr:uid="{00000000-0005-0000-0000-0000FC010000}"/>
    <cellStyle name="_07. NGTT2009-NN_10 Market VH, YT, GD, NGTT 2011 _XNK_nien giam tom tat nong nghiep 2013" xfId="687" xr:uid="{00000000-0005-0000-0000-0000FD010000}"/>
    <cellStyle name="_07. NGTT2009-NN_10 Market VH, YT, GD, NGTT 2011 _XNK_Phan II (In)" xfId="688" xr:uid="{00000000-0005-0000-0000-0000FE010000}"/>
    <cellStyle name="_07. NGTT2009-NN_10 Van tai va BCVT (da sua ok)" xfId="689" xr:uid="{00000000-0005-0000-0000-0000FF010000}"/>
    <cellStyle name="_07. NGTT2009-NN_10 Van tai va BCVT (da sua ok)_nien giam tom tat nong nghiep 2013" xfId="690" xr:uid="{00000000-0005-0000-0000-000000020000}"/>
    <cellStyle name="_07. NGTT2009-NN_10 Van tai va BCVT (da sua ok)_Phan II (In)" xfId="691" xr:uid="{00000000-0005-0000-0000-000001020000}"/>
    <cellStyle name="_07. NGTT2009-NN_10 VH, YT, GD, NGTT 2010 - (OK)" xfId="692" xr:uid="{00000000-0005-0000-0000-000002020000}"/>
    <cellStyle name="_07. NGTT2009-NN_10 VH, YT, GD, NGTT 2010 - (OK) 2" xfId="693" xr:uid="{00000000-0005-0000-0000-000003020000}"/>
    <cellStyle name="_07. NGTT2009-NN_10 VH, YT, GD, NGTT 2010 - (OK)_Bo sung 04 bieu Cong nghiep" xfId="694" xr:uid="{00000000-0005-0000-0000-000004020000}"/>
    <cellStyle name="_07. NGTT2009-NN_10 VH, YT, GD, NGTT 2010 - (OK)_Bo sung 04 bieu Cong nghiep 2" xfId="695" xr:uid="{00000000-0005-0000-0000-000005020000}"/>
    <cellStyle name="_07. NGTT2009-NN_10 VH, YT, GD, NGTT 2010 - (OK)_Bo sung 04 bieu Cong nghiep_Book2" xfId="696" xr:uid="{00000000-0005-0000-0000-000006020000}"/>
    <cellStyle name="_07. NGTT2009-NN_10 VH, YT, GD, NGTT 2010 - (OK)_Bo sung 04 bieu Cong nghiep_Mau" xfId="697" xr:uid="{00000000-0005-0000-0000-000007020000}"/>
    <cellStyle name="_07. NGTT2009-NN_10 VH, YT, GD, NGTT 2010 - (OK)_Bo sung 04 bieu Cong nghiep_NGTK-daydu-2014-Laodong" xfId="698" xr:uid="{00000000-0005-0000-0000-000008020000}"/>
    <cellStyle name="_07. NGTT2009-NN_10 VH, YT, GD, NGTT 2010 - (OK)_Bo sung 04 bieu Cong nghiep_Niengiam_Hung_final" xfId="699" xr:uid="{00000000-0005-0000-0000-000009020000}"/>
    <cellStyle name="_07. NGTT2009-NN_10 VH, YT, GD, NGTT 2010 - (OK)_Book2" xfId="700" xr:uid="{00000000-0005-0000-0000-00000A020000}"/>
    <cellStyle name="_07. NGTT2009-NN_10 VH, YT, GD, NGTT 2010 - (OK)_Mau" xfId="701" xr:uid="{00000000-0005-0000-0000-00000B020000}"/>
    <cellStyle name="_07. NGTT2009-NN_10 VH, YT, GD, NGTT 2010 - (OK)_NGTK-daydu-2014-Laodong" xfId="702" xr:uid="{00000000-0005-0000-0000-00000C020000}"/>
    <cellStyle name="_07. NGTT2009-NN_10 VH, YT, GD, NGTT 2010 - (OK)_Niengiam_Hung_final" xfId="703" xr:uid="{00000000-0005-0000-0000-00000D020000}"/>
    <cellStyle name="_07. NGTT2009-NN_11 (3)" xfId="704" xr:uid="{00000000-0005-0000-0000-00000E020000}"/>
    <cellStyle name="_07. NGTT2009-NN_11 (3) 2" xfId="705" xr:uid="{00000000-0005-0000-0000-00000F020000}"/>
    <cellStyle name="_07. NGTT2009-NN_11 (3)_04 Doanh nghiep va CSKDCT 2012" xfId="706" xr:uid="{00000000-0005-0000-0000-000010020000}"/>
    <cellStyle name="_07. NGTT2009-NN_11 (3)_Book2" xfId="707" xr:uid="{00000000-0005-0000-0000-000011020000}"/>
    <cellStyle name="_07. NGTT2009-NN_11 (3)_NGTK-daydu-2014-Laodong" xfId="708" xr:uid="{00000000-0005-0000-0000-000012020000}"/>
    <cellStyle name="_07. NGTT2009-NN_11 (3)_nien giam tom tat nong nghiep 2013" xfId="709" xr:uid="{00000000-0005-0000-0000-000013020000}"/>
    <cellStyle name="_07. NGTT2009-NN_11 (3)_Niengiam_Hung_final" xfId="710" xr:uid="{00000000-0005-0000-0000-000014020000}"/>
    <cellStyle name="_07. NGTT2009-NN_11 (3)_Phan II (In)" xfId="711" xr:uid="{00000000-0005-0000-0000-000015020000}"/>
    <cellStyle name="_07. NGTT2009-NN_11 (3)_Xl0000167" xfId="712" xr:uid="{00000000-0005-0000-0000-000016020000}"/>
    <cellStyle name="_07. NGTT2009-NN_11 So lieu quoc te 2010-final" xfId="713" xr:uid="{00000000-0005-0000-0000-000017020000}"/>
    <cellStyle name="_07. NGTT2009-NN_11 So lieu quoc te 2010-final 2" xfId="714" xr:uid="{00000000-0005-0000-0000-000018020000}"/>
    <cellStyle name="_07. NGTT2009-NN_11 So lieu quoc te 2010-final_Book2" xfId="715" xr:uid="{00000000-0005-0000-0000-000019020000}"/>
    <cellStyle name="_07. NGTT2009-NN_11 So lieu quoc te 2010-final_Mau" xfId="716" xr:uid="{00000000-0005-0000-0000-00001A020000}"/>
    <cellStyle name="_07. NGTT2009-NN_11 So lieu quoc te 2010-final_NGTK-daydu-2014-Laodong" xfId="717" xr:uid="{00000000-0005-0000-0000-00001B020000}"/>
    <cellStyle name="_07. NGTT2009-NN_11 So lieu quoc te 2010-final_Niengiam_Hung_final" xfId="718" xr:uid="{00000000-0005-0000-0000-00001C020000}"/>
    <cellStyle name="_07. NGTT2009-NN_12 (2)" xfId="719" xr:uid="{00000000-0005-0000-0000-00001D020000}"/>
    <cellStyle name="_07. NGTT2009-NN_12 (2) 2" xfId="720" xr:uid="{00000000-0005-0000-0000-00001E020000}"/>
    <cellStyle name="_07. NGTT2009-NN_12 (2)_04 Doanh nghiep va CSKDCT 2012" xfId="721" xr:uid="{00000000-0005-0000-0000-00001F020000}"/>
    <cellStyle name="_07. NGTT2009-NN_12 (2)_Book2" xfId="722" xr:uid="{00000000-0005-0000-0000-000020020000}"/>
    <cellStyle name="_07. NGTT2009-NN_12 (2)_NGTK-daydu-2014-Laodong" xfId="723" xr:uid="{00000000-0005-0000-0000-000021020000}"/>
    <cellStyle name="_07. NGTT2009-NN_12 (2)_nien giam tom tat nong nghiep 2013" xfId="724" xr:uid="{00000000-0005-0000-0000-000022020000}"/>
    <cellStyle name="_07. NGTT2009-NN_12 (2)_Niengiam_Hung_final" xfId="725" xr:uid="{00000000-0005-0000-0000-000023020000}"/>
    <cellStyle name="_07. NGTT2009-NN_12 (2)_Phan II (In)" xfId="726" xr:uid="{00000000-0005-0000-0000-000024020000}"/>
    <cellStyle name="_07. NGTT2009-NN_12 (2)_Xl0000167" xfId="727" xr:uid="{00000000-0005-0000-0000-000025020000}"/>
    <cellStyle name="_07. NGTT2009-NN_12 Chi so gia 2012(chuan) co so" xfId="728" xr:uid="{00000000-0005-0000-0000-000026020000}"/>
    <cellStyle name="_07. NGTT2009-NN_12 Giao duc, Y Te va Muc songnam2011" xfId="729" xr:uid="{00000000-0005-0000-0000-000027020000}"/>
    <cellStyle name="_07. NGTT2009-NN_12 Giao duc, Y Te va Muc songnam2011_nien giam tom tat nong nghiep 2013" xfId="730" xr:uid="{00000000-0005-0000-0000-000028020000}"/>
    <cellStyle name="_07. NGTT2009-NN_12 Giao duc, Y Te va Muc songnam2011_Phan II (In)" xfId="731" xr:uid="{00000000-0005-0000-0000-000029020000}"/>
    <cellStyle name="_07. NGTT2009-NN_13 Van tai 2012" xfId="732" xr:uid="{00000000-0005-0000-0000-00002A020000}"/>
    <cellStyle name="_07. NGTT2009-NN_Book1" xfId="733" xr:uid="{00000000-0005-0000-0000-00002B020000}"/>
    <cellStyle name="_07. NGTT2009-NN_Book1 2" xfId="734" xr:uid="{00000000-0005-0000-0000-00002C020000}"/>
    <cellStyle name="_07. NGTT2009-NN_Book1_Book2" xfId="735" xr:uid="{00000000-0005-0000-0000-00002D020000}"/>
    <cellStyle name="_07. NGTT2009-NN_Book1_Mau" xfId="736" xr:uid="{00000000-0005-0000-0000-00002E020000}"/>
    <cellStyle name="_07. NGTT2009-NN_Book1_NGTK-daydu-2014-Laodong" xfId="737" xr:uid="{00000000-0005-0000-0000-00002F020000}"/>
    <cellStyle name="_07. NGTT2009-NN_Book1_Niengiam_Hung_final" xfId="738" xr:uid="{00000000-0005-0000-0000-000030020000}"/>
    <cellStyle name="_07. NGTT2009-NN_Book2" xfId="739" xr:uid="{00000000-0005-0000-0000-000031020000}"/>
    <cellStyle name="_07. NGTT2009-NN_Book3" xfId="17" xr:uid="{00000000-0005-0000-0000-000032020000}"/>
    <cellStyle name="_07. NGTT2009-NN_Book3 10" xfId="740" xr:uid="{00000000-0005-0000-0000-000033020000}"/>
    <cellStyle name="_07. NGTT2009-NN_Book3 11" xfId="741" xr:uid="{00000000-0005-0000-0000-000034020000}"/>
    <cellStyle name="_07. NGTT2009-NN_Book3 12" xfId="742" xr:uid="{00000000-0005-0000-0000-000035020000}"/>
    <cellStyle name="_07. NGTT2009-NN_Book3 13" xfId="743" xr:uid="{00000000-0005-0000-0000-000036020000}"/>
    <cellStyle name="_07. NGTT2009-NN_Book3 14" xfId="744" xr:uid="{00000000-0005-0000-0000-000037020000}"/>
    <cellStyle name="_07. NGTT2009-NN_Book3 15" xfId="745" xr:uid="{00000000-0005-0000-0000-000038020000}"/>
    <cellStyle name="_07. NGTT2009-NN_Book3 16" xfId="746" xr:uid="{00000000-0005-0000-0000-000039020000}"/>
    <cellStyle name="_07. NGTT2009-NN_Book3 17" xfId="747" xr:uid="{00000000-0005-0000-0000-00003A020000}"/>
    <cellStyle name="_07. NGTT2009-NN_Book3 18" xfId="748" xr:uid="{00000000-0005-0000-0000-00003B020000}"/>
    <cellStyle name="_07. NGTT2009-NN_Book3 19" xfId="749" xr:uid="{00000000-0005-0000-0000-00003C020000}"/>
    <cellStyle name="_07. NGTT2009-NN_Book3 2" xfId="750" xr:uid="{00000000-0005-0000-0000-00003D020000}"/>
    <cellStyle name="_07. NGTT2009-NN_Book3 3" xfId="751" xr:uid="{00000000-0005-0000-0000-00003E020000}"/>
    <cellStyle name="_07. NGTT2009-NN_Book3 4" xfId="752" xr:uid="{00000000-0005-0000-0000-00003F020000}"/>
    <cellStyle name="_07. NGTT2009-NN_Book3 5" xfId="753" xr:uid="{00000000-0005-0000-0000-000040020000}"/>
    <cellStyle name="_07. NGTT2009-NN_Book3 6" xfId="754" xr:uid="{00000000-0005-0000-0000-000041020000}"/>
    <cellStyle name="_07. NGTT2009-NN_Book3 7" xfId="755" xr:uid="{00000000-0005-0000-0000-000042020000}"/>
    <cellStyle name="_07. NGTT2009-NN_Book3 8" xfId="756" xr:uid="{00000000-0005-0000-0000-000043020000}"/>
    <cellStyle name="_07. NGTT2009-NN_Book3 9" xfId="757" xr:uid="{00000000-0005-0000-0000-000044020000}"/>
    <cellStyle name="_07. NGTT2009-NN_Book3_01 Don vi HC" xfId="758" xr:uid="{00000000-0005-0000-0000-000045020000}"/>
    <cellStyle name="_07. NGTT2009-NN_Book3_01 Don vi HC 2" xfId="759" xr:uid="{00000000-0005-0000-0000-000046020000}"/>
    <cellStyle name="_07. NGTT2009-NN_Book3_01 Don vi HC_Book2" xfId="760" xr:uid="{00000000-0005-0000-0000-000047020000}"/>
    <cellStyle name="_07. NGTT2009-NN_Book3_01 Don vi HC_NGTK-daydu-2014-Laodong" xfId="761" xr:uid="{00000000-0005-0000-0000-000048020000}"/>
    <cellStyle name="_07. NGTT2009-NN_Book3_01 Don vi HC_Niengiam_Hung_final" xfId="762" xr:uid="{00000000-0005-0000-0000-000049020000}"/>
    <cellStyle name="_07. NGTT2009-NN_Book3_01 DVHC-DSLD 2010" xfId="763" xr:uid="{00000000-0005-0000-0000-00004A020000}"/>
    <cellStyle name="_07. NGTT2009-NN_Book3_01 DVHC-DSLD 2010 2" xfId="764" xr:uid="{00000000-0005-0000-0000-00004B020000}"/>
    <cellStyle name="_07. NGTT2009-NN_Book3_01 DVHC-DSLD 2010_Book2" xfId="765" xr:uid="{00000000-0005-0000-0000-00004C020000}"/>
    <cellStyle name="_07. NGTT2009-NN_Book3_01 DVHC-DSLD 2010_Mau" xfId="766" xr:uid="{00000000-0005-0000-0000-00004D020000}"/>
    <cellStyle name="_07. NGTT2009-NN_Book3_01 DVHC-DSLD 2010_NGTK-daydu-2014-Laodong" xfId="767" xr:uid="{00000000-0005-0000-0000-00004E020000}"/>
    <cellStyle name="_07. NGTT2009-NN_Book3_01 DVHC-DSLD 2010_Niengiam_Hung_final" xfId="768" xr:uid="{00000000-0005-0000-0000-00004F020000}"/>
    <cellStyle name="_07. NGTT2009-NN_Book3_02  Dan so lao dong(OK)" xfId="769" xr:uid="{00000000-0005-0000-0000-000050020000}"/>
    <cellStyle name="_07. NGTT2009-NN_Book3_02 Dan so 2010 (ok)" xfId="770" xr:uid="{00000000-0005-0000-0000-000051020000}"/>
    <cellStyle name="_07. NGTT2009-NN_Book3_02 Dan so Lao dong 2011" xfId="771" xr:uid="{00000000-0005-0000-0000-000052020000}"/>
    <cellStyle name="_07. NGTT2009-NN_Book3_02 Danso_Laodong 2012(chuan) CO SO" xfId="772" xr:uid="{00000000-0005-0000-0000-000053020000}"/>
    <cellStyle name="_07. NGTT2009-NN_Book3_02 DSLD_2011(ok).xls" xfId="773" xr:uid="{00000000-0005-0000-0000-000054020000}"/>
    <cellStyle name="_07. NGTT2009-NN_Book3_03 TKQG va Thu chi NSNN 2012" xfId="774" xr:uid="{00000000-0005-0000-0000-000055020000}"/>
    <cellStyle name="_07. NGTT2009-NN_Book3_04 Doanh nghiep va CSKDCT 2012" xfId="775" xr:uid="{00000000-0005-0000-0000-000056020000}"/>
    <cellStyle name="_07. NGTT2009-NN_Book3_05 Doanh nghiep va Ca the_2011 (Ok)" xfId="776" xr:uid="{00000000-0005-0000-0000-000057020000}"/>
    <cellStyle name="_07. NGTT2009-NN_Book3_05 NGTT DN 2010 (OK)" xfId="777" xr:uid="{00000000-0005-0000-0000-000058020000}"/>
    <cellStyle name="_07. NGTT2009-NN_Book3_05 NGTT DN 2010 (OK) 2" xfId="778" xr:uid="{00000000-0005-0000-0000-000059020000}"/>
    <cellStyle name="_07. NGTT2009-NN_Book3_05 NGTT DN 2010 (OK)_Bo sung 04 bieu Cong nghiep" xfId="779" xr:uid="{00000000-0005-0000-0000-00005A020000}"/>
    <cellStyle name="_07. NGTT2009-NN_Book3_05 NGTT DN 2010 (OK)_Bo sung 04 bieu Cong nghiep 2" xfId="780" xr:uid="{00000000-0005-0000-0000-00005B020000}"/>
    <cellStyle name="_07. NGTT2009-NN_Book3_05 NGTT DN 2010 (OK)_Bo sung 04 bieu Cong nghiep_Book2" xfId="781" xr:uid="{00000000-0005-0000-0000-00005C020000}"/>
    <cellStyle name="_07. NGTT2009-NN_Book3_05 NGTT DN 2010 (OK)_Bo sung 04 bieu Cong nghiep_Mau" xfId="782" xr:uid="{00000000-0005-0000-0000-00005D020000}"/>
    <cellStyle name="_07. NGTT2009-NN_Book3_05 NGTT DN 2010 (OK)_Bo sung 04 bieu Cong nghiep_NGTK-daydu-2014-Laodong" xfId="783" xr:uid="{00000000-0005-0000-0000-00005E020000}"/>
    <cellStyle name="_07. NGTT2009-NN_Book3_05 NGTT DN 2010 (OK)_Bo sung 04 bieu Cong nghiep_Niengiam_Hung_final" xfId="784" xr:uid="{00000000-0005-0000-0000-00005F020000}"/>
    <cellStyle name="_07. NGTT2009-NN_Book3_05 NGTT DN 2010 (OK)_Book2" xfId="785" xr:uid="{00000000-0005-0000-0000-000060020000}"/>
    <cellStyle name="_07. NGTT2009-NN_Book3_05 NGTT DN 2010 (OK)_Mau" xfId="786" xr:uid="{00000000-0005-0000-0000-000061020000}"/>
    <cellStyle name="_07. NGTT2009-NN_Book3_05 NGTT DN 2010 (OK)_NGTK-daydu-2014-Laodong" xfId="787" xr:uid="{00000000-0005-0000-0000-000062020000}"/>
    <cellStyle name="_07. NGTT2009-NN_Book3_05 NGTT DN 2010 (OK)_Niengiam_Hung_final" xfId="788" xr:uid="{00000000-0005-0000-0000-000063020000}"/>
    <cellStyle name="_07. NGTT2009-NN_Book3_06 NGTT LN,TS 2013 co so" xfId="789" xr:uid="{00000000-0005-0000-0000-000064020000}"/>
    <cellStyle name="_07. NGTT2009-NN_Book3_06 Nong, lam nghiep 2010  (ok)" xfId="790" xr:uid="{00000000-0005-0000-0000-000065020000}"/>
    <cellStyle name="_07. NGTT2009-NN_Book3_07 NGTT CN 2012" xfId="791" xr:uid="{00000000-0005-0000-0000-000066020000}"/>
    <cellStyle name="_07. NGTT2009-NN_Book3_08 Thuong mai Tong muc - Diep" xfId="792" xr:uid="{00000000-0005-0000-0000-000067020000}"/>
    <cellStyle name="_07. NGTT2009-NN_Book3_08 Thuong mai va Du lich (Ok)" xfId="793" xr:uid="{00000000-0005-0000-0000-000068020000}"/>
    <cellStyle name="_07. NGTT2009-NN_Book3_08 Thuong mai va Du lich (Ok)_nien giam tom tat nong nghiep 2013" xfId="794" xr:uid="{00000000-0005-0000-0000-000069020000}"/>
    <cellStyle name="_07. NGTT2009-NN_Book3_08 Thuong mai va Du lich (Ok)_Phan II (In)" xfId="795" xr:uid="{00000000-0005-0000-0000-00006A020000}"/>
    <cellStyle name="_07. NGTT2009-NN_Book3_09 Chi so gia 2011- VuTKG-1 (Ok)" xfId="796" xr:uid="{00000000-0005-0000-0000-00006B020000}"/>
    <cellStyle name="_07. NGTT2009-NN_Book3_09 Chi so gia 2011- VuTKG-1 (Ok)_nien giam tom tat nong nghiep 2013" xfId="797" xr:uid="{00000000-0005-0000-0000-00006C020000}"/>
    <cellStyle name="_07. NGTT2009-NN_Book3_09 Chi so gia 2011- VuTKG-1 (Ok)_Phan II (In)" xfId="798" xr:uid="{00000000-0005-0000-0000-00006D020000}"/>
    <cellStyle name="_07. NGTT2009-NN_Book3_09 Du lich" xfId="799" xr:uid="{00000000-0005-0000-0000-00006E020000}"/>
    <cellStyle name="_07. NGTT2009-NN_Book3_09 Du lich_nien giam tom tat nong nghiep 2013" xfId="800" xr:uid="{00000000-0005-0000-0000-00006F020000}"/>
    <cellStyle name="_07. NGTT2009-NN_Book3_09 Du lich_Phan II (In)" xfId="801" xr:uid="{00000000-0005-0000-0000-000070020000}"/>
    <cellStyle name="_07. NGTT2009-NN_Book3_10 Market VH, YT, GD, NGTT 2011 " xfId="802" xr:uid="{00000000-0005-0000-0000-000071020000}"/>
    <cellStyle name="_07. NGTT2009-NN_Book3_10 Market VH, YT, GD, NGTT 2011  2" xfId="803" xr:uid="{00000000-0005-0000-0000-000072020000}"/>
    <cellStyle name="_07. NGTT2009-NN_Book3_10 Market VH, YT, GD, NGTT 2011 _02  Dan so lao dong(OK)" xfId="804" xr:uid="{00000000-0005-0000-0000-000073020000}"/>
    <cellStyle name="_07. NGTT2009-NN_Book3_10 Market VH, YT, GD, NGTT 2011 _03 TKQG va Thu chi NSNN 2012" xfId="805" xr:uid="{00000000-0005-0000-0000-000074020000}"/>
    <cellStyle name="_07. NGTT2009-NN_Book3_10 Market VH, YT, GD, NGTT 2011 _04 Doanh nghiep va CSKDCT 2012" xfId="806" xr:uid="{00000000-0005-0000-0000-000075020000}"/>
    <cellStyle name="_07. NGTT2009-NN_Book3_10 Market VH, YT, GD, NGTT 2011 _05 Doanh nghiep va Ca the_2011 (Ok)" xfId="807" xr:uid="{00000000-0005-0000-0000-000076020000}"/>
    <cellStyle name="_07. NGTT2009-NN_Book3_10 Market VH, YT, GD, NGTT 2011 _06 NGTT LN,TS 2013 co so" xfId="808" xr:uid="{00000000-0005-0000-0000-000077020000}"/>
    <cellStyle name="_07. NGTT2009-NN_Book3_10 Market VH, YT, GD, NGTT 2011 _07 NGTT CN 2012" xfId="809" xr:uid="{00000000-0005-0000-0000-000078020000}"/>
    <cellStyle name="_07. NGTT2009-NN_Book3_10 Market VH, YT, GD, NGTT 2011 _08 Thuong mai Tong muc - Diep" xfId="810" xr:uid="{00000000-0005-0000-0000-000079020000}"/>
    <cellStyle name="_07. NGTT2009-NN_Book3_10 Market VH, YT, GD, NGTT 2011 _08 Thuong mai va Du lich (Ok)" xfId="811" xr:uid="{00000000-0005-0000-0000-00007A020000}"/>
    <cellStyle name="_07. NGTT2009-NN_Book3_10 Market VH, YT, GD, NGTT 2011 _08 Thuong mai va Du lich (Ok)_nien giam tom tat nong nghiep 2013" xfId="812" xr:uid="{00000000-0005-0000-0000-00007B020000}"/>
    <cellStyle name="_07. NGTT2009-NN_Book3_10 Market VH, YT, GD, NGTT 2011 _08 Thuong mai va Du lich (Ok)_Phan II (In)" xfId="813" xr:uid="{00000000-0005-0000-0000-00007C020000}"/>
    <cellStyle name="_07. NGTT2009-NN_Book3_10 Market VH, YT, GD, NGTT 2011 _09 Chi so gia 2011- VuTKG-1 (Ok)" xfId="814" xr:uid="{00000000-0005-0000-0000-00007D020000}"/>
    <cellStyle name="_07. NGTT2009-NN_Book3_10 Market VH, YT, GD, NGTT 2011 _09 Chi so gia 2011- VuTKG-1 (Ok)_nien giam tom tat nong nghiep 2013" xfId="815" xr:uid="{00000000-0005-0000-0000-00007E020000}"/>
    <cellStyle name="_07. NGTT2009-NN_Book3_10 Market VH, YT, GD, NGTT 2011 _09 Chi so gia 2011- VuTKG-1 (Ok)_Phan II (In)" xfId="816" xr:uid="{00000000-0005-0000-0000-00007F020000}"/>
    <cellStyle name="_07. NGTT2009-NN_Book3_10 Market VH, YT, GD, NGTT 2011 _09 Du lich" xfId="817" xr:uid="{00000000-0005-0000-0000-000080020000}"/>
    <cellStyle name="_07. NGTT2009-NN_Book3_10 Market VH, YT, GD, NGTT 2011 _09 Du lich_nien giam tom tat nong nghiep 2013" xfId="818" xr:uid="{00000000-0005-0000-0000-000081020000}"/>
    <cellStyle name="_07. NGTT2009-NN_Book3_10 Market VH, YT, GD, NGTT 2011 _09 Du lich_Phan II (In)" xfId="819" xr:uid="{00000000-0005-0000-0000-000082020000}"/>
    <cellStyle name="_07. NGTT2009-NN_Book3_10 Market VH, YT, GD, NGTT 2011 _10 Van tai va BCVT (da sua ok)" xfId="820" xr:uid="{00000000-0005-0000-0000-000083020000}"/>
    <cellStyle name="_07. NGTT2009-NN_Book3_10 Market VH, YT, GD, NGTT 2011 _10 Van tai va BCVT (da sua ok)_nien giam tom tat nong nghiep 2013" xfId="821" xr:uid="{00000000-0005-0000-0000-000084020000}"/>
    <cellStyle name="_07. NGTT2009-NN_Book3_10 Market VH, YT, GD, NGTT 2011 _10 Van tai va BCVT (da sua ok)_Phan II (In)" xfId="822" xr:uid="{00000000-0005-0000-0000-000085020000}"/>
    <cellStyle name="_07. NGTT2009-NN_Book3_10 Market VH, YT, GD, NGTT 2011 _11 (3)" xfId="823" xr:uid="{00000000-0005-0000-0000-000086020000}"/>
    <cellStyle name="_07. NGTT2009-NN_Book3_10 Market VH, YT, GD, NGTT 2011 _11 (3) 2" xfId="824" xr:uid="{00000000-0005-0000-0000-000087020000}"/>
    <cellStyle name="_07. NGTT2009-NN_Book3_10 Market VH, YT, GD, NGTT 2011 _11 (3)_04 Doanh nghiep va CSKDCT 2012" xfId="825" xr:uid="{00000000-0005-0000-0000-000088020000}"/>
    <cellStyle name="_07. NGTT2009-NN_Book3_10 Market VH, YT, GD, NGTT 2011 _11 (3)_Book2" xfId="826" xr:uid="{00000000-0005-0000-0000-000089020000}"/>
    <cellStyle name="_07. NGTT2009-NN_Book3_10 Market VH, YT, GD, NGTT 2011 _11 (3)_NGTK-daydu-2014-Laodong" xfId="827" xr:uid="{00000000-0005-0000-0000-00008A020000}"/>
    <cellStyle name="_07. NGTT2009-NN_Book3_10 Market VH, YT, GD, NGTT 2011 _11 (3)_nien giam tom tat nong nghiep 2013" xfId="828" xr:uid="{00000000-0005-0000-0000-00008B020000}"/>
    <cellStyle name="_07. NGTT2009-NN_Book3_10 Market VH, YT, GD, NGTT 2011 _11 (3)_Niengiam_Hung_final" xfId="829" xr:uid="{00000000-0005-0000-0000-00008C020000}"/>
    <cellStyle name="_07. NGTT2009-NN_Book3_10 Market VH, YT, GD, NGTT 2011 _11 (3)_Phan II (In)" xfId="830" xr:uid="{00000000-0005-0000-0000-00008D020000}"/>
    <cellStyle name="_07. NGTT2009-NN_Book3_10 Market VH, YT, GD, NGTT 2011 _11 (3)_Xl0000167" xfId="831" xr:uid="{00000000-0005-0000-0000-00008E020000}"/>
    <cellStyle name="_07. NGTT2009-NN_Book3_10 Market VH, YT, GD, NGTT 2011 _12 (2)" xfId="832" xr:uid="{00000000-0005-0000-0000-00008F020000}"/>
    <cellStyle name="_07. NGTT2009-NN_Book3_10 Market VH, YT, GD, NGTT 2011 _12 (2) 2" xfId="833" xr:uid="{00000000-0005-0000-0000-000090020000}"/>
    <cellStyle name="_07. NGTT2009-NN_Book3_10 Market VH, YT, GD, NGTT 2011 _12 (2)_04 Doanh nghiep va CSKDCT 2012" xfId="834" xr:uid="{00000000-0005-0000-0000-000091020000}"/>
    <cellStyle name="_07. NGTT2009-NN_Book3_10 Market VH, YT, GD, NGTT 2011 _12 (2)_Book2" xfId="835" xr:uid="{00000000-0005-0000-0000-000092020000}"/>
    <cellStyle name="_07. NGTT2009-NN_Book3_10 Market VH, YT, GD, NGTT 2011 _12 (2)_NGTK-daydu-2014-Laodong" xfId="836" xr:uid="{00000000-0005-0000-0000-000093020000}"/>
    <cellStyle name="_07. NGTT2009-NN_Book3_10 Market VH, YT, GD, NGTT 2011 _12 (2)_nien giam tom tat nong nghiep 2013" xfId="837" xr:uid="{00000000-0005-0000-0000-000094020000}"/>
    <cellStyle name="_07. NGTT2009-NN_Book3_10 Market VH, YT, GD, NGTT 2011 _12 (2)_Niengiam_Hung_final" xfId="838" xr:uid="{00000000-0005-0000-0000-000095020000}"/>
    <cellStyle name="_07. NGTT2009-NN_Book3_10 Market VH, YT, GD, NGTT 2011 _12 (2)_Phan II (In)" xfId="839" xr:uid="{00000000-0005-0000-0000-000096020000}"/>
    <cellStyle name="_07. NGTT2009-NN_Book3_10 Market VH, YT, GD, NGTT 2011 _12 (2)_Xl0000167" xfId="840" xr:uid="{00000000-0005-0000-0000-000097020000}"/>
    <cellStyle name="_07. NGTT2009-NN_Book3_10 Market VH, YT, GD, NGTT 2011 _12 Giao duc, Y Te va Muc songnam2011" xfId="841" xr:uid="{00000000-0005-0000-0000-000098020000}"/>
    <cellStyle name="_07. NGTT2009-NN_Book3_10 Market VH, YT, GD, NGTT 2011 _12 Giao duc, Y Te va Muc songnam2011_nien giam tom tat nong nghiep 2013" xfId="842" xr:uid="{00000000-0005-0000-0000-000099020000}"/>
    <cellStyle name="_07. NGTT2009-NN_Book3_10 Market VH, YT, GD, NGTT 2011 _12 Giao duc, Y Te va Muc songnam2011_Phan II (In)" xfId="843" xr:uid="{00000000-0005-0000-0000-00009A020000}"/>
    <cellStyle name="_07. NGTT2009-NN_Book3_10 Market VH, YT, GD, NGTT 2011 _12 MSDC_Thuy Van" xfId="844" xr:uid="{00000000-0005-0000-0000-00009B020000}"/>
    <cellStyle name="_07. NGTT2009-NN_Book3_10 Market VH, YT, GD, NGTT 2011 _13 Van tai 2012" xfId="845" xr:uid="{00000000-0005-0000-0000-00009C020000}"/>
    <cellStyle name="_07. NGTT2009-NN_Book3_10 Market VH, YT, GD, NGTT 2011 _Book2" xfId="846" xr:uid="{00000000-0005-0000-0000-00009D020000}"/>
    <cellStyle name="_07. NGTT2009-NN_Book3_10 Market VH, YT, GD, NGTT 2011 _Giaoduc2013(ok)" xfId="847" xr:uid="{00000000-0005-0000-0000-00009E020000}"/>
    <cellStyle name="_07. NGTT2009-NN_Book3_10 Market VH, YT, GD, NGTT 2011 _Maket NGTT2012 LN,TS (7-1-2013)" xfId="848" xr:uid="{00000000-0005-0000-0000-00009F020000}"/>
    <cellStyle name="_07. NGTT2009-NN_Book3_10 Market VH, YT, GD, NGTT 2011 _Maket NGTT2012 LN,TS (7-1-2013)_Nongnghiep" xfId="849" xr:uid="{00000000-0005-0000-0000-0000A0020000}"/>
    <cellStyle name="_07. NGTT2009-NN_Book3_10 Market VH, YT, GD, NGTT 2011 _Ngiam_lamnghiep_2011_v2(1)(1)" xfId="850" xr:uid="{00000000-0005-0000-0000-0000A1020000}"/>
    <cellStyle name="_07. NGTT2009-NN_Book3_10 Market VH, YT, GD, NGTT 2011 _Ngiam_lamnghiep_2011_v2(1)(1)_Nongnghiep" xfId="851" xr:uid="{00000000-0005-0000-0000-0000A2020000}"/>
    <cellStyle name="_07. NGTT2009-NN_Book3_10 Market VH, YT, GD, NGTT 2011 _NGTK-daydu-2014-Laodong" xfId="852" xr:uid="{00000000-0005-0000-0000-0000A3020000}"/>
    <cellStyle name="_07. NGTT2009-NN_Book3_10 Market VH, YT, GD, NGTT 2011 _NGTT LN,TS 2012 (Chuan)" xfId="853" xr:uid="{00000000-0005-0000-0000-0000A4020000}"/>
    <cellStyle name="_07. NGTT2009-NN_Book3_10 Market VH, YT, GD, NGTT 2011 _Nien giam TT Vu Nong nghiep 2012(solieu)-gui Vu TH 29-3-2013" xfId="854" xr:uid="{00000000-0005-0000-0000-0000A5020000}"/>
    <cellStyle name="_07. NGTT2009-NN_Book3_10 Market VH, YT, GD, NGTT 2011 _Niengiam_Hung_final" xfId="855" xr:uid="{00000000-0005-0000-0000-0000A6020000}"/>
    <cellStyle name="_07. NGTT2009-NN_Book3_10 Market VH, YT, GD, NGTT 2011 _Nongnghiep" xfId="856" xr:uid="{00000000-0005-0000-0000-0000A7020000}"/>
    <cellStyle name="_07. NGTT2009-NN_Book3_10 Market VH, YT, GD, NGTT 2011 _Nongnghiep NGDD 2012_cap nhat den 24-5-2013(1)" xfId="857" xr:uid="{00000000-0005-0000-0000-0000A8020000}"/>
    <cellStyle name="_07. NGTT2009-NN_Book3_10 Market VH, YT, GD, NGTT 2011 _Nongnghiep_Nongnghiep NGDD 2012_cap nhat den 24-5-2013(1)" xfId="858" xr:uid="{00000000-0005-0000-0000-0000A9020000}"/>
    <cellStyle name="_07. NGTT2009-NN_Book3_10 Market VH, YT, GD, NGTT 2011 _So lieu quoc te TH" xfId="859" xr:uid="{00000000-0005-0000-0000-0000AA020000}"/>
    <cellStyle name="_07. NGTT2009-NN_Book3_10 Market VH, YT, GD, NGTT 2011 _So lieu quoc te TH_nien giam tom tat nong nghiep 2013" xfId="860" xr:uid="{00000000-0005-0000-0000-0000AB020000}"/>
    <cellStyle name="_07. NGTT2009-NN_Book3_10 Market VH, YT, GD, NGTT 2011 _So lieu quoc te TH_Phan II (In)" xfId="861" xr:uid="{00000000-0005-0000-0000-0000AC020000}"/>
    <cellStyle name="_07. NGTT2009-NN_Book3_10 Market VH, YT, GD, NGTT 2011 _TKQG" xfId="862" xr:uid="{00000000-0005-0000-0000-0000AD020000}"/>
    <cellStyle name="_07. NGTT2009-NN_Book3_10 Market VH, YT, GD, NGTT 2011 _Xl0000147" xfId="863" xr:uid="{00000000-0005-0000-0000-0000AE020000}"/>
    <cellStyle name="_07. NGTT2009-NN_Book3_10 Market VH, YT, GD, NGTT 2011 _Xl0000167" xfId="864" xr:uid="{00000000-0005-0000-0000-0000AF020000}"/>
    <cellStyle name="_07. NGTT2009-NN_Book3_10 Market VH, YT, GD, NGTT 2011 _XNK" xfId="865" xr:uid="{00000000-0005-0000-0000-0000B0020000}"/>
    <cellStyle name="_07. NGTT2009-NN_Book3_10 Market VH, YT, GD, NGTT 2011 _XNK_nien giam tom tat nong nghiep 2013" xfId="866" xr:uid="{00000000-0005-0000-0000-0000B1020000}"/>
    <cellStyle name="_07. NGTT2009-NN_Book3_10 Market VH, YT, GD, NGTT 2011 _XNK_Phan II (In)" xfId="867" xr:uid="{00000000-0005-0000-0000-0000B2020000}"/>
    <cellStyle name="_07. NGTT2009-NN_Book3_10 Van tai va BCVT (da sua ok)" xfId="868" xr:uid="{00000000-0005-0000-0000-0000B3020000}"/>
    <cellStyle name="_07. NGTT2009-NN_Book3_10 Van tai va BCVT (da sua ok)_nien giam tom tat nong nghiep 2013" xfId="869" xr:uid="{00000000-0005-0000-0000-0000B4020000}"/>
    <cellStyle name="_07. NGTT2009-NN_Book3_10 Van tai va BCVT (da sua ok)_Phan II (In)" xfId="870" xr:uid="{00000000-0005-0000-0000-0000B5020000}"/>
    <cellStyle name="_07. NGTT2009-NN_Book3_10 VH, YT, GD, NGTT 2010 - (OK)" xfId="871" xr:uid="{00000000-0005-0000-0000-0000B6020000}"/>
    <cellStyle name="_07. NGTT2009-NN_Book3_10 VH, YT, GD, NGTT 2010 - (OK) 2" xfId="872" xr:uid="{00000000-0005-0000-0000-0000B7020000}"/>
    <cellStyle name="_07. NGTT2009-NN_Book3_10 VH, YT, GD, NGTT 2010 - (OK)_Bo sung 04 bieu Cong nghiep" xfId="873" xr:uid="{00000000-0005-0000-0000-0000B8020000}"/>
    <cellStyle name="_07. NGTT2009-NN_Book3_10 VH, YT, GD, NGTT 2010 - (OK)_Bo sung 04 bieu Cong nghiep 2" xfId="874" xr:uid="{00000000-0005-0000-0000-0000B9020000}"/>
    <cellStyle name="_07. NGTT2009-NN_Book3_10 VH, YT, GD, NGTT 2010 - (OK)_Bo sung 04 bieu Cong nghiep_Book2" xfId="875" xr:uid="{00000000-0005-0000-0000-0000BA020000}"/>
    <cellStyle name="_07. NGTT2009-NN_Book3_10 VH, YT, GD, NGTT 2010 - (OK)_Bo sung 04 bieu Cong nghiep_Mau" xfId="876" xr:uid="{00000000-0005-0000-0000-0000BB020000}"/>
    <cellStyle name="_07. NGTT2009-NN_Book3_10 VH, YT, GD, NGTT 2010 - (OK)_Bo sung 04 bieu Cong nghiep_NGTK-daydu-2014-Laodong" xfId="877" xr:uid="{00000000-0005-0000-0000-0000BC020000}"/>
    <cellStyle name="_07. NGTT2009-NN_Book3_10 VH, YT, GD, NGTT 2010 - (OK)_Bo sung 04 bieu Cong nghiep_Niengiam_Hung_final" xfId="878" xr:uid="{00000000-0005-0000-0000-0000BD020000}"/>
    <cellStyle name="_07. NGTT2009-NN_Book3_10 VH, YT, GD, NGTT 2010 - (OK)_Book2" xfId="879" xr:uid="{00000000-0005-0000-0000-0000BE020000}"/>
    <cellStyle name="_07. NGTT2009-NN_Book3_10 VH, YT, GD, NGTT 2010 - (OK)_Mau" xfId="880" xr:uid="{00000000-0005-0000-0000-0000BF020000}"/>
    <cellStyle name="_07. NGTT2009-NN_Book3_10 VH, YT, GD, NGTT 2010 - (OK)_NGTK-daydu-2014-Laodong" xfId="881" xr:uid="{00000000-0005-0000-0000-0000C0020000}"/>
    <cellStyle name="_07. NGTT2009-NN_Book3_10 VH, YT, GD, NGTT 2010 - (OK)_Niengiam_Hung_final" xfId="882" xr:uid="{00000000-0005-0000-0000-0000C1020000}"/>
    <cellStyle name="_07. NGTT2009-NN_Book3_11 (3)" xfId="883" xr:uid="{00000000-0005-0000-0000-0000C2020000}"/>
    <cellStyle name="_07. NGTT2009-NN_Book3_11 (3) 2" xfId="884" xr:uid="{00000000-0005-0000-0000-0000C3020000}"/>
    <cellStyle name="_07. NGTT2009-NN_Book3_11 (3)_04 Doanh nghiep va CSKDCT 2012" xfId="885" xr:uid="{00000000-0005-0000-0000-0000C4020000}"/>
    <cellStyle name="_07. NGTT2009-NN_Book3_11 (3)_Book2" xfId="886" xr:uid="{00000000-0005-0000-0000-0000C5020000}"/>
    <cellStyle name="_07. NGTT2009-NN_Book3_11 (3)_NGTK-daydu-2014-Laodong" xfId="887" xr:uid="{00000000-0005-0000-0000-0000C6020000}"/>
    <cellStyle name="_07. NGTT2009-NN_Book3_11 (3)_nien giam tom tat nong nghiep 2013" xfId="888" xr:uid="{00000000-0005-0000-0000-0000C7020000}"/>
    <cellStyle name="_07. NGTT2009-NN_Book3_11 (3)_Niengiam_Hung_final" xfId="889" xr:uid="{00000000-0005-0000-0000-0000C8020000}"/>
    <cellStyle name="_07. NGTT2009-NN_Book3_11 (3)_Phan II (In)" xfId="890" xr:uid="{00000000-0005-0000-0000-0000C9020000}"/>
    <cellStyle name="_07. NGTT2009-NN_Book3_11 (3)_Xl0000167" xfId="891" xr:uid="{00000000-0005-0000-0000-0000CA020000}"/>
    <cellStyle name="_07. NGTT2009-NN_Book3_12 (2)" xfId="892" xr:uid="{00000000-0005-0000-0000-0000CB020000}"/>
    <cellStyle name="_07. NGTT2009-NN_Book3_12 (2) 2" xfId="893" xr:uid="{00000000-0005-0000-0000-0000CC020000}"/>
    <cellStyle name="_07. NGTT2009-NN_Book3_12 (2)_04 Doanh nghiep va CSKDCT 2012" xfId="894" xr:uid="{00000000-0005-0000-0000-0000CD020000}"/>
    <cellStyle name="_07. NGTT2009-NN_Book3_12 (2)_Book2" xfId="895" xr:uid="{00000000-0005-0000-0000-0000CE020000}"/>
    <cellStyle name="_07. NGTT2009-NN_Book3_12 (2)_NGTK-daydu-2014-Laodong" xfId="896" xr:uid="{00000000-0005-0000-0000-0000CF020000}"/>
    <cellStyle name="_07. NGTT2009-NN_Book3_12 (2)_nien giam tom tat nong nghiep 2013" xfId="897" xr:uid="{00000000-0005-0000-0000-0000D0020000}"/>
    <cellStyle name="_07. NGTT2009-NN_Book3_12 (2)_Niengiam_Hung_final" xfId="898" xr:uid="{00000000-0005-0000-0000-0000D1020000}"/>
    <cellStyle name="_07. NGTT2009-NN_Book3_12 (2)_Phan II (In)" xfId="899" xr:uid="{00000000-0005-0000-0000-0000D2020000}"/>
    <cellStyle name="_07. NGTT2009-NN_Book3_12 (2)_Xl0000167" xfId="900" xr:uid="{00000000-0005-0000-0000-0000D3020000}"/>
    <cellStyle name="_07. NGTT2009-NN_Book3_12 Chi so gia 2012(chuan) co so" xfId="901" xr:uid="{00000000-0005-0000-0000-0000D4020000}"/>
    <cellStyle name="_07. NGTT2009-NN_Book3_12 Giao duc, Y Te va Muc songnam2011" xfId="902" xr:uid="{00000000-0005-0000-0000-0000D5020000}"/>
    <cellStyle name="_07. NGTT2009-NN_Book3_12 Giao duc, Y Te va Muc songnam2011_nien giam tom tat nong nghiep 2013" xfId="903" xr:uid="{00000000-0005-0000-0000-0000D6020000}"/>
    <cellStyle name="_07. NGTT2009-NN_Book3_12 Giao duc, Y Te va Muc songnam2011_Phan II (In)" xfId="904" xr:uid="{00000000-0005-0000-0000-0000D7020000}"/>
    <cellStyle name="_07. NGTT2009-NN_Book3_13 Van tai 2012" xfId="905" xr:uid="{00000000-0005-0000-0000-0000D8020000}"/>
    <cellStyle name="_07. NGTT2009-NN_Book3_Book1" xfId="906" xr:uid="{00000000-0005-0000-0000-0000D9020000}"/>
    <cellStyle name="_07. NGTT2009-NN_Book3_Book1 2" xfId="907" xr:uid="{00000000-0005-0000-0000-0000DA020000}"/>
    <cellStyle name="_07. NGTT2009-NN_Book3_Book1_Book2" xfId="908" xr:uid="{00000000-0005-0000-0000-0000DB020000}"/>
    <cellStyle name="_07. NGTT2009-NN_Book3_Book1_Mau" xfId="909" xr:uid="{00000000-0005-0000-0000-0000DC020000}"/>
    <cellStyle name="_07. NGTT2009-NN_Book3_Book1_NGTK-daydu-2014-Laodong" xfId="910" xr:uid="{00000000-0005-0000-0000-0000DD020000}"/>
    <cellStyle name="_07. NGTT2009-NN_Book3_Book1_Niengiam_Hung_final" xfId="911" xr:uid="{00000000-0005-0000-0000-0000DE020000}"/>
    <cellStyle name="_07. NGTT2009-NN_Book3_Book2" xfId="912" xr:uid="{00000000-0005-0000-0000-0000DF020000}"/>
    <cellStyle name="_07. NGTT2009-NN_Book3_CucThongke-phucdap-Tuan-Anh" xfId="913" xr:uid="{00000000-0005-0000-0000-0000E0020000}"/>
    <cellStyle name="_07. NGTT2009-NN_Book3_Giaoduc2013(ok)" xfId="914" xr:uid="{00000000-0005-0000-0000-0000E1020000}"/>
    <cellStyle name="_07. NGTT2009-NN_Book3_GTSXNN" xfId="915" xr:uid="{00000000-0005-0000-0000-0000E2020000}"/>
    <cellStyle name="_07. NGTT2009-NN_Book3_GTSXNN_Nongnghiep NGDD 2012_cap nhat den 24-5-2013(1)" xfId="916" xr:uid="{00000000-0005-0000-0000-0000E3020000}"/>
    <cellStyle name="_07. NGTT2009-NN_Book3_Maket NGTT2012 LN,TS (7-1-2013)" xfId="917" xr:uid="{00000000-0005-0000-0000-0000E4020000}"/>
    <cellStyle name="_07. NGTT2009-NN_Book3_Maket NGTT2012 LN,TS (7-1-2013)_Nongnghiep" xfId="918" xr:uid="{00000000-0005-0000-0000-0000E5020000}"/>
    <cellStyle name="_07. NGTT2009-NN_Book3_Mau" xfId="919" xr:uid="{00000000-0005-0000-0000-0000E6020000}"/>
    <cellStyle name="_07. NGTT2009-NN_Book3_Ngiam_lamnghiep_2011_v2(1)(1)" xfId="920" xr:uid="{00000000-0005-0000-0000-0000E7020000}"/>
    <cellStyle name="_07. NGTT2009-NN_Book3_Ngiam_lamnghiep_2011_v2(1)(1)_Nongnghiep" xfId="921" xr:uid="{00000000-0005-0000-0000-0000E8020000}"/>
    <cellStyle name="_07. NGTT2009-NN_Book3_NGTK-daydu-2014-Laodong" xfId="922" xr:uid="{00000000-0005-0000-0000-0000E9020000}"/>
    <cellStyle name="_07. NGTT2009-NN_Book3_NGTT LN,TS 2012 (Chuan)" xfId="923" xr:uid="{00000000-0005-0000-0000-0000EA020000}"/>
    <cellStyle name="_07. NGTT2009-NN_Book3_Nien giam day du  Nong nghiep 2010" xfId="18" xr:uid="{00000000-0005-0000-0000-0000EB020000}"/>
    <cellStyle name="_07. NGTT2009-NN_Book3_Nien giam day du  Nong nghiep 2010 2" xfId="5155" xr:uid="{00000000-0005-0000-0000-0000EC020000}"/>
    <cellStyle name="_07. NGTT2009-NN_Book3_Nien giam TT Vu Nong nghiep 2012(solieu)-gui Vu TH 29-3-2013" xfId="924" xr:uid="{00000000-0005-0000-0000-0000ED020000}"/>
    <cellStyle name="_07. NGTT2009-NN_Book3_Niengiam_Hung_final" xfId="925" xr:uid="{00000000-0005-0000-0000-0000EE020000}"/>
    <cellStyle name="_07. NGTT2009-NN_Book3_Nongnghiep" xfId="926" xr:uid="{00000000-0005-0000-0000-0000EF020000}"/>
    <cellStyle name="_07. NGTT2009-NN_Book3_Nongnghiep 2" xfId="927" xr:uid="{00000000-0005-0000-0000-0000F0020000}"/>
    <cellStyle name="_07. NGTT2009-NN_Book3_Nongnghiep_Bo sung 04 bieu Cong nghiep" xfId="928" xr:uid="{00000000-0005-0000-0000-0000F1020000}"/>
    <cellStyle name="_07. NGTT2009-NN_Book3_Nongnghiep_Bo sung 04 bieu Cong nghiep 2" xfId="929" xr:uid="{00000000-0005-0000-0000-0000F2020000}"/>
    <cellStyle name="_07. NGTT2009-NN_Book3_Nongnghiep_Bo sung 04 bieu Cong nghiep_Book2" xfId="930" xr:uid="{00000000-0005-0000-0000-0000F3020000}"/>
    <cellStyle name="_07. NGTT2009-NN_Book3_Nongnghiep_Bo sung 04 bieu Cong nghiep_Mau" xfId="931" xr:uid="{00000000-0005-0000-0000-0000F4020000}"/>
    <cellStyle name="_07. NGTT2009-NN_Book3_Nongnghiep_Bo sung 04 bieu Cong nghiep_NGTK-daydu-2014-Laodong" xfId="932" xr:uid="{00000000-0005-0000-0000-0000F5020000}"/>
    <cellStyle name="_07. NGTT2009-NN_Book3_Nongnghiep_Bo sung 04 bieu Cong nghiep_Niengiam_Hung_final" xfId="933" xr:uid="{00000000-0005-0000-0000-0000F6020000}"/>
    <cellStyle name="_07. NGTT2009-NN_Book3_Nongnghiep_Book2" xfId="934" xr:uid="{00000000-0005-0000-0000-0000F7020000}"/>
    <cellStyle name="_07. NGTT2009-NN_Book3_Nongnghiep_Mau" xfId="935" xr:uid="{00000000-0005-0000-0000-0000F8020000}"/>
    <cellStyle name="_07. NGTT2009-NN_Book3_Nongnghiep_NGDD 2013 Thu chi NSNN " xfId="936" xr:uid="{00000000-0005-0000-0000-0000F9020000}"/>
    <cellStyle name="_07. NGTT2009-NN_Book3_Nongnghiep_NGTK-daydu-2014-Laodong" xfId="937" xr:uid="{00000000-0005-0000-0000-0000FA020000}"/>
    <cellStyle name="_07. NGTT2009-NN_Book3_Nongnghiep_Niengiam_Hung_final" xfId="938" xr:uid="{00000000-0005-0000-0000-0000FB020000}"/>
    <cellStyle name="_07. NGTT2009-NN_Book3_Nongnghiep_Nongnghiep NGDD 2012_cap nhat den 24-5-2013(1)" xfId="939" xr:uid="{00000000-0005-0000-0000-0000FC020000}"/>
    <cellStyle name="_07. NGTT2009-NN_Book3_Nongnghiep_TKQG" xfId="940" xr:uid="{00000000-0005-0000-0000-0000FD020000}"/>
    <cellStyle name="_07. NGTT2009-NN_Book3_So lieu quoc te TH" xfId="941" xr:uid="{00000000-0005-0000-0000-0000FE020000}"/>
    <cellStyle name="_07. NGTT2009-NN_Book3_So lieu quoc te TH_08 Cong nghiep 2010" xfId="942" xr:uid="{00000000-0005-0000-0000-0000FF020000}"/>
    <cellStyle name="_07. NGTT2009-NN_Book3_So lieu quoc te TH_08 Thuong mai va Du lich (Ok)" xfId="943" xr:uid="{00000000-0005-0000-0000-000000030000}"/>
    <cellStyle name="_07. NGTT2009-NN_Book3_So lieu quoc te TH_09 Chi so gia 2011- VuTKG-1 (Ok)" xfId="944" xr:uid="{00000000-0005-0000-0000-000001030000}"/>
    <cellStyle name="_07. NGTT2009-NN_Book3_So lieu quoc te TH_09 Du lich" xfId="945" xr:uid="{00000000-0005-0000-0000-000002030000}"/>
    <cellStyle name="_07. NGTT2009-NN_Book3_So lieu quoc te TH_10 Van tai va BCVT (da sua ok)" xfId="946" xr:uid="{00000000-0005-0000-0000-000003030000}"/>
    <cellStyle name="_07. NGTT2009-NN_Book3_So lieu quoc te TH_12 Giao duc, Y Te va Muc songnam2011" xfId="947" xr:uid="{00000000-0005-0000-0000-000004030000}"/>
    <cellStyle name="_07. NGTT2009-NN_Book3_So lieu quoc te TH_nien giam tom tat du lich va XNK" xfId="948" xr:uid="{00000000-0005-0000-0000-000005030000}"/>
    <cellStyle name="_07. NGTT2009-NN_Book3_So lieu quoc te TH_Nongnghiep" xfId="949" xr:uid="{00000000-0005-0000-0000-000006030000}"/>
    <cellStyle name="_07. NGTT2009-NN_Book3_So lieu quoc te TH_XNK" xfId="950" xr:uid="{00000000-0005-0000-0000-000007030000}"/>
    <cellStyle name="_07. NGTT2009-NN_Book3_So lieu quoc te(GDP)" xfId="951" xr:uid="{00000000-0005-0000-0000-000008030000}"/>
    <cellStyle name="_07. NGTT2009-NN_Book3_So lieu quoc te(GDP) 2" xfId="952" xr:uid="{00000000-0005-0000-0000-000009030000}"/>
    <cellStyle name="_07. NGTT2009-NN_Book3_So lieu quoc te(GDP)_02  Dan so lao dong(OK)" xfId="953" xr:uid="{00000000-0005-0000-0000-00000A030000}"/>
    <cellStyle name="_07. NGTT2009-NN_Book3_So lieu quoc te(GDP)_03 TKQG va Thu chi NSNN 2012" xfId="954" xr:uid="{00000000-0005-0000-0000-00000B030000}"/>
    <cellStyle name="_07. NGTT2009-NN_Book3_So lieu quoc te(GDP)_04 Doanh nghiep va CSKDCT 2012" xfId="955" xr:uid="{00000000-0005-0000-0000-00000C030000}"/>
    <cellStyle name="_07. NGTT2009-NN_Book3_So lieu quoc te(GDP)_05 Doanh nghiep va Ca the_2011 (Ok)" xfId="956" xr:uid="{00000000-0005-0000-0000-00000D030000}"/>
    <cellStyle name="_07. NGTT2009-NN_Book3_So lieu quoc te(GDP)_06 NGTT LN,TS 2013 co so" xfId="957" xr:uid="{00000000-0005-0000-0000-00000E030000}"/>
    <cellStyle name="_07. NGTT2009-NN_Book3_So lieu quoc te(GDP)_07 NGTT CN 2012" xfId="958" xr:uid="{00000000-0005-0000-0000-00000F030000}"/>
    <cellStyle name="_07. NGTT2009-NN_Book3_So lieu quoc te(GDP)_08 Thuong mai Tong muc - Diep" xfId="959" xr:uid="{00000000-0005-0000-0000-000010030000}"/>
    <cellStyle name="_07. NGTT2009-NN_Book3_So lieu quoc te(GDP)_08 Thuong mai va Du lich (Ok)" xfId="960" xr:uid="{00000000-0005-0000-0000-000011030000}"/>
    <cellStyle name="_07. NGTT2009-NN_Book3_So lieu quoc te(GDP)_08 Thuong mai va Du lich (Ok)_nien giam tom tat nong nghiep 2013" xfId="961" xr:uid="{00000000-0005-0000-0000-000012030000}"/>
    <cellStyle name="_07. NGTT2009-NN_Book3_So lieu quoc te(GDP)_08 Thuong mai va Du lich (Ok)_Phan II (In)" xfId="962" xr:uid="{00000000-0005-0000-0000-000013030000}"/>
    <cellStyle name="_07. NGTT2009-NN_Book3_So lieu quoc te(GDP)_09 Chi so gia 2011- VuTKG-1 (Ok)" xfId="963" xr:uid="{00000000-0005-0000-0000-000014030000}"/>
    <cellStyle name="_07. NGTT2009-NN_Book3_So lieu quoc te(GDP)_09 Chi so gia 2011- VuTKG-1 (Ok)_nien giam tom tat nong nghiep 2013" xfId="964" xr:uid="{00000000-0005-0000-0000-000015030000}"/>
    <cellStyle name="_07. NGTT2009-NN_Book3_So lieu quoc te(GDP)_09 Chi so gia 2011- VuTKG-1 (Ok)_Phan II (In)" xfId="965" xr:uid="{00000000-0005-0000-0000-000016030000}"/>
    <cellStyle name="_07. NGTT2009-NN_Book3_So lieu quoc te(GDP)_09 Du lich" xfId="966" xr:uid="{00000000-0005-0000-0000-000017030000}"/>
    <cellStyle name="_07. NGTT2009-NN_Book3_So lieu quoc te(GDP)_09 Du lich_nien giam tom tat nong nghiep 2013" xfId="967" xr:uid="{00000000-0005-0000-0000-000018030000}"/>
    <cellStyle name="_07. NGTT2009-NN_Book3_So lieu quoc te(GDP)_09 Du lich_Phan II (In)" xfId="968" xr:uid="{00000000-0005-0000-0000-000019030000}"/>
    <cellStyle name="_07. NGTT2009-NN_Book3_So lieu quoc te(GDP)_10 Van tai va BCVT (da sua ok)" xfId="969" xr:uid="{00000000-0005-0000-0000-00001A030000}"/>
    <cellStyle name="_07. NGTT2009-NN_Book3_So lieu quoc te(GDP)_10 Van tai va BCVT (da sua ok)_nien giam tom tat nong nghiep 2013" xfId="970" xr:uid="{00000000-0005-0000-0000-00001B030000}"/>
    <cellStyle name="_07. NGTT2009-NN_Book3_So lieu quoc te(GDP)_10 Van tai va BCVT (da sua ok)_Phan II (In)" xfId="971" xr:uid="{00000000-0005-0000-0000-00001C030000}"/>
    <cellStyle name="_07. NGTT2009-NN_Book3_So lieu quoc te(GDP)_11 (3)" xfId="972" xr:uid="{00000000-0005-0000-0000-00001D030000}"/>
    <cellStyle name="_07. NGTT2009-NN_Book3_So lieu quoc te(GDP)_11 (3) 2" xfId="973" xr:uid="{00000000-0005-0000-0000-00001E030000}"/>
    <cellStyle name="_07. NGTT2009-NN_Book3_So lieu quoc te(GDP)_11 (3)_04 Doanh nghiep va CSKDCT 2012" xfId="974" xr:uid="{00000000-0005-0000-0000-00001F030000}"/>
    <cellStyle name="_07. NGTT2009-NN_Book3_So lieu quoc te(GDP)_11 (3)_Book2" xfId="975" xr:uid="{00000000-0005-0000-0000-000020030000}"/>
    <cellStyle name="_07. NGTT2009-NN_Book3_So lieu quoc te(GDP)_11 (3)_NGTK-daydu-2014-Laodong" xfId="976" xr:uid="{00000000-0005-0000-0000-000021030000}"/>
    <cellStyle name="_07. NGTT2009-NN_Book3_So lieu quoc te(GDP)_11 (3)_nien giam tom tat nong nghiep 2013" xfId="977" xr:uid="{00000000-0005-0000-0000-000022030000}"/>
    <cellStyle name="_07. NGTT2009-NN_Book3_So lieu quoc te(GDP)_11 (3)_Niengiam_Hung_final" xfId="978" xr:uid="{00000000-0005-0000-0000-000023030000}"/>
    <cellStyle name="_07. NGTT2009-NN_Book3_So lieu quoc te(GDP)_11 (3)_Phan II (In)" xfId="979" xr:uid="{00000000-0005-0000-0000-000024030000}"/>
    <cellStyle name="_07. NGTT2009-NN_Book3_So lieu quoc te(GDP)_11 (3)_Xl0000167" xfId="980" xr:uid="{00000000-0005-0000-0000-000025030000}"/>
    <cellStyle name="_07. NGTT2009-NN_Book3_So lieu quoc te(GDP)_12 (2)" xfId="981" xr:uid="{00000000-0005-0000-0000-000026030000}"/>
    <cellStyle name="_07. NGTT2009-NN_Book3_So lieu quoc te(GDP)_12 (2) 2" xfId="982" xr:uid="{00000000-0005-0000-0000-000027030000}"/>
    <cellStyle name="_07. NGTT2009-NN_Book3_So lieu quoc te(GDP)_12 (2)_04 Doanh nghiep va CSKDCT 2012" xfId="983" xr:uid="{00000000-0005-0000-0000-000028030000}"/>
    <cellStyle name="_07. NGTT2009-NN_Book3_So lieu quoc te(GDP)_12 (2)_Book2" xfId="984" xr:uid="{00000000-0005-0000-0000-000029030000}"/>
    <cellStyle name="_07. NGTT2009-NN_Book3_So lieu quoc te(GDP)_12 (2)_NGTK-daydu-2014-Laodong" xfId="985" xr:uid="{00000000-0005-0000-0000-00002A030000}"/>
    <cellStyle name="_07. NGTT2009-NN_Book3_So lieu quoc te(GDP)_12 (2)_nien giam tom tat nong nghiep 2013" xfId="986" xr:uid="{00000000-0005-0000-0000-00002B030000}"/>
    <cellStyle name="_07. NGTT2009-NN_Book3_So lieu quoc te(GDP)_12 (2)_Niengiam_Hung_final" xfId="987" xr:uid="{00000000-0005-0000-0000-00002C030000}"/>
    <cellStyle name="_07. NGTT2009-NN_Book3_So lieu quoc te(GDP)_12 (2)_Phan II (In)" xfId="988" xr:uid="{00000000-0005-0000-0000-00002D030000}"/>
    <cellStyle name="_07. NGTT2009-NN_Book3_So lieu quoc te(GDP)_12 (2)_Xl0000167" xfId="989" xr:uid="{00000000-0005-0000-0000-00002E030000}"/>
    <cellStyle name="_07. NGTT2009-NN_Book3_So lieu quoc te(GDP)_12 Giao duc, Y Te va Muc songnam2011" xfId="990" xr:uid="{00000000-0005-0000-0000-00002F030000}"/>
    <cellStyle name="_07. NGTT2009-NN_Book3_So lieu quoc te(GDP)_12 Giao duc, Y Te va Muc songnam2011_nien giam tom tat nong nghiep 2013" xfId="991" xr:uid="{00000000-0005-0000-0000-000030030000}"/>
    <cellStyle name="_07. NGTT2009-NN_Book3_So lieu quoc te(GDP)_12 Giao duc, Y Te va Muc songnam2011_Phan II (In)" xfId="992" xr:uid="{00000000-0005-0000-0000-000031030000}"/>
    <cellStyle name="_07. NGTT2009-NN_Book3_So lieu quoc te(GDP)_12 MSDC_Thuy Van" xfId="993" xr:uid="{00000000-0005-0000-0000-000032030000}"/>
    <cellStyle name="_07. NGTT2009-NN_Book3_So lieu quoc te(GDP)_12 So lieu quoc te (Ok)" xfId="994" xr:uid="{00000000-0005-0000-0000-000033030000}"/>
    <cellStyle name="_07. NGTT2009-NN_Book3_So lieu quoc te(GDP)_12 So lieu quoc te (Ok)_nien giam tom tat nong nghiep 2013" xfId="995" xr:uid="{00000000-0005-0000-0000-000034030000}"/>
    <cellStyle name="_07. NGTT2009-NN_Book3_So lieu quoc te(GDP)_12 So lieu quoc te (Ok)_Phan II (In)" xfId="996" xr:uid="{00000000-0005-0000-0000-000035030000}"/>
    <cellStyle name="_07. NGTT2009-NN_Book3_So lieu quoc te(GDP)_13 Van tai 2012" xfId="997" xr:uid="{00000000-0005-0000-0000-000036030000}"/>
    <cellStyle name="_07. NGTT2009-NN_Book3_So lieu quoc te(GDP)_Book2" xfId="998" xr:uid="{00000000-0005-0000-0000-000037030000}"/>
    <cellStyle name="_07. NGTT2009-NN_Book3_So lieu quoc te(GDP)_Giaoduc2013(ok)" xfId="999" xr:uid="{00000000-0005-0000-0000-000038030000}"/>
    <cellStyle name="_07. NGTT2009-NN_Book3_So lieu quoc te(GDP)_Maket NGTT2012 LN,TS (7-1-2013)" xfId="1000" xr:uid="{00000000-0005-0000-0000-000039030000}"/>
    <cellStyle name="_07. NGTT2009-NN_Book3_So lieu quoc te(GDP)_Maket NGTT2012 LN,TS (7-1-2013)_Nongnghiep" xfId="1001" xr:uid="{00000000-0005-0000-0000-00003A030000}"/>
    <cellStyle name="_07. NGTT2009-NN_Book3_So lieu quoc te(GDP)_Ngiam_lamnghiep_2011_v2(1)(1)" xfId="1002" xr:uid="{00000000-0005-0000-0000-00003B030000}"/>
    <cellStyle name="_07. NGTT2009-NN_Book3_So lieu quoc te(GDP)_Ngiam_lamnghiep_2011_v2(1)(1)_Nongnghiep" xfId="1003" xr:uid="{00000000-0005-0000-0000-00003C030000}"/>
    <cellStyle name="_07. NGTT2009-NN_Book3_So lieu quoc te(GDP)_NGTK-daydu-2014-Laodong" xfId="1004" xr:uid="{00000000-0005-0000-0000-00003D030000}"/>
    <cellStyle name="_07. NGTT2009-NN_Book3_So lieu quoc te(GDP)_NGTT LN,TS 2012 (Chuan)" xfId="1005" xr:uid="{00000000-0005-0000-0000-00003E030000}"/>
    <cellStyle name="_07. NGTT2009-NN_Book3_So lieu quoc te(GDP)_Nien giam TT Vu Nong nghiep 2012(solieu)-gui Vu TH 29-3-2013" xfId="1006" xr:uid="{00000000-0005-0000-0000-00003F030000}"/>
    <cellStyle name="_07. NGTT2009-NN_Book3_So lieu quoc te(GDP)_Niengiam_Hung_final" xfId="1007" xr:uid="{00000000-0005-0000-0000-000040030000}"/>
    <cellStyle name="_07. NGTT2009-NN_Book3_So lieu quoc te(GDP)_Nongnghiep" xfId="1008" xr:uid="{00000000-0005-0000-0000-000041030000}"/>
    <cellStyle name="_07. NGTT2009-NN_Book3_So lieu quoc te(GDP)_Nongnghiep NGDD 2012_cap nhat den 24-5-2013(1)" xfId="1009" xr:uid="{00000000-0005-0000-0000-000042030000}"/>
    <cellStyle name="_07. NGTT2009-NN_Book3_So lieu quoc te(GDP)_Nongnghiep_Nongnghiep NGDD 2012_cap nhat den 24-5-2013(1)" xfId="1010" xr:uid="{00000000-0005-0000-0000-000043030000}"/>
    <cellStyle name="_07. NGTT2009-NN_Book3_So lieu quoc te(GDP)_TKQG" xfId="1011" xr:uid="{00000000-0005-0000-0000-000044030000}"/>
    <cellStyle name="_07. NGTT2009-NN_Book3_So lieu quoc te(GDP)_Xl0000147" xfId="1012" xr:uid="{00000000-0005-0000-0000-000045030000}"/>
    <cellStyle name="_07. NGTT2009-NN_Book3_So lieu quoc te(GDP)_Xl0000167" xfId="1013" xr:uid="{00000000-0005-0000-0000-000046030000}"/>
    <cellStyle name="_07. NGTT2009-NN_Book3_So lieu quoc te(GDP)_XNK" xfId="1014" xr:uid="{00000000-0005-0000-0000-000047030000}"/>
    <cellStyle name="_07. NGTT2009-NN_Book3_So lieu quoc te(GDP)_XNK_nien giam tom tat nong nghiep 2013" xfId="1015" xr:uid="{00000000-0005-0000-0000-000048030000}"/>
    <cellStyle name="_07. NGTT2009-NN_Book3_So lieu quoc te(GDP)_XNK_Phan II (In)" xfId="1016" xr:uid="{00000000-0005-0000-0000-000049030000}"/>
    <cellStyle name="_07. NGTT2009-NN_Book3_TKQG" xfId="1017" xr:uid="{00000000-0005-0000-0000-00004A030000}"/>
    <cellStyle name="_07. NGTT2009-NN_Book3_Xl0000006" xfId="1018" xr:uid="{00000000-0005-0000-0000-00004B030000}"/>
    <cellStyle name="_07. NGTT2009-NN_Book3_Xl0000147" xfId="1019" xr:uid="{00000000-0005-0000-0000-00004C030000}"/>
    <cellStyle name="_07. NGTT2009-NN_Book3_Xl0000167" xfId="1020" xr:uid="{00000000-0005-0000-0000-00004D030000}"/>
    <cellStyle name="_07. NGTT2009-NN_Book3_XNK" xfId="1021" xr:uid="{00000000-0005-0000-0000-00004E030000}"/>
    <cellStyle name="_07. NGTT2009-NN_Book3_XNK 2" xfId="1022" xr:uid="{00000000-0005-0000-0000-00004F030000}"/>
    <cellStyle name="_07. NGTT2009-NN_Book3_XNK_08 Thuong mai Tong muc - Diep" xfId="1023" xr:uid="{00000000-0005-0000-0000-000050030000}"/>
    <cellStyle name="_07. NGTT2009-NN_Book3_XNK_08 Thuong mai Tong muc - Diep_nien giam tom tat nong nghiep 2013" xfId="1024" xr:uid="{00000000-0005-0000-0000-000051030000}"/>
    <cellStyle name="_07. NGTT2009-NN_Book3_XNK_08 Thuong mai Tong muc - Diep_Phan II (In)" xfId="1025" xr:uid="{00000000-0005-0000-0000-000052030000}"/>
    <cellStyle name="_07. NGTT2009-NN_Book3_XNK_Bo sung 04 bieu Cong nghiep" xfId="1026" xr:uid="{00000000-0005-0000-0000-000053030000}"/>
    <cellStyle name="_07. NGTT2009-NN_Book3_XNK_Bo sung 04 bieu Cong nghiep 2" xfId="1027" xr:uid="{00000000-0005-0000-0000-000054030000}"/>
    <cellStyle name="_07. NGTT2009-NN_Book3_XNK_Bo sung 04 bieu Cong nghiep_Book2" xfId="1028" xr:uid="{00000000-0005-0000-0000-000055030000}"/>
    <cellStyle name="_07. NGTT2009-NN_Book3_XNK_Bo sung 04 bieu Cong nghiep_Mau" xfId="1029" xr:uid="{00000000-0005-0000-0000-000056030000}"/>
    <cellStyle name="_07. NGTT2009-NN_Book3_XNK_Bo sung 04 bieu Cong nghiep_NGTK-daydu-2014-Laodong" xfId="1030" xr:uid="{00000000-0005-0000-0000-000057030000}"/>
    <cellStyle name="_07. NGTT2009-NN_Book3_XNK_Bo sung 04 bieu Cong nghiep_Niengiam_Hung_final" xfId="1031" xr:uid="{00000000-0005-0000-0000-000058030000}"/>
    <cellStyle name="_07. NGTT2009-NN_Book3_XNK_Book2" xfId="1032" xr:uid="{00000000-0005-0000-0000-000059030000}"/>
    <cellStyle name="_07. NGTT2009-NN_Book3_XNK_Mau" xfId="1033" xr:uid="{00000000-0005-0000-0000-00005A030000}"/>
    <cellStyle name="_07. NGTT2009-NN_Book3_XNK_NGTK-daydu-2014-Laodong" xfId="1034" xr:uid="{00000000-0005-0000-0000-00005B030000}"/>
    <cellStyle name="_07. NGTT2009-NN_Book3_XNK_Niengiam_Hung_final" xfId="1035" xr:uid="{00000000-0005-0000-0000-00005C030000}"/>
    <cellStyle name="_07. NGTT2009-NN_Book3_XNK-2012" xfId="1036" xr:uid="{00000000-0005-0000-0000-00005D030000}"/>
    <cellStyle name="_07. NGTT2009-NN_Book3_XNK-2012_nien giam tom tat nong nghiep 2013" xfId="1037" xr:uid="{00000000-0005-0000-0000-00005E030000}"/>
    <cellStyle name="_07. NGTT2009-NN_Book3_XNK-2012_Phan II (In)" xfId="1038" xr:uid="{00000000-0005-0000-0000-00005F030000}"/>
    <cellStyle name="_07. NGTT2009-NN_Book3_XNK-Market" xfId="1039" xr:uid="{00000000-0005-0000-0000-000060030000}"/>
    <cellStyle name="_07. NGTT2009-NN_Book4" xfId="19" xr:uid="{00000000-0005-0000-0000-000061030000}"/>
    <cellStyle name="_07. NGTT2009-NN_Book4 2" xfId="1040" xr:uid="{00000000-0005-0000-0000-000062030000}"/>
    <cellStyle name="_07. NGTT2009-NN_Book4_08 Cong nghiep 2010" xfId="1041" xr:uid="{00000000-0005-0000-0000-000063030000}"/>
    <cellStyle name="_07. NGTT2009-NN_Book4_08 Thuong mai va Du lich (Ok)" xfId="1042" xr:uid="{00000000-0005-0000-0000-000064030000}"/>
    <cellStyle name="_07. NGTT2009-NN_Book4_09 Chi so gia 2011- VuTKG-1 (Ok)" xfId="1043" xr:uid="{00000000-0005-0000-0000-000065030000}"/>
    <cellStyle name="_07. NGTT2009-NN_Book4_09 Du lich" xfId="1044" xr:uid="{00000000-0005-0000-0000-000066030000}"/>
    <cellStyle name="_07. NGTT2009-NN_Book4_10 Van tai va BCVT (da sua ok)" xfId="1045" xr:uid="{00000000-0005-0000-0000-000067030000}"/>
    <cellStyle name="_07. NGTT2009-NN_Book4_12 Giao duc, Y Te va Muc songnam2011" xfId="1046" xr:uid="{00000000-0005-0000-0000-000068030000}"/>
    <cellStyle name="_07. NGTT2009-NN_Book4_12 So lieu quoc te (Ok)" xfId="1047" xr:uid="{00000000-0005-0000-0000-000069030000}"/>
    <cellStyle name="_07. NGTT2009-NN_Book4_Book1" xfId="1048" xr:uid="{00000000-0005-0000-0000-00006A030000}"/>
    <cellStyle name="_07. NGTT2009-NN_Book4_Book1 2" xfId="1049" xr:uid="{00000000-0005-0000-0000-00006B030000}"/>
    <cellStyle name="_07. NGTT2009-NN_Book4_Book1_Book2" xfId="1050" xr:uid="{00000000-0005-0000-0000-00006C030000}"/>
    <cellStyle name="_07. NGTT2009-NN_Book4_Book1_Mau" xfId="1051" xr:uid="{00000000-0005-0000-0000-00006D030000}"/>
    <cellStyle name="_07. NGTT2009-NN_Book4_Book1_NGTK-daydu-2014-Laodong" xfId="1052" xr:uid="{00000000-0005-0000-0000-00006E030000}"/>
    <cellStyle name="_07. NGTT2009-NN_Book4_Book1_Niengiam_Hung_final" xfId="1053" xr:uid="{00000000-0005-0000-0000-00006F030000}"/>
    <cellStyle name="_07. NGTT2009-NN_Book4_Book2" xfId="1054" xr:uid="{00000000-0005-0000-0000-000070030000}"/>
    <cellStyle name="_07. NGTT2009-NN_Book4_Mau" xfId="1055" xr:uid="{00000000-0005-0000-0000-000071030000}"/>
    <cellStyle name="_07. NGTT2009-NN_Book4_NGTK-daydu-2014-Laodong" xfId="1056" xr:uid="{00000000-0005-0000-0000-000072030000}"/>
    <cellStyle name="_07. NGTT2009-NN_Book4_nien giam tom tat du lich va XNK" xfId="1057" xr:uid="{00000000-0005-0000-0000-000073030000}"/>
    <cellStyle name="_07. NGTT2009-NN_Book4_Niengiam_Hung_final" xfId="1058" xr:uid="{00000000-0005-0000-0000-000074030000}"/>
    <cellStyle name="_07. NGTT2009-NN_Book4_Nongnghiep" xfId="1059" xr:uid="{00000000-0005-0000-0000-000075030000}"/>
    <cellStyle name="_07. NGTT2009-NN_Book4_XNK" xfId="1060" xr:uid="{00000000-0005-0000-0000-000076030000}"/>
    <cellStyle name="_07. NGTT2009-NN_Book4_XNK-2012" xfId="1061" xr:uid="{00000000-0005-0000-0000-000077030000}"/>
    <cellStyle name="_07. NGTT2009-NN_CSKDCT 2010" xfId="1062" xr:uid="{00000000-0005-0000-0000-000078030000}"/>
    <cellStyle name="_07. NGTT2009-NN_CSKDCT 2010 2" xfId="1063" xr:uid="{00000000-0005-0000-0000-000079030000}"/>
    <cellStyle name="_07. NGTT2009-NN_CSKDCT 2010_Bo sung 04 bieu Cong nghiep" xfId="1064" xr:uid="{00000000-0005-0000-0000-00007A030000}"/>
    <cellStyle name="_07. NGTT2009-NN_CSKDCT 2010_Bo sung 04 bieu Cong nghiep 2" xfId="1065" xr:uid="{00000000-0005-0000-0000-00007B030000}"/>
    <cellStyle name="_07. NGTT2009-NN_CSKDCT 2010_Bo sung 04 bieu Cong nghiep_Book2" xfId="1066" xr:uid="{00000000-0005-0000-0000-00007C030000}"/>
    <cellStyle name="_07. NGTT2009-NN_CSKDCT 2010_Bo sung 04 bieu Cong nghiep_Mau" xfId="1067" xr:uid="{00000000-0005-0000-0000-00007D030000}"/>
    <cellStyle name="_07. NGTT2009-NN_CSKDCT 2010_Bo sung 04 bieu Cong nghiep_NGTK-daydu-2014-Laodong" xfId="1068" xr:uid="{00000000-0005-0000-0000-00007E030000}"/>
    <cellStyle name="_07. NGTT2009-NN_CSKDCT 2010_Bo sung 04 bieu Cong nghiep_Niengiam_Hung_final" xfId="1069" xr:uid="{00000000-0005-0000-0000-00007F030000}"/>
    <cellStyle name="_07. NGTT2009-NN_CSKDCT 2010_Book2" xfId="1070" xr:uid="{00000000-0005-0000-0000-000080030000}"/>
    <cellStyle name="_07. NGTT2009-NN_CSKDCT 2010_Mau" xfId="1071" xr:uid="{00000000-0005-0000-0000-000081030000}"/>
    <cellStyle name="_07. NGTT2009-NN_CSKDCT 2010_NGTK-daydu-2014-Laodong" xfId="1072" xr:uid="{00000000-0005-0000-0000-000082030000}"/>
    <cellStyle name="_07. NGTT2009-NN_CSKDCT 2010_Niengiam_Hung_final" xfId="1073" xr:uid="{00000000-0005-0000-0000-000083030000}"/>
    <cellStyle name="_07. NGTT2009-NN_CucThongke-phucdap-Tuan-Anh" xfId="1074" xr:uid="{00000000-0005-0000-0000-000084030000}"/>
    <cellStyle name="_07. NGTT2009-NN_dan so phan tich 10 nam(moi)" xfId="1075" xr:uid="{00000000-0005-0000-0000-000085030000}"/>
    <cellStyle name="_07. NGTT2009-NN_dan so phan tich 10 nam(moi)_01 Don vi HC" xfId="1076" xr:uid="{00000000-0005-0000-0000-000086030000}"/>
    <cellStyle name="_07. NGTT2009-NN_dan so phan tich 10 nam(moi)_02 Danso_Laodong 2012(chuan) CO SO" xfId="1077" xr:uid="{00000000-0005-0000-0000-000087030000}"/>
    <cellStyle name="_07. NGTT2009-NN_dan so phan tich 10 nam(moi)_04 Doanh nghiep va CSKDCT 2012" xfId="1078" xr:uid="{00000000-0005-0000-0000-000088030000}"/>
    <cellStyle name="_07. NGTT2009-NN_dan so phan tich 10 nam(moi)_12 MSDC_Thuy Van" xfId="1079" xr:uid="{00000000-0005-0000-0000-000089030000}"/>
    <cellStyle name="_07. NGTT2009-NN_dan so phan tich 10 nam(moi)_Don vi HC, dat dai, khi hau" xfId="1080" xr:uid="{00000000-0005-0000-0000-00008A030000}"/>
    <cellStyle name="_07. NGTT2009-NN_dan so phan tich 10 nam(moi)_Mau" xfId="1081" xr:uid="{00000000-0005-0000-0000-00008B030000}"/>
    <cellStyle name="_07. NGTT2009-NN_dan so phan tich 10 nam(moi)_Mau 2" xfId="1082" xr:uid="{00000000-0005-0000-0000-00008C030000}"/>
    <cellStyle name="_07. NGTT2009-NN_dan so phan tich 10 nam(moi)_Mau_Book2" xfId="1083" xr:uid="{00000000-0005-0000-0000-00008D030000}"/>
    <cellStyle name="_07. NGTT2009-NN_dan so phan tich 10 nam(moi)_Mau_NGTK-daydu-2014-Laodong" xfId="1084" xr:uid="{00000000-0005-0000-0000-00008E030000}"/>
    <cellStyle name="_07. NGTT2009-NN_dan so phan tich 10 nam(moi)_Mau_Niengiam_Hung_final" xfId="1085" xr:uid="{00000000-0005-0000-0000-00008F030000}"/>
    <cellStyle name="_07. NGTT2009-NN_dan so phan tich 10 nam(moi)_NGDD 2013 Thu chi NSNN " xfId="1086" xr:uid="{00000000-0005-0000-0000-000090030000}"/>
    <cellStyle name="_07. NGTT2009-NN_dan so phan tich 10 nam(moi)_NGTK-daydu-2014-VuDSLD(22.5.2015)" xfId="1087" xr:uid="{00000000-0005-0000-0000-000091030000}"/>
    <cellStyle name="_07. NGTT2009-NN_dan so phan tich 10 nam(moi)_nien giam 28.5.12_sua tn_Oanh-gui-3.15pm-28-5-2012" xfId="1088" xr:uid="{00000000-0005-0000-0000-000092030000}"/>
    <cellStyle name="_07. NGTT2009-NN_dan so phan tich 10 nam(moi)_Nien giam KT_TV 2010" xfId="1089" xr:uid="{00000000-0005-0000-0000-000093030000}"/>
    <cellStyle name="_07. NGTT2009-NN_dan so phan tich 10 nam(moi)_nien giam tom tat nong nghiep 2013" xfId="1090" xr:uid="{00000000-0005-0000-0000-000094030000}"/>
    <cellStyle name="_07. NGTT2009-NN_dan so phan tich 10 nam(moi)_Phan II (In)" xfId="1091" xr:uid="{00000000-0005-0000-0000-000095030000}"/>
    <cellStyle name="_07. NGTT2009-NN_dan so phan tich 10 nam(moi)_Xl0000006" xfId="1092" xr:uid="{00000000-0005-0000-0000-000096030000}"/>
    <cellStyle name="_07. NGTT2009-NN_dan so phan tich 10 nam(moi)_Xl0000167" xfId="1093" xr:uid="{00000000-0005-0000-0000-000097030000}"/>
    <cellStyle name="_07. NGTT2009-NN_dan so phan tich 10 nam(moi)_Y te-VH TT_Tam(1)" xfId="1094" xr:uid="{00000000-0005-0000-0000-000098030000}"/>
    <cellStyle name="_07. NGTT2009-NN_Dat Dai NGTT -2013" xfId="1095" xr:uid="{00000000-0005-0000-0000-000099030000}"/>
    <cellStyle name="_07. NGTT2009-NN_Dat Dai NGTT -2013 2" xfId="1096" xr:uid="{00000000-0005-0000-0000-00009A030000}"/>
    <cellStyle name="_07. NGTT2009-NN_Dat Dai NGTT -2013_Book2" xfId="1097" xr:uid="{00000000-0005-0000-0000-00009B030000}"/>
    <cellStyle name="_07. NGTT2009-NN_Dat Dai NGTT -2013_NGTK-daydu-2014-Laodong" xfId="1098" xr:uid="{00000000-0005-0000-0000-00009C030000}"/>
    <cellStyle name="_07. NGTT2009-NN_Dat Dai NGTT -2013_Niengiam_Hung_final" xfId="1099" xr:uid="{00000000-0005-0000-0000-00009D030000}"/>
    <cellStyle name="_07. NGTT2009-NN_Giaoduc2013(ok)" xfId="1100" xr:uid="{00000000-0005-0000-0000-00009E030000}"/>
    <cellStyle name="_07. NGTT2009-NN_GTSXNN" xfId="1101" xr:uid="{00000000-0005-0000-0000-00009F030000}"/>
    <cellStyle name="_07. NGTT2009-NN_GTSXNN_Nongnghiep NGDD 2012_cap nhat den 24-5-2013(1)" xfId="1102" xr:uid="{00000000-0005-0000-0000-0000A0030000}"/>
    <cellStyle name="_07. NGTT2009-NN_Lam nghiep, thuy san 2010 (ok)" xfId="20" xr:uid="{00000000-0005-0000-0000-0000A1030000}"/>
    <cellStyle name="_07. NGTT2009-NN_Lam nghiep, thuy san 2010 (ok) 2" xfId="1103" xr:uid="{00000000-0005-0000-0000-0000A2030000}"/>
    <cellStyle name="_07. NGTT2009-NN_Lam nghiep, thuy san 2010 (ok)_08 Cong nghiep 2010" xfId="1104" xr:uid="{00000000-0005-0000-0000-0000A3030000}"/>
    <cellStyle name="_07. NGTT2009-NN_Lam nghiep, thuy san 2010 (ok)_08 Thuong mai va Du lich (Ok)" xfId="1105" xr:uid="{00000000-0005-0000-0000-0000A4030000}"/>
    <cellStyle name="_07. NGTT2009-NN_Lam nghiep, thuy san 2010 (ok)_09 Chi so gia 2011- VuTKG-1 (Ok)" xfId="1106" xr:uid="{00000000-0005-0000-0000-0000A5030000}"/>
    <cellStyle name="_07. NGTT2009-NN_Lam nghiep, thuy san 2010 (ok)_09 Du lich" xfId="1107" xr:uid="{00000000-0005-0000-0000-0000A6030000}"/>
    <cellStyle name="_07. NGTT2009-NN_Lam nghiep, thuy san 2010 (ok)_10 Van tai va BCVT (da sua ok)" xfId="1108" xr:uid="{00000000-0005-0000-0000-0000A7030000}"/>
    <cellStyle name="_07. NGTT2009-NN_Lam nghiep, thuy san 2010 (ok)_12 Giao duc, Y Te va Muc songnam2011" xfId="1109" xr:uid="{00000000-0005-0000-0000-0000A8030000}"/>
    <cellStyle name="_07. NGTT2009-NN_Lam nghiep, thuy san 2010 (ok)_Book2" xfId="1110" xr:uid="{00000000-0005-0000-0000-0000A9030000}"/>
    <cellStyle name="_07. NGTT2009-NN_Lam nghiep, thuy san 2010 (ok)_Mau" xfId="1111" xr:uid="{00000000-0005-0000-0000-0000AA030000}"/>
    <cellStyle name="_07. NGTT2009-NN_Lam nghiep, thuy san 2010 (ok)_NGTK-daydu-2014-Laodong" xfId="1112" xr:uid="{00000000-0005-0000-0000-0000AB030000}"/>
    <cellStyle name="_07. NGTT2009-NN_Lam nghiep, thuy san 2010 (ok)_nien giam tom tat du lich va XNK" xfId="1113" xr:uid="{00000000-0005-0000-0000-0000AC030000}"/>
    <cellStyle name="_07. NGTT2009-NN_Lam nghiep, thuy san 2010 (ok)_Niengiam_Hung_final" xfId="1114" xr:uid="{00000000-0005-0000-0000-0000AD030000}"/>
    <cellStyle name="_07. NGTT2009-NN_Lam nghiep, thuy san 2010 (ok)_Nongnghiep" xfId="1115" xr:uid="{00000000-0005-0000-0000-0000AE030000}"/>
    <cellStyle name="_07. NGTT2009-NN_Lam nghiep, thuy san 2010 (ok)_XNK" xfId="1116" xr:uid="{00000000-0005-0000-0000-0000AF030000}"/>
    <cellStyle name="_07. NGTT2009-NN_Maket NGTT Cong nghiep 2011" xfId="1117" xr:uid="{00000000-0005-0000-0000-0000B0030000}"/>
    <cellStyle name="_07. NGTT2009-NN_Maket NGTT Cong nghiep 2011_08 Cong nghiep 2010" xfId="1118" xr:uid="{00000000-0005-0000-0000-0000B1030000}"/>
    <cellStyle name="_07. NGTT2009-NN_Maket NGTT Cong nghiep 2011_08 Thuong mai va Du lich (Ok)" xfId="1119" xr:uid="{00000000-0005-0000-0000-0000B2030000}"/>
    <cellStyle name="_07. NGTT2009-NN_Maket NGTT Cong nghiep 2011_09 Chi so gia 2011- VuTKG-1 (Ok)" xfId="1120" xr:uid="{00000000-0005-0000-0000-0000B3030000}"/>
    <cellStyle name="_07. NGTT2009-NN_Maket NGTT Cong nghiep 2011_09 Du lich" xfId="1121" xr:uid="{00000000-0005-0000-0000-0000B4030000}"/>
    <cellStyle name="_07. NGTT2009-NN_Maket NGTT Cong nghiep 2011_10 Van tai va BCVT (da sua ok)" xfId="1122" xr:uid="{00000000-0005-0000-0000-0000B5030000}"/>
    <cellStyle name="_07. NGTT2009-NN_Maket NGTT Cong nghiep 2011_12 Giao duc, Y Te va Muc songnam2011" xfId="1123" xr:uid="{00000000-0005-0000-0000-0000B6030000}"/>
    <cellStyle name="_07. NGTT2009-NN_Maket NGTT Cong nghiep 2011_nien giam tom tat du lich va XNK" xfId="1124" xr:uid="{00000000-0005-0000-0000-0000B7030000}"/>
    <cellStyle name="_07. NGTT2009-NN_Maket NGTT Cong nghiep 2011_Nongnghiep" xfId="1125" xr:uid="{00000000-0005-0000-0000-0000B8030000}"/>
    <cellStyle name="_07. NGTT2009-NN_Maket NGTT Cong nghiep 2011_XNK" xfId="1126" xr:uid="{00000000-0005-0000-0000-0000B9030000}"/>
    <cellStyle name="_07. NGTT2009-NN_Maket NGTT Doanh Nghiep 2011" xfId="1127" xr:uid="{00000000-0005-0000-0000-0000BA030000}"/>
    <cellStyle name="_07. NGTT2009-NN_Maket NGTT Doanh Nghiep 2011_08 Cong nghiep 2010" xfId="1128" xr:uid="{00000000-0005-0000-0000-0000BB030000}"/>
    <cellStyle name="_07. NGTT2009-NN_Maket NGTT Doanh Nghiep 2011_08 Thuong mai va Du lich (Ok)" xfId="1129" xr:uid="{00000000-0005-0000-0000-0000BC030000}"/>
    <cellStyle name="_07. NGTT2009-NN_Maket NGTT Doanh Nghiep 2011_09 Chi so gia 2011- VuTKG-1 (Ok)" xfId="1130" xr:uid="{00000000-0005-0000-0000-0000BD030000}"/>
    <cellStyle name="_07. NGTT2009-NN_Maket NGTT Doanh Nghiep 2011_09 Du lich" xfId="1131" xr:uid="{00000000-0005-0000-0000-0000BE030000}"/>
    <cellStyle name="_07. NGTT2009-NN_Maket NGTT Doanh Nghiep 2011_10 Van tai va BCVT (da sua ok)" xfId="1132" xr:uid="{00000000-0005-0000-0000-0000BF030000}"/>
    <cellStyle name="_07. NGTT2009-NN_Maket NGTT Doanh Nghiep 2011_12 Giao duc, Y Te va Muc songnam2011" xfId="1133" xr:uid="{00000000-0005-0000-0000-0000C0030000}"/>
    <cellStyle name="_07. NGTT2009-NN_Maket NGTT Doanh Nghiep 2011_nien giam tom tat du lich va XNK" xfId="1134" xr:uid="{00000000-0005-0000-0000-0000C1030000}"/>
    <cellStyle name="_07. NGTT2009-NN_Maket NGTT Doanh Nghiep 2011_Nongnghiep" xfId="1135" xr:uid="{00000000-0005-0000-0000-0000C2030000}"/>
    <cellStyle name="_07. NGTT2009-NN_Maket NGTT Doanh Nghiep 2011_XNK" xfId="1136" xr:uid="{00000000-0005-0000-0000-0000C3030000}"/>
    <cellStyle name="_07. NGTT2009-NN_Maket NGTT Thu chi NS 2011" xfId="1137" xr:uid="{00000000-0005-0000-0000-0000C4030000}"/>
    <cellStyle name="_07. NGTT2009-NN_Maket NGTT Thu chi NS 2011_08 Cong nghiep 2010" xfId="1138" xr:uid="{00000000-0005-0000-0000-0000C5030000}"/>
    <cellStyle name="_07. NGTT2009-NN_Maket NGTT Thu chi NS 2011_08 Thuong mai va Du lich (Ok)" xfId="1139" xr:uid="{00000000-0005-0000-0000-0000C6030000}"/>
    <cellStyle name="_07. NGTT2009-NN_Maket NGTT Thu chi NS 2011_09 Chi so gia 2011- VuTKG-1 (Ok)" xfId="1140" xr:uid="{00000000-0005-0000-0000-0000C7030000}"/>
    <cellStyle name="_07. NGTT2009-NN_Maket NGTT Thu chi NS 2011_09 Du lich" xfId="1141" xr:uid="{00000000-0005-0000-0000-0000C8030000}"/>
    <cellStyle name="_07. NGTT2009-NN_Maket NGTT Thu chi NS 2011_10 Van tai va BCVT (da sua ok)" xfId="1142" xr:uid="{00000000-0005-0000-0000-0000C9030000}"/>
    <cellStyle name="_07. NGTT2009-NN_Maket NGTT Thu chi NS 2011_12 Giao duc, Y Te va Muc songnam2011" xfId="1143" xr:uid="{00000000-0005-0000-0000-0000CA030000}"/>
    <cellStyle name="_07. NGTT2009-NN_Maket NGTT Thu chi NS 2011_nien giam tom tat du lich va XNK" xfId="1144" xr:uid="{00000000-0005-0000-0000-0000CB030000}"/>
    <cellStyle name="_07. NGTT2009-NN_Maket NGTT Thu chi NS 2011_Nongnghiep" xfId="1145" xr:uid="{00000000-0005-0000-0000-0000CC030000}"/>
    <cellStyle name="_07. NGTT2009-NN_Maket NGTT Thu chi NS 2011_XNK" xfId="1146" xr:uid="{00000000-0005-0000-0000-0000CD030000}"/>
    <cellStyle name="_07. NGTT2009-NN_Maket NGTT2012 LN,TS (7-1-2013)" xfId="1147" xr:uid="{00000000-0005-0000-0000-0000CE030000}"/>
    <cellStyle name="_07. NGTT2009-NN_Maket NGTT2012 LN,TS (7-1-2013)_Nongnghiep" xfId="1148" xr:uid="{00000000-0005-0000-0000-0000CF030000}"/>
    <cellStyle name="_07. NGTT2009-NN_Mau" xfId="1149" xr:uid="{00000000-0005-0000-0000-0000D0030000}"/>
    <cellStyle name="_07. NGTT2009-NN_Ngiam_lamnghiep_2011_v2(1)(1)" xfId="1150" xr:uid="{00000000-0005-0000-0000-0000D1030000}"/>
    <cellStyle name="_07. NGTT2009-NN_Ngiam_lamnghiep_2011_v2(1)(1)_Nongnghiep" xfId="1151" xr:uid="{00000000-0005-0000-0000-0000D2030000}"/>
    <cellStyle name="_07. NGTT2009-NN_NGTK-daydu-2014-Laodong" xfId="1152" xr:uid="{00000000-0005-0000-0000-0000D3030000}"/>
    <cellStyle name="_07. NGTT2009-NN_NGTT Ca the 2011 Diep" xfId="1153" xr:uid="{00000000-0005-0000-0000-0000D4030000}"/>
    <cellStyle name="_07. NGTT2009-NN_NGTT Ca the 2011 Diep_08 Cong nghiep 2010" xfId="1154" xr:uid="{00000000-0005-0000-0000-0000D5030000}"/>
    <cellStyle name="_07. NGTT2009-NN_NGTT Ca the 2011 Diep_08 Thuong mai va Du lich (Ok)" xfId="1155" xr:uid="{00000000-0005-0000-0000-0000D6030000}"/>
    <cellStyle name="_07. NGTT2009-NN_NGTT Ca the 2011 Diep_09 Chi so gia 2011- VuTKG-1 (Ok)" xfId="1156" xr:uid="{00000000-0005-0000-0000-0000D7030000}"/>
    <cellStyle name="_07. NGTT2009-NN_NGTT Ca the 2011 Diep_09 Du lich" xfId="1157" xr:uid="{00000000-0005-0000-0000-0000D8030000}"/>
    <cellStyle name="_07. NGTT2009-NN_NGTT Ca the 2011 Diep_10 Van tai va BCVT (da sua ok)" xfId="1158" xr:uid="{00000000-0005-0000-0000-0000D9030000}"/>
    <cellStyle name="_07. NGTT2009-NN_NGTT Ca the 2011 Diep_12 Giao duc, Y Te va Muc songnam2011" xfId="1159" xr:uid="{00000000-0005-0000-0000-0000DA030000}"/>
    <cellStyle name="_07. NGTT2009-NN_NGTT Ca the 2011 Diep_nien giam tom tat du lich va XNK" xfId="1160" xr:uid="{00000000-0005-0000-0000-0000DB030000}"/>
    <cellStyle name="_07. NGTT2009-NN_NGTT Ca the 2011 Diep_Nongnghiep" xfId="1161" xr:uid="{00000000-0005-0000-0000-0000DC030000}"/>
    <cellStyle name="_07. NGTT2009-NN_NGTT Ca the 2011 Diep_XNK" xfId="1162" xr:uid="{00000000-0005-0000-0000-0000DD030000}"/>
    <cellStyle name="_07. NGTT2009-NN_NGTT LN,TS 2012 (Chuan)" xfId="1163" xr:uid="{00000000-0005-0000-0000-0000DE030000}"/>
    <cellStyle name="_07. NGTT2009-NN_Nien giam day du  Nong nghiep 2010" xfId="21" xr:uid="{00000000-0005-0000-0000-0000DF030000}"/>
    <cellStyle name="_07. NGTT2009-NN_Nien giam day du  Nong nghiep 2010 2" xfId="5156" xr:uid="{00000000-0005-0000-0000-0000E0030000}"/>
    <cellStyle name="_07. NGTT2009-NN_nien giam tom tat nong nghiep 2013" xfId="1164" xr:uid="{00000000-0005-0000-0000-0000E1030000}"/>
    <cellStyle name="_07. NGTT2009-NN_Nien giam TT Vu Nong nghiep 2012(solieu)-gui Vu TH 29-3-2013" xfId="1165" xr:uid="{00000000-0005-0000-0000-0000E2030000}"/>
    <cellStyle name="_07. NGTT2009-NN_Niengiam_Hung_final" xfId="1166" xr:uid="{00000000-0005-0000-0000-0000E3030000}"/>
    <cellStyle name="_07. NGTT2009-NN_Nongnghiep" xfId="1167" xr:uid="{00000000-0005-0000-0000-0000E4030000}"/>
    <cellStyle name="_07. NGTT2009-NN_Nongnghiep 2" xfId="1168" xr:uid="{00000000-0005-0000-0000-0000E5030000}"/>
    <cellStyle name="_07. NGTT2009-NN_Nongnghiep_Bo sung 04 bieu Cong nghiep" xfId="1169" xr:uid="{00000000-0005-0000-0000-0000E6030000}"/>
    <cellStyle name="_07. NGTT2009-NN_Nongnghiep_Bo sung 04 bieu Cong nghiep 2" xfId="1170" xr:uid="{00000000-0005-0000-0000-0000E7030000}"/>
    <cellStyle name="_07. NGTT2009-NN_Nongnghiep_Bo sung 04 bieu Cong nghiep_Book2" xfId="1171" xr:uid="{00000000-0005-0000-0000-0000E8030000}"/>
    <cellStyle name="_07. NGTT2009-NN_Nongnghiep_Bo sung 04 bieu Cong nghiep_Mau" xfId="1172" xr:uid="{00000000-0005-0000-0000-0000E9030000}"/>
    <cellStyle name="_07. NGTT2009-NN_Nongnghiep_Bo sung 04 bieu Cong nghiep_NGTK-daydu-2014-Laodong" xfId="1173" xr:uid="{00000000-0005-0000-0000-0000EA030000}"/>
    <cellStyle name="_07. NGTT2009-NN_Nongnghiep_Bo sung 04 bieu Cong nghiep_Niengiam_Hung_final" xfId="1174" xr:uid="{00000000-0005-0000-0000-0000EB030000}"/>
    <cellStyle name="_07. NGTT2009-NN_Nongnghiep_Book2" xfId="1175" xr:uid="{00000000-0005-0000-0000-0000EC030000}"/>
    <cellStyle name="_07. NGTT2009-NN_Nongnghiep_Mau" xfId="1176" xr:uid="{00000000-0005-0000-0000-0000ED030000}"/>
    <cellStyle name="_07. NGTT2009-NN_Nongnghiep_NGDD 2013 Thu chi NSNN " xfId="1177" xr:uid="{00000000-0005-0000-0000-0000EE030000}"/>
    <cellStyle name="_07. NGTT2009-NN_Nongnghiep_NGTK-daydu-2014-Laodong" xfId="1178" xr:uid="{00000000-0005-0000-0000-0000EF030000}"/>
    <cellStyle name="_07. NGTT2009-NN_Nongnghiep_Niengiam_Hung_final" xfId="1179" xr:uid="{00000000-0005-0000-0000-0000F0030000}"/>
    <cellStyle name="_07. NGTT2009-NN_Nongnghiep_Nongnghiep NGDD 2012_cap nhat den 24-5-2013(1)" xfId="1180" xr:uid="{00000000-0005-0000-0000-0000F1030000}"/>
    <cellStyle name="_07. NGTT2009-NN_Nongnghiep_TKQG" xfId="1181" xr:uid="{00000000-0005-0000-0000-0000F2030000}"/>
    <cellStyle name="_07. NGTT2009-NN_Phan i (in)" xfId="1182" xr:uid="{00000000-0005-0000-0000-0000F3030000}"/>
    <cellStyle name="_07. NGTT2009-NN_Phan II (In)" xfId="1183" xr:uid="{00000000-0005-0000-0000-0000F4030000}"/>
    <cellStyle name="_07. NGTT2009-NN_So lieu quoc te TH" xfId="1184" xr:uid="{00000000-0005-0000-0000-0000F5030000}"/>
    <cellStyle name="_07. NGTT2009-NN_So lieu quoc te TH_08 Cong nghiep 2010" xfId="1185" xr:uid="{00000000-0005-0000-0000-0000F6030000}"/>
    <cellStyle name="_07. NGTT2009-NN_So lieu quoc te TH_08 Thuong mai va Du lich (Ok)" xfId="1186" xr:uid="{00000000-0005-0000-0000-0000F7030000}"/>
    <cellStyle name="_07. NGTT2009-NN_So lieu quoc te TH_09 Chi so gia 2011- VuTKG-1 (Ok)" xfId="1187" xr:uid="{00000000-0005-0000-0000-0000F8030000}"/>
    <cellStyle name="_07. NGTT2009-NN_So lieu quoc te TH_09 Du lich" xfId="1188" xr:uid="{00000000-0005-0000-0000-0000F9030000}"/>
    <cellStyle name="_07. NGTT2009-NN_So lieu quoc te TH_10 Van tai va BCVT (da sua ok)" xfId="1189" xr:uid="{00000000-0005-0000-0000-0000FA030000}"/>
    <cellStyle name="_07. NGTT2009-NN_So lieu quoc te TH_12 Giao duc, Y Te va Muc songnam2011" xfId="1190" xr:uid="{00000000-0005-0000-0000-0000FB030000}"/>
    <cellStyle name="_07. NGTT2009-NN_So lieu quoc te TH_nien giam tom tat du lich va XNK" xfId="1191" xr:uid="{00000000-0005-0000-0000-0000FC030000}"/>
    <cellStyle name="_07. NGTT2009-NN_So lieu quoc te TH_Nongnghiep" xfId="1192" xr:uid="{00000000-0005-0000-0000-0000FD030000}"/>
    <cellStyle name="_07. NGTT2009-NN_So lieu quoc te TH_XNK" xfId="1193" xr:uid="{00000000-0005-0000-0000-0000FE030000}"/>
    <cellStyle name="_07. NGTT2009-NN_So lieu quoc te(GDP)" xfId="1194" xr:uid="{00000000-0005-0000-0000-0000FF030000}"/>
    <cellStyle name="_07. NGTT2009-NN_So lieu quoc te(GDP) 2" xfId="1195" xr:uid="{00000000-0005-0000-0000-000000040000}"/>
    <cellStyle name="_07. NGTT2009-NN_So lieu quoc te(GDP)_02  Dan so lao dong(OK)" xfId="1196" xr:uid="{00000000-0005-0000-0000-000001040000}"/>
    <cellStyle name="_07. NGTT2009-NN_So lieu quoc te(GDP)_03 TKQG va Thu chi NSNN 2012" xfId="1197" xr:uid="{00000000-0005-0000-0000-000002040000}"/>
    <cellStyle name="_07. NGTT2009-NN_So lieu quoc te(GDP)_04 Doanh nghiep va CSKDCT 2012" xfId="1198" xr:uid="{00000000-0005-0000-0000-000003040000}"/>
    <cellStyle name="_07. NGTT2009-NN_So lieu quoc te(GDP)_05 Doanh nghiep va Ca the_2011 (Ok)" xfId="1199" xr:uid="{00000000-0005-0000-0000-000004040000}"/>
    <cellStyle name="_07. NGTT2009-NN_So lieu quoc te(GDP)_06 NGTT LN,TS 2013 co so" xfId="1200" xr:uid="{00000000-0005-0000-0000-000005040000}"/>
    <cellStyle name="_07. NGTT2009-NN_So lieu quoc te(GDP)_07 NGTT CN 2012" xfId="1201" xr:uid="{00000000-0005-0000-0000-000006040000}"/>
    <cellStyle name="_07. NGTT2009-NN_So lieu quoc te(GDP)_08 Thuong mai Tong muc - Diep" xfId="1202" xr:uid="{00000000-0005-0000-0000-000007040000}"/>
    <cellStyle name="_07. NGTT2009-NN_So lieu quoc te(GDP)_08 Thuong mai va Du lich (Ok)" xfId="1203" xr:uid="{00000000-0005-0000-0000-000008040000}"/>
    <cellStyle name="_07. NGTT2009-NN_So lieu quoc te(GDP)_08 Thuong mai va Du lich (Ok)_nien giam tom tat nong nghiep 2013" xfId="1204" xr:uid="{00000000-0005-0000-0000-000009040000}"/>
    <cellStyle name="_07. NGTT2009-NN_So lieu quoc te(GDP)_08 Thuong mai va Du lich (Ok)_Phan II (In)" xfId="1205" xr:uid="{00000000-0005-0000-0000-00000A040000}"/>
    <cellStyle name="_07. NGTT2009-NN_So lieu quoc te(GDP)_09 Chi so gia 2011- VuTKG-1 (Ok)" xfId="1206" xr:uid="{00000000-0005-0000-0000-00000B040000}"/>
    <cellStyle name="_07. NGTT2009-NN_So lieu quoc te(GDP)_09 Chi so gia 2011- VuTKG-1 (Ok)_nien giam tom tat nong nghiep 2013" xfId="1207" xr:uid="{00000000-0005-0000-0000-00000C040000}"/>
    <cellStyle name="_07. NGTT2009-NN_So lieu quoc te(GDP)_09 Chi so gia 2011- VuTKG-1 (Ok)_Phan II (In)" xfId="1208" xr:uid="{00000000-0005-0000-0000-00000D040000}"/>
    <cellStyle name="_07. NGTT2009-NN_So lieu quoc te(GDP)_09 Du lich" xfId="1209" xr:uid="{00000000-0005-0000-0000-00000E040000}"/>
    <cellStyle name="_07. NGTT2009-NN_So lieu quoc te(GDP)_09 Du lich_nien giam tom tat nong nghiep 2013" xfId="1210" xr:uid="{00000000-0005-0000-0000-00000F040000}"/>
    <cellStyle name="_07. NGTT2009-NN_So lieu quoc te(GDP)_09 Du lich_Phan II (In)" xfId="1211" xr:uid="{00000000-0005-0000-0000-000010040000}"/>
    <cellStyle name="_07. NGTT2009-NN_So lieu quoc te(GDP)_10 Van tai va BCVT (da sua ok)" xfId="1212" xr:uid="{00000000-0005-0000-0000-000011040000}"/>
    <cellStyle name="_07. NGTT2009-NN_So lieu quoc te(GDP)_10 Van tai va BCVT (da sua ok)_nien giam tom tat nong nghiep 2013" xfId="1213" xr:uid="{00000000-0005-0000-0000-000012040000}"/>
    <cellStyle name="_07. NGTT2009-NN_So lieu quoc te(GDP)_10 Van tai va BCVT (da sua ok)_Phan II (In)" xfId="1214" xr:uid="{00000000-0005-0000-0000-000013040000}"/>
    <cellStyle name="_07. NGTT2009-NN_So lieu quoc te(GDP)_11 (3)" xfId="1215" xr:uid="{00000000-0005-0000-0000-000014040000}"/>
    <cellStyle name="_07. NGTT2009-NN_So lieu quoc te(GDP)_11 (3) 2" xfId="1216" xr:uid="{00000000-0005-0000-0000-000015040000}"/>
    <cellStyle name="_07. NGTT2009-NN_So lieu quoc te(GDP)_11 (3)_04 Doanh nghiep va CSKDCT 2012" xfId="1217" xr:uid="{00000000-0005-0000-0000-000016040000}"/>
    <cellStyle name="_07. NGTT2009-NN_So lieu quoc te(GDP)_11 (3)_Book2" xfId="1218" xr:uid="{00000000-0005-0000-0000-000017040000}"/>
    <cellStyle name="_07. NGTT2009-NN_So lieu quoc te(GDP)_11 (3)_NGTK-daydu-2014-Laodong" xfId="1219" xr:uid="{00000000-0005-0000-0000-000018040000}"/>
    <cellStyle name="_07. NGTT2009-NN_So lieu quoc te(GDP)_11 (3)_nien giam tom tat nong nghiep 2013" xfId="1220" xr:uid="{00000000-0005-0000-0000-000019040000}"/>
    <cellStyle name="_07. NGTT2009-NN_So lieu quoc te(GDP)_11 (3)_Niengiam_Hung_final" xfId="1221" xr:uid="{00000000-0005-0000-0000-00001A040000}"/>
    <cellStyle name="_07. NGTT2009-NN_So lieu quoc te(GDP)_11 (3)_Phan II (In)" xfId="1222" xr:uid="{00000000-0005-0000-0000-00001B040000}"/>
    <cellStyle name="_07. NGTT2009-NN_So lieu quoc te(GDP)_11 (3)_Xl0000167" xfId="1223" xr:uid="{00000000-0005-0000-0000-00001C040000}"/>
    <cellStyle name="_07. NGTT2009-NN_So lieu quoc te(GDP)_12 (2)" xfId="1224" xr:uid="{00000000-0005-0000-0000-00001D040000}"/>
    <cellStyle name="_07. NGTT2009-NN_So lieu quoc te(GDP)_12 (2) 2" xfId="1225" xr:uid="{00000000-0005-0000-0000-00001E040000}"/>
    <cellStyle name="_07. NGTT2009-NN_So lieu quoc te(GDP)_12 (2)_04 Doanh nghiep va CSKDCT 2012" xfId="1226" xr:uid="{00000000-0005-0000-0000-00001F040000}"/>
    <cellStyle name="_07. NGTT2009-NN_So lieu quoc te(GDP)_12 (2)_Book2" xfId="1227" xr:uid="{00000000-0005-0000-0000-000020040000}"/>
    <cellStyle name="_07. NGTT2009-NN_So lieu quoc te(GDP)_12 (2)_NGTK-daydu-2014-Laodong" xfId="1228" xr:uid="{00000000-0005-0000-0000-000021040000}"/>
    <cellStyle name="_07. NGTT2009-NN_So lieu quoc te(GDP)_12 (2)_nien giam tom tat nong nghiep 2013" xfId="1229" xr:uid="{00000000-0005-0000-0000-000022040000}"/>
    <cellStyle name="_07. NGTT2009-NN_So lieu quoc te(GDP)_12 (2)_Niengiam_Hung_final" xfId="1230" xr:uid="{00000000-0005-0000-0000-000023040000}"/>
    <cellStyle name="_07. NGTT2009-NN_So lieu quoc te(GDP)_12 (2)_Phan II (In)" xfId="1231" xr:uid="{00000000-0005-0000-0000-000024040000}"/>
    <cellStyle name="_07. NGTT2009-NN_So lieu quoc te(GDP)_12 (2)_Xl0000167" xfId="1232" xr:uid="{00000000-0005-0000-0000-000025040000}"/>
    <cellStyle name="_07. NGTT2009-NN_So lieu quoc te(GDP)_12 Giao duc, Y Te va Muc songnam2011" xfId="1233" xr:uid="{00000000-0005-0000-0000-000026040000}"/>
    <cellStyle name="_07. NGTT2009-NN_So lieu quoc te(GDP)_12 Giao duc, Y Te va Muc songnam2011_nien giam tom tat nong nghiep 2013" xfId="1234" xr:uid="{00000000-0005-0000-0000-000027040000}"/>
    <cellStyle name="_07. NGTT2009-NN_So lieu quoc te(GDP)_12 Giao duc, Y Te va Muc songnam2011_Phan II (In)" xfId="1235" xr:uid="{00000000-0005-0000-0000-000028040000}"/>
    <cellStyle name="_07. NGTT2009-NN_So lieu quoc te(GDP)_12 MSDC_Thuy Van" xfId="1236" xr:uid="{00000000-0005-0000-0000-000029040000}"/>
    <cellStyle name="_07. NGTT2009-NN_So lieu quoc te(GDP)_12 So lieu quoc te (Ok)" xfId="1237" xr:uid="{00000000-0005-0000-0000-00002A040000}"/>
    <cellStyle name="_07. NGTT2009-NN_So lieu quoc te(GDP)_12 So lieu quoc te (Ok)_nien giam tom tat nong nghiep 2013" xfId="1238" xr:uid="{00000000-0005-0000-0000-00002B040000}"/>
    <cellStyle name="_07. NGTT2009-NN_So lieu quoc te(GDP)_12 So lieu quoc te (Ok)_Phan II (In)" xfId="1239" xr:uid="{00000000-0005-0000-0000-00002C040000}"/>
    <cellStyle name="_07. NGTT2009-NN_So lieu quoc te(GDP)_13 Van tai 2012" xfId="1240" xr:uid="{00000000-0005-0000-0000-00002D040000}"/>
    <cellStyle name="_07. NGTT2009-NN_So lieu quoc te(GDP)_Book2" xfId="1241" xr:uid="{00000000-0005-0000-0000-00002E040000}"/>
    <cellStyle name="_07. NGTT2009-NN_So lieu quoc te(GDP)_Giaoduc2013(ok)" xfId="1242" xr:uid="{00000000-0005-0000-0000-00002F040000}"/>
    <cellStyle name="_07. NGTT2009-NN_So lieu quoc te(GDP)_Maket NGTT2012 LN,TS (7-1-2013)" xfId="1243" xr:uid="{00000000-0005-0000-0000-000030040000}"/>
    <cellStyle name="_07. NGTT2009-NN_So lieu quoc te(GDP)_Maket NGTT2012 LN,TS (7-1-2013)_Nongnghiep" xfId="1244" xr:uid="{00000000-0005-0000-0000-000031040000}"/>
    <cellStyle name="_07. NGTT2009-NN_So lieu quoc te(GDP)_Ngiam_lamnghiep_2011_v2(1)(1)" xfId="1245" xr:uid="{00000000-0005-0000-0000-000032040000}"/>
    <cellStyle name="_07. NGTT2009-NN_So lieu quoc te(GDP)_Ngiam_lamnghiep_2011_v2(1)(1)_Nongnghiep" xfId="1246" xr:uid="{00000000-0005-0000-0000-000033040000}"/>
    <cellStyle name="_07. NGTT2009-NN_So lieu quoc te(GDP)_NGTK-daydu-2014-Laodong" xfId="1247" xr:uid="{00000000-0005-0000-0000-000034040000}"/>
    <cellStyle name="_07. NGTT2009-NN_So lieu quoc te(GDP)_NGTT LN,TS 2012 (Chuan)" xfId="1248" xr:uid="{00000000-0005-0000-0000-000035040000}"/>
    <cellStyle name="_07. NGTT2009-NN_So lieu quoc te(GDP)_Nien giam TT Vu Nong nghiep 2012(solieu)-gui Vu TH 29-3-2013" xfId="1249" xr:uid="{00000000-0005-0000-0000-000036040000}"/>
    <cellStyle name="_07. NGTT2009-NN_So lieu quoc te(GDP)_Niengiam_Hung_final" xfId="1250" xr:uid="{00000000-0005-0000-0000-000037040000}"/>
    <cellStyle name="_07. NGTT2009-NN_So lieu quoc te(GDP)_Nongnghiep" xfId="1251" xr:uid="{00000000-0005-0000-0000-000038040000}"/>
    <cellStyle name="_07. NGTT2009-NN_So lieu quoc te(GDP)_Nongnghiep NGDD 2012_cap nhat den 24-5-2013(1)" xfId="1252" xr:uid="{00000000-0005-0000-0000-000039040000}"/>
    <cellStyle name="_07. NGTT2009-NN_So lieu quoc te(GDP)_Nongnghiep_Nongnghiep NGDD 2012_cap nhat den 24-5-2013(1)" xfId="1253" xr:uid="{00000000-0005-0000-0000-00003A040000}"/>
    <cellStyle name="_07. NGTT2009-NN_So lieu quoc te(GDP)_TKQG" xfId="1254" xr:uid="{00000000-0005-0000-0000-00003B040000}"/>
    <cellStyle name="_07. NGTT2009-NN_So lieu quoc te(GDP)_Xl0000147" xfId="1255" xr:uid="{00000000-0005-0000-0000-00003C040000}"/>
    <cellStyle name="_07. NGTT2009-NN_So lieu quoc te(GDP)_Xl0000167" xfId="1256" xr:uid="{00000000-0005-0000-0000-00003D040000}"/>
    <cellStyle name="_07. NGTT2009-NN_So lieu quoc te(GDP)_XNK" xfId="1257" xr:uid="{00000000-0005-0000-0000-00003E040000}"/>
    <cellStyle name="_07. NGTT2009-NN_So lieu quoc te(GDP)_XNK_nien giam tom tat nong nghiep 2013" xfId="1258" xr:uid="{00000000-0005-0000-0000-00003F040000}"/>
    <cellStyle name="_07. NGTT2009-NN_So lieu quoc te(GDP)_XNK_Phan II (In)" xfId="1259" xr:uid="{00000000-0005-0000-0000-000040040000}"/>
    <cellStyle name="_07. NGTT2009-NN_Thuong mai va Du lich" xfId="1260" xr:uid="{00000000-0005-0000-0000-000041040000}"/>
    <cellStyle name="_07. NGTT2009-NN_Thuong mai va Du lich 2" xfId="1261" xr:uid="{00000000-0005-0000-0000-000042040000}"/>
    <cellStyle name="_07. NGTT2009-NN_Thuong mai va Du lich_01 Don vi HC" xfId="1262" xr:uid="{00000000-0005-0000-0000-000043040000}"/>
    <cellStyle name="_07. NGTT2009-NN_Thuong mai va Du lich_Book2" xfId="1263" xr:uid="{00000000-0005-0000-0000-000044040000}"/>
    <cellStyle name="_07. NGTT2009-NN_Thuong mai va Du lich_NGDD 2013 Thu chi NSNN " xfId="1264" xr:uid="{00000000-0005-0000-0000-000045040000}"/>
    <cellStyle name="_07. NGTT2009-NN_Thuong mai va Du lich_NGTK-daydu-2014-Laodong" xfId="1265" xr:uid="{00000000-0005-0000-0000-000046040000}"/>
    <cellStyle name="_07. NGTT2009-NN_Thuong mai va Du lich_nien giam tom tat nong nghiep 2013" xfId="1266" xr:uid="{00000000-0005-0000-0000-000047040000}"/>
    <cellStyle name="_07. NGTT2009-NN_Thuong mai va Du lich_Niengiam_Hung_final" xfId="1267" xr:uid="{00000000-0005-0000-0000-000048040000}"/>
    <cellStyle name="_07. NGTT2009-NN_Thuong mai va Du lich_Phan II (In)" xfId="1268" xr:uid="{00000000-0005-0000-0000-000049040000}"/>
    <cellStyle name="_07. NGTT2009-NN_TKQG" xfId="1269" xr:uid="{00000000-0005-0000-0000-00004A040000}"/>
    <cellStyle name="_07. NGTT2009-NN_Tong hop 1" xfId="1270" xr:uid="{00000000-0005-0000-0000-00004B040000}"/>
    <cellStyle name="_07. NGTT2009-NN_Tong hop 1 2" xfId="1271" xr:uid="{00000000-0005-0000-0000-00004C040000}"/>
    <cellStyle name="_07. NGTT2009-NN_Tong hop 1_Book2" xfId="1272" xr:uid="{00000000-0005-0000-0000-00004D040000}"/>
    <cellStyle name="_07. NGTT2009-NN_Tong hop 1_NGTK-daydu-2014-Laodong" xfId="1273" xr:uid="{00000000-0005-0000-0000-00004E040000}"/>
    <cellStyle name="_07. NGTT2009-NN_Tong hop 1_Niengiam_Hung_final" xfId="1274" xr:uid="{00000000-0005-0000-0000-00004F040000}"/>
    <cellStyle name="_07. NGTT2009-NN_Tong hop NGTT" xfId="1275" xr:uid="{00000000-0005-0000-0000-000050040000}"/>
    <cellStyle name="_07. NGTT2009-NN_Tong hop NGTT 2" xfId="1276" xr:uid="{00000000-0005-0000-0000-000051040000}"/>
    <cellStyle name="_07. NGTT2009-NN_Tong hop NGTT_Book2" xfId="1277" xr:uid="{00000000-0005-0000-0000-000052040000}"/>
    <cellStyle name="_07. NGTT2009-NN_Tong hop NGTT_Mau" xfId="1278" xr:uid="{00000000-0005-0000-0000-000053040000}"/>
    <cellStyle name="_07. NGTT2009-NN_Tong hop NGTT_NGTK-daydu-2014-Laodong" xfId="1279" xr:uid="{00000000-0005-0000-0000-000054040000}"/>
    <cellStyle name="_07. NGTT2009-NN_Tong hop NGTT_Niengiam_Hung_final" xfId="1280" xr:uid="{00000000-0005-0000-0000-000055040000}"/>
    <cellStyle name="_07. NGTT2009-NN_Xl0000006" xfId="1281" xr:uid="{00000000-0005-0000-0000-000056040000}"/>
    <cellStyle name="_07. NGTT2009-NN_Xl0000167" xfId="1282" xr:uid="{00000000-0005-0000-0000-000057040000}"/>
    <cellStyle name="_07. NGTT2009-NN_XNK" xfId="1283" xr:uid="{00000000-0005-0000-0000-000058040000}"/>
    <cellStyle name="_07. NGTT2009-NN_XNK (10-6)" xfId="1284" xr:uid="{00000000-0005-0000-0000-000059040000}"/>
    <cellStyle name="_07. NGTT2009-NN_XNK (10-6) 2" xfId="1285" xr:uid="{00000000-0005-0000-0000-00005A040000}"/>
    <cellStyle name="_07. NGTT2009-NN_XNK (10-6)_Book2" xfId="1286" xr:uid="{00000000-0005-0000-0000-00005B040000}"/>
    <cellStyle name="_07. NGTT2009-NN_XNK (10-6)_NGTK-daydu-2014-Laodong" xfId="1287" xr:uid="{00000000-0005-0000-0000-00005C040000}"/>
    <cellStyle name="_07. NGTT2009-NN_XNK (10-6)_Niengiam_Hung_final" xfId="1288" xr:uid="{00000000-0005-0000-0000-00005D040000}"/>
    <cellStyle name="_07. NGTT2009-NN_XNK 10" xfId="1289" xr:uid="{00000000-0005-0000-0000-00005E040000}"/>
    <cellStyle name="_07. NGTT2009-NN_XNK 11" xfId="1290" xr:uid="{00000000-0005-0000-0000-00005F040000}"/>
    <cellStyle name="_07. NGTT2009-NN_XNK 12" xfId="1291" xr:uid="{00000000-0005-0000-0000-000060040000}"/>
    <cellStyle name="_07. NGTT2009-NN_XNK 13" xfId="1292" xr:uid="{00000000-0005-0000-0000-000061040000}"/>
    <cellStyle name="_07. NGTT2009-NN_XNK 14" xfId="1293" xr:uid="{00000000-0005-0000-0000-000062040000}"/>
    <cellStyle name="_07. NGTT2009-NN_XNK 15" xfId="1294" xr:uid="{00000000-0005-0000-0000-000063040000}"/>
    <cellStyle name="_07. NGTT2009-NN_XNK 16" xfId="1295" xr:uid="{00000000-0005-0000-0000-000064040000}"/>
    <cellStyle name="_07. NGTT2009-NN_XNK 17" xfId="1296" xr:uid="{00000000-0005-0000-0000-000065040000}"/>
    <cellStyle name="_07. NGTT2009-NN_XNK 18" xfId="1297" xr:uid="{00000000-0005-0000-0000-000066040000}"/>
    <cellStyle name="_07. NGTT2009-NN_XNK 19" xfId="1298" xr:uid="{00000000-0005-0000-0000-000067040000}"/>
    <cellStyle name="_07. NGTT2009-NN_XNK 2" xfId="1299" xr:uid="{00000000-0005-0000-0000-000068040000}"/>
    <cellStyle name="_07. NGTT2009-NN_XNK 20" xfId="1300" xr:uid="{00000000-0005-0000-0000-000069040000}"/>
    <cellStyle name="_07. NGTT2009-NN_XNK 21" xfId="1301" xr:uid="{00000000-0005-0000-0000-00006A040000}"/>
    <cellStyle name="_07. NGTT2009-NN_XNK 3" xfId="1302" xr:uid="{00000000-0005-0000-0000-00006B040000}"/>
    <cellStyle name="_07. NGTT2009-NN_XNK 4" xfId="1303" xr:uid="{00000000-0005-0000-0000-00006C040000}"/>
    <cellStyle name="_07. NGTT2009-NN_XNK 5" xfId="1304" xr:uid="{00000000-0005-0000-0000-00006D040000}"/>
    <cellStyle name="_07. NGTT2009-NN_XNK 6" xfId="1305" xr:uid="{00000000-0005-0000-0000-00006E040000}"/>
    <cellStyle name="_07. NGTT2009-NN_XNK 7" xfId="1306" xr:uid="{00000000-0005-0000-0000-00006F040000}"/>
    <cellStyle name="_07. NGTT2009-NN_XNK 8" xfId="1307" xr:uid="{00000000-0005-0000-0000-000070040000}"/>
    <cellStyle name="_07. NGTT2009-NN_XNK 9" xfId="1308" xr:uid="{00000000-0005-0000-0000-000071040000}"/>
    <cellStyle name="_07. NGTT2009-NN_XNK_08 Thuong mai Tong muc - Diep" xfId="1309" xr:uid="{00000000-0005-0000-0000-000072040000}"/>
    <cellStyle name="_07. NGTT2009-NN_XNK_08 Thuong mai Tong muc - Diep_nien giam tom tat nong nghiep 2013" xfId="1310" xr:uid="{00000000-0005-0000-0000-000073040000}"/>
    <cellStyle name="_07. NGTT2009-NN_XNK_08 Thuong mai Tong muc - Diep_Phan II (In)" xfId="1311" xr:uid="{00000000-0005-0000-0000-000074040000}"/>
    <cellStyle name="_07. NGTT2009-NN_XNK_Bo sung 04 bieu Cong nghiep" xfId="1312" xr:uid="{00000000-0005-0000-0000-000075040000}"/>
    <cellStyle name="_07. NGTT2009-NN_XNK_Bo sung 04 bieu Cong nghiep 2" xfId="1313" xr:uid="{00000000-0005-0000-0000-000076040000}"/>
    <cellStyle name="_07. NGTT2009-NN_XNK_Bo sung 04 bieu Cong nghiep_Book2" xfId="1314" xr:uid="{00000000-0005-0000-0000-000077040000}"/>
    <cellStyle name="_07. NGTT2009-NN_XNK_Bo sung 04 bieu Cong nghiep_Mau" xfId="1315" xr:uid="{00000000-0005-0000-0000-000078040000}"/>
    <cellStyle name="_07. NGTT2009-NN_XNK_Bo sung 04 bieu Cong nghiep_NGTK-daydu-2014-Laodong" xfId="1316" xr:uid="{00000000-0005-0000-0000-000079040000}"/>
    <cellStyle name="_07. NGTT2009-NN_XNK_Bo sung 04 bieu Cong nghiep_Niengiam_Hung_final" xfId="1317" xr:uid="{00000000-0005-0000-0000-00007A040000}"/>
    <cellStyle name="_07. NGTT2009-NN_XNK_Book2" xfId="1318" xr:uid="{00000000-0005-0000-0000-00007B040000}"/>
    <cellStyle name="_07. NGTT2009-NN_XNK_Mau" xfId="1319" xr:uid="{00000000-0005-0000-0000-00007C040000}"/>
    <cellStyle name="_07. NGTT2009-NN_XNK_NGTK-daydu-2014-Laodong" xfId="1320" xr:uid="{00000000-0005-0000-0000-00007D040000}"/>
    <cellStyle name="_07. NGTT2009-NN_XNK_Niengiam_Hung_final" xfId="1321" xr:uid="{00000000-0005-0000-0000-00007E040000}"/>
    <cellStyle name="_07. NGTT2009-NN_XNK-2012" xfId="1322" xr:uid="{00000000-0005-0000-0000-00007F040000}"/>
    <cellStyle name="_07. NGTT2009-NN_XNK-2012_nien giam tom tat nong nghiep 2013" xfId="1323" xr:uid="{00000000-0005-0000-0000-000080040000}"/>
    <cellStyle name="_07. NGTT2009-NN_XNK-2012_Phan II (In)" xfId="1324" xr:uid="{00000000-0005-0000-0000-000081040000}"/>
    <cellStyle name="_07. NGTT2009-NN_XNK-Market" xfId="1325" xr:uid="{00000000-0005-0000-0000-000082040000}"/>
    <cellStyle name="_09 VAN TAI(OK)" xfId="1326" xr:uid="{00000000-0005-0000-0000-000083040000}"/>
    <cellStyle name="_09.GD-Yte_TT_MSDC2008" xfId="22" xr:uid="{00000000-0005-0000-0000-000084040000}"/>
    <cellStyle name="_09.GD-Yte_TT_MSDC2008 10" xfId="1327" xr:uid="{00000000-0005-0000-0000-000085040000}"/>
    <cellStyle name="_09.GD-Yte_TT_MSDC2008 11" xfId="1328" xr:uid="{00000000-0005-0000-0000-000086040000}"/>
    <cellStyle name="_09.GD-Yte_TT_MSDC2008 12" xfId="1329" xr:uid="{00000000-0005-0000-0000-000087040000}"/>
    <cellStyle name="_09.GD-Yte_TT_MSDC2008 13" xfId="1330" xr:uid="{00000000-0005-0000-0000-000088040000}"/>
    <cellStyle name="_09.GD-Yte_TT_MSDC2008 14" xfId="1331" xr:uid="{00000000-0005-0000-0000-000089040000}"/>
    <cellStyle name="_09.GD-Yte_TT_MSDC2008 15" xfId="1332" xr:uid="{00000000-0005-0000-0000-00008A040000}"/>
    <cellStyle name="_09.GD-Yte_TT_MSDC2008 16" xfId="1333" xr:uid="{00000000-0005-0000-0000-00008B040000}"/>
    <cellStyle name="_09.GD-Yte_TT_MSDC2008 17" xfId="1334" xr:uid="{00000000-0005-0000-0000-00008C040000}"/>
    <cellStyle name="_09.GD-Yte_TT_MSDC2008 18" xfId="1335" xr:uid="{00000000-0005-0000-0000-00008D040000}"/>
    <cellStyle name="_09.GD-Yte_TT_MSDC2008 19" xfId="1336" xr:uid="{00000000-0005-0000-0000-00008E040000}"/>
    <cellStyle name="_09.GD-Yte_TT_MSDC2008 2" xfId="1337" xr:uid="{00000000-0005-0000-0000-00008F040000}"/>
    <cellStyle name="_09.GD-Yte_TT_MSDC2008 3" xfId="1338" xr:uid="{00000000-0005-0000-0000-000090040000}"/>
    <cellStyle name="_09.GD-Yte_TT_MSDC2008 4" xfId="1339" xr:uid="{00000000-0005-0000-0000-000091040000}"/>
    <cellStyle name="_09.GD-Yte_TT_MSDC2008 5" xfId="1340" xr:uid="{00000000-0005-0000-0000-000092040000}"/>
    <cellStyle name="_09.GD-Yte_TT_MSDC2008 6" xfId="1341" xr:uid="{00000000-0005-0000-0000-000093040000}"/>
    <cellStyle name="_09.GD-Yte_TT_MSDC2008 7" xfId="1342" xr:uid="{00000000-0005-0000-0000-000094040000}"/>
    <cellStyle name="_09.GD-Yte_TT_MSDC2008 8" xfId="1343" xr:uid="{00000000-0005-0000-0000-000095040000}"/>
    <cellStyle name="_09.GD-Yte_TT_MSDC2008 9" xfId="1344" xr:uid="{00000000-0005-0000-0000-000096040000}"/>
    <cellStyle name="_09.GD-Yte_TT_MSDC2008_01 Don vi HC" xfId="1345" xr:uid="{00000000-0005-0000-0000-000097040000}"/>
    <cellStyle name="_09.GD-Yte_TT_MSDC2008_01 Don vi HC 2" xfId="1346" xr:uid="{00000000-0005-0000-0000-000098040000}"/>
    <cellStyle name="_09.GD-Yte_TT_MSDC2008_01 Don vi HC_Book2" xfId="1347" xr:uid="{00000000-0005-0000-0000-000099040000}"/>
    <cellStyle name="_09.GD-Yte_TT_MSDC2008_01 Don vi HC_NGTK-daydu-2014-Laodong" xfId="1348" xr:uid="{00000000-0005-0000-0000-00009A040000}"/>
    <cellStyle name="_09.GD-Yte_TT_MSDC2008_01 Don vi HC_Niengiam_Hung_final" xfId="1349" xr:uid="{00000000-0005-0000-0000-00009B040000}"/>
    <cellStyle name="_09.GD-Yte_TT_MSDC2008_01 DVHC-DSLD 2010" xfId="1350" xr:uid="{00000000-0005-0000-0000-00009C040000}"/>
    <cellStyle name="_09.GD-Yte_TT_MSDC2008_01 DVHC-DSLD 2010_01 Don vi HC" xfId="1351" xr:uid="{00000000-0005-0000-0000-00009D040000}"/>
    <cellStyle name="_09.GD-Yte_TT_MSDC2008_01 DVHC-DSLD 2010_01 Don vi HC 2" xfId="1352" xr:uid="{00000000-0005-0000-0000-00009E040000}"/>
    <cellStyle name="_09.GD-Yte_TT_MSDC2008_01 DVHC-DSLD 2010_01 Don vi HC_Book2" xfId="1353" xr:uid="{00000000-0005-0000-0000-00009F040000}"/>
    <cellStyle name="_09.GD-Yte_TT_MSDC2008_01 DVHC-DSLD 2010_01 Don vi HC_NGTK-daydu-2014-Laodong" xfId="1354" xr:uid="{00000000-0005-0000-0000-0000A0040000}"/>
    <cellStyle name="_09.GD-Yte_TT_MSDC2008_01 DVHC-DSLD 2010_01 Don vi HC_Niengiam_Hung_final" xfId="1355" xr:uid="{00000000-0005-0000-0000-0000A1040000}"/>
    <cellStyle name="_09.GD-Yte_TT_MSDC2008_01 DVHC-DSLD 2010_02 Danso_Laodong 2012(chuan) CO SO" xfId="1356" xr:uid="{00000000-0005-0000-0000-0000A2040000}"/>
    <cellStyle name="_09.GD-Yte_TT_MSDC2008_01 DVHC-DSLD 2010_04 Doanh nghiep va CSKDCT 2012" xfId="1357" xr:uid="{00000000-0005-0000-0000-0000A3040000}"/>
    <cellStyle name="_09.GD-Yte_TT_MSDC2008_01 DVHC-DSLD 2010_08 Thuong mai Tong muc - Diep" xfId="1358" xr:uid="{00000000-0005-0000-0000-0000A4040000}"/>
    <cellStyle name="_09.GD-Yte_TT_MSDC2008_01 DVHC-DSLD 2010_12 MSDC_Thuy Van" xfId="1359" xr:uid="{00000000-0005-0000-0000-0000A5040000}"/>
    <cellStyle name="_09.GD-Yte_TT_MSDC2008_01 DVHC-DSLD 2010_Bo sung 04 bieu Cong nghiep" xfId="1360" xr:uid="{00000000-0005-0000-0000-0000A6040000}"/>
    <cellStyle name="_09.GD-Yte_TT_MSDC2008_01 DVHC-DSLD 2010_Bo sung 04 bieu Cong nghiep 2" xfId="1361" xr:uid="{00000000-0005-0000-0000-0000A7040000}"/>
    <cellStyle name="_09.GD-Yte_TT_MSDC2008_01 DVHC-DSLD 2010_Bo sung 04 bieu Cong nghiep_Book2" xfId="1362" xr:uid="{00000000-0005-0000-0000-0000A8040000}"/>
    <cellStyle name="_09.GD-Yte_TT_MSDC2008_01 DVHC-DSLD 2010_Bo sung 04 bieu Cong nghiep_Mau" xfId="1363" xr:uid="{00000000-0005-0000-0000-0000A9040000}"/>
    <cellStyle name="_09.GD-Yte_TT_MSDC2008_01 DVHC-DSLD 2010_Bo sung 04 bieu Cong nghiep_NGTK-daydu-2014-Laodong" xfId="1364" xr:uid="{00000000-0005-0000-0000-0000AA040000}"/>
    <cellStyle name="_09.GD-Yte_TT_MSDC2008_01 DVHC-DSLD 2010_Bo sung 04 bieu Cong nghiep_Niengiam_Hung_final" xfId="1365" xr:uid="{00000000-0005-0000-0000-0000AB040000}"/>
    <cellStyle name="_09.GD-Yte_TT_MSDC2008_01 DVHC-DSLD 2010_Don vi HC, dat dai, khi hau" xfId="1366" xr:uid="{00000000-0005-0000-0000-0000AC040000}"/>
    <cellStyle name="_09.GD-Yte_TT_MSDC2008_01 DVHC-DSLD 2010_Mau" xfId="1367" xr:uid="{00000000-0005-0000-0000-0000AD040000}"/>
    <cellStyle name="_09.GD-Yte_TT_MSDC2008_01 DVHC-DSLD 2010_Mau 2" xfId="1368" xr:uid="{00000000-0005-0000-0000-0000AE040000}"/>
    <cellStyle name="_09.GD-Yte_TT_MSDC2008_01 DVHC-DSLD 2010_Mau_1" xfId="1369" xr:uid="{00000000-0005-0000-0000-0000AF040000}"/>
    <cellStyle name="_09.GD-Yte_TT_MSDC2008_01 DVHC-DSLD 2010_Mau_12 MSDC_Thuy Van" xfId="1370" xr:uid="{00000000-0005-0000-0000-0000B0040000}"/>
    <cellStyle name="_09.GD-Yte_TT_MSDC2008_01 DVHC-DSLD 2010_Mau_Book2" xfId="1371" xr:uid="{00000000-0005-0000-0000-0000B1040000}"/>
    <cellStyle name="_09.GD-Yte_TT_MSDC2008_01 DVHC-DSLD 2010_Mau_NGTK-daydu-2014-Laodong" xfId="1372" xr:uid="{00000000-0005-0000-0000-0000B2040000}"/>
    <cellStyle name="_09.GD-Yte_TT_MSDC2008_01 DVHC-DSLD 2010_Mau_Niengiam_Hung_final" xfId="1373" xr:uid="{00000000-0005-0000-0000-0000B3040000}"/>
    <cellStyle name="_09.GD-Yte_TT_MSDC2008_01 DVHC-DSLD 2010_NGDD 2013 Thu chi NSNN " xfId="1374" xr:uid="{00000000-0005-0000-0000-0000B4040000}"/>
    <cellStyle name="_09.GD-Yte_TT_MSDC2008_01 DVHC-DSLD 2010_NGTK-daydu-2014-VuDSLD(22.5.2015)" xfId="1375" xr:uid="{00000000-0005-0000-0000-0000B5040000}"/>
    <cellStyle name="_09.GD-Yte_TT_MSDC2008_01 DVHC-DSLD 2010_nien giam 28.5.12_sua tn_Oanh-gui-3.15pm-28-5-2012" xfId="1376" xr:uid="{00000000-0005-0000-0000-0000B6040000}"/>
    <cellStyle name="_09.GD-Yte_TT_MSDC2008_01 DVHC-DSLD 2010_Nien giam KT_TV 2010" xfId="1377" xr:uid="{00000000-0005-0000-0000-0000B7040000}"/>
    <cellStyle name="_09.GD-Yte_TT_MSDC2008_01 DVHC-DSLD 2010_nien giam tom tat 2010 (thuy)" xfId="1378" xr:uid="{00000000-0005-0000-0000-0000B8040000}"/>
    <cellStyle name="_09.GD-Yte_TT_MSDC2008_01 DVHC-DSLD 2010_nien giam tom tat 2010 (thuy)_01 Don vi HC" xfId="1379" xr:uid="{00000000-0005-0000-0000-0000B9040000}"/>
    <cellStyle name="_09.GD-Yte_TT_MSDC2008_01 DVHC-DSLD 2010_nien giam tom tat 2010 (thuy)_01 Don vi HC 2" xfId="1380" xr:uid="{00000000-0005-0000-0000-0000BA040000}"/>
    <cellStyle name="_09.GD-Yte_TT_MSDC2008_01 DVHC-DSLD 2010_nien giam tom tat 2010 (thuy)_01 Don vi HC_Book2" xfId="1381" xr:uid="{00000000-0005-0000-0000-0000BB040000}"/>
    <cellStyle name="_09.GD-Yte_TT_MSDC2008_01 DVHC-DSLD 2010_nien giam tom tat 2010 (thuy)_01 Don vi HC_NGTK-daydu-2014-Laodong" xfId="1382" xr:uid="{00000000-0005-0000-0000-0000BC040000}"/>
    <cellStyle name="_09.GD-Yte_TT_MSDC2008_01 DVHC-DSLD 2010_nien giam tom tat 2010 (thuy)_01 Don vi HC_Niengiam_Hung_final" xfId="1383" xr:uid="{00000000-0005-0000-0000-0000BD040000}"/>
    <cellStyle name="_09.GD-Yte_TT_MSDC2008_01 DVHC-DSLD 2010_nien giam tom tat 2010 (thuy)_02 Danso_Laodong 2012(chuan) CO SO" xfId="1384" xr:uid="{00000000-0005-0000-0000-0000BE040000}"/>
    <cellStyle name="_09.GD-Yte_TT_MSDC2008_01 DVHC-DSLD 2010_nien giam tom tat 2010 (thuy)_04 Doanh nghiep va CSKDCT 2012" xfId="1385" xr:uid="{00000000-0005-0000-0000-0000BF040000}"/>
    <cellStyle name="_09.GD-Yte_TT_MSDC2008_01 DVHC-DSLD 2010_nien giam tom tat 2010 (thuy)_08 Thuong mai Tong muc - Diep" xfId="1386" xr:uid="{00000000-0005-0000-0000-0000C0040000}"/>
    <cellStyle name="_09.GD-Yte_TT_MSDC2008_01 DVHC-DSLD 2010_nien giam tom tat 2010 (thuy)_09 Thuong mai va Du lich" xfId="1387" xr:uid="{00000000-0005-0000-0000-0000C1040000}"/>
    <cellStyle name="_09.GD-Yte_TT_MSDC2008_01 DVHC-DSLD 2010_nien giam tom tat 2010 (thuy)_09 Thuong mai va Du lich 2" xfId="1388" xr:uid="{00000000-0005-0000-0000-0000C2040000}"/>
    <cellStyle name="_09.GD-Yte_TT_MSDC2008_01 DVHC-DSLD 2010_nien giam tom tat 2010 (thuy)_09 Thuong mai va Du lich_01 Don vi HC" xfId="1389" xr:uid="{00000000-0005-0000-0000-0000C3040000}"/>
    <cellStyle name="_09.GD-Yte_TT_MSDC2008_01 DVHC-DSLD 2010_nien giam tom tat 2010 (thuy)_09 Thuong mai va Du lich_Book2" xfId="1390" xr:uid="{00000000-0005-0000-0000-0000C4040000}"/>
    <cellStyle name="_09.GD-Yte_TT_MSDC2008_01 DVHC-DSLD 2010_nien giam tom tat 2010 (thuy)_09 Thuong mai va Du lich_NGDD 2013 Thu chi NSNN " xfId="1391" xr:uid="{00000000-0005-0000-0000-0000C5040000}"/>
    <cellStyle name="_09.GD-Yte_TT_MSDC2008_01 DVHC-DSLD 2010_nien giam tom tat 2010 (thuy)_09 Thuong mai va Du lich_NGTK-daydu-2014-Laodong" xfId="1392" xr:uid="{00000000-0005-0000-0000-0000C6040000}"/>
    <cellStyle name="_09.GD-Yte_TT_MSDC2008_01 DVHC-DSLD 2010_nien giam tom tat 2010 (thuy)_09 Thuong mai va Du lich_nien giam tom tat nong nghiep 2013" xfId="1393" xr:uid="{00000000-0005-0000-0000-0000C7040000}"/>
    <cellStyle name="_09.GD-Yte_TT_MSDC2008_01 DVHC-DSLD 2010_nien giam tom tat 2010 (thuy)_09 Thuong mai va Du lich_Niengiam_Hung_final" xfId="1394" xr:uid="{00000000-0005-0000-0000-0000C8040000}"/>
    <cellStyle name="_09.GD-Yte_TT_MSDC2008_01 DVHC-DSLD 2010_nien giam tom tat 2010 (thuy)_09 Thuong mai va Du lich_Phan II (In)" xfId="1395" xr:uid="{00000000-0005-0000-0000-0000C9040000}"/>
    <cellStyle name="_09.GD-Yte_TT_MSDC2008_01 DVHC-DSLD 2010_nien giam tom tat 2010 (thuy)_12 MSDC_Thuy Van" xfId="1396" xr:uid="{00000000-0005-0000-0000-0000CA040000}"/>
    <cellStyle name="_09.GD-Yte_TT_MSDC2008_01 DVHC-DSLD 2010_nien giam tom tat 2010 (thuy)_Don vi HC, dat dai, khi hau" xfId="1397" xr:uid="{00000000-0005-0000-0000-0000CB040000}"/>
    <cellStyle name="_09.GD-Yte_TT_MSDC2008_01 DVHC-DSLD 2010_nien giam tom tat 2010 (thuy)_Mau" xfId="1398" xr:uid="{00000000-0005-0000-0000-0000CC040000}"/>
    <cellStyle name="_09.GD-Yte_TT_MSDC2008_01 DVHC-DSLD 2010_nien giam tom tat 2010 (thuy)_NGTK-daydu-2014-VuDSLD(22.5.2015)" xfId="1399" xr:uid="{00000000-0005-0000-0000-0000CD040000}"/>
    <cellStyle name="_09.GD-Yte_TT_MSDC2008_01 DVHC-DSLD 2010_nien giam tom tat 2010 (thuy)_nien giam 28.5.12_sua tn_Oanh-gui-3.15pm-28-5-2012" xfId="1400" xr:uid="{00000000-0005-0000-0000-0000CE040000}"/>
    <cellStyle name="_09.GD-Yte_TT_MSDC2008_01 DVHC-DSLD 2010_nien giam tom tat 2010 (thuy)_nien giam tom tat nong nghiep 2013" xfId="1401" xr:uid="{00000000-0005-0000-0000-0000CF040000}"/>
    <cellStyle name="_09.GD-Yte_TT_MSDC2008_01 DVHC-DSLD 2010_nien giam tom tat 2010 (thuy)_Phan II (In)" xfId="1402" xr:uid="{00000000-0005-0000-0000-0000D0040000}"/>
    <cellStyle name="_09.GD-Yte_TT_MSDC2008_01 DVHC-DSLD 2010_nien giam tom tat 2010 (thuy)_TKQG" xfId="1403" xr:uid="{00000000-0005-0000-0000-0000D1040000}"/>
    <cellStyle name="_09.GD-Yte_TT_MSDC2008_01 DVHC-DSLD 2010_nien giam tom tat 2010 (thuy)_Xl0000006" xfId="1404" xr:uid="{00000000-0005-0000-0000-0000D2040000}"/>
    <cellStyle name="_09.GD-Yte_TT_MSDC2008_01 DVHC-DSLD 2010_nien giam tom tat 2010 (thuy)_Xl0000167" xfId="1405" xr:uid="{00000000-0005-0000-0000-0000D3040000}"/>
    <cellStyle name="_09.GD-Yte_TT_MSDC2008_01 DVHC-DSLD 2010_nien giam tom tat 2010 (thuy)_Y te-VH TT_Tam(1)" xfId="1406" xr:uid="{00000000-0005-0000-0000-0000D4040000}"/>
    <cellStyle name="_09.GD-Yte_TT_MSDC2008_01 DVHC-DSLD 2010_nien giam tom tat nong nghiep 2013" xfId="1407" xr:uid="{00000000-0005-0000-0000-0000D5040000}"/>
    <cellStyle name="_09.GD-Yte_TT_MSDC2008_01 DVHC-DSLD 2010_Phan II (In)" xfId="1408" xr:uid="{00000000-0005-0000-0000-0000D6040000}"/>
    <cellStyle name="_09.GD-Yte_TT_MSDC2008_01 DVHC-DSLD 2010_Tong hop NGTT" xfId="1409" xr:uid="{00000000-0005-0000-0000-0000D7040000}"/>
    <cellStyle name="_09.GD-Yte_TT_MSDC2008_01 DVHC-DSLD 2010_Tong hop NGTT 2" xfId="1410" xr:uid="{00000000-0005-0000-0000-0000D8040000}"/>
    <cellStyle name="_09.GD-Yte_TT_MSDC2008_01 DVHC-DSLD 2010_Tong hop NGTT_09 Thuong mai va Du lich" xfId="1411" xr:uid="{00000000-0005-0000-0000-0000D9040000}"/>
    <cellStyle name="_09.GD-Yte_TT_MSDC2008_01 DVHC-DSLD 2010_Tong hop NGTT_09 Thuong mai va Du lich 2" xfId="1412" xr:uid="{00000000-0005-0000-0000-0000DA040000}"/>
    <cellStyle name="_09.GD-Yte_TT_MSDC2008_01 DVHC-DSLD 2010_Tong hop NGTT_09 Thuong mai va Du lich_01 Don vi HC" xfId="1413" xr:uid="{00000000-0005-0000-0000-0000DB040000}"/>
    <cellStyle name="_09.GD-Yte_TT_MSDC2008_01 DVHC-DSLD 2010_Tong hop NGTT_09 Thuong mai va Du lich_Book2" xfId="1414" xr:uid="{00000000-0005-0000-0000-0000DC040000}"/>
    <cellStyle name="_09.GD-Yte_TT_MSDC2008_01 DVHC-DSLD 2010_Tong hop NGTT_09 Thuong mai va Du lich_NGDD 2013 Thu chi NSNN " xfId="1415" xr:uid="{00000000-0005-0000-0000-0000DD040000}"/>
    <cellStyle name="_09.GD-Yte_TT_MSDC2008_01 DVHC-DSLD 2010_Tong hop NGTT_09 Thuong mai va Du lich_NGTK-daydu-2014-Laodong" xfId="1416" xr:uid="{00000000-0005-0000-0000-0000DE040000}"/>
    <cellStyle name="_09.GD-Yte_TT_MSDC2008_01 DVHC-DSLD 2010_Tong hop NGTT_09 Thuong mai va Du lich_nien giam tom tat nong nghiep 2013" xfId="1417" xr:uid="{00000000-0005-0000-0000-0000DF040000}"/>
    <cellStyle name="_09.GD-Yte_TT_MSDC2008_01 DVHC-DSLD 2010_Tong hop NGTT_09 Thuong mai va Du lich_Niengiam_Hung_final" xfId="1418" xr:uid="{00000000-0005-0000-0000-0000E0040000}"/>
    <cellStyle name="_09.GD-Yte_TT_MSDC2008_01 DVHC-DSLD 2010_Tong hop NGTT_09 Thuong mai va Du lich_Phan II (In)" xfId="1419" xr:uid="{00000000-0005-0000-0000-0000E1040000}"/>
    <cellStyle name="_09.GD-Yte_TT_MSDC2008_01 DVHC-DSLD 2010_Tong hop NGTT_Book2" xfId="1420" xr:uid="{00000000-0005-0000-0000-0000E2040000}"/>
    <cellStyle name="_09.GD-Yte_TT_MSDC2008_01 DVHC-DSLD 2010_Tong hop NGTT_Mau" xfId="1421" xr:uid="{00000000-0005-0000-0000-0000E3040000}"/>
    <cellStyle name="_09.GD-Yte_TT_MSDC2008_01 DVHC-DSLD 2010_Tong hop NGTT_NGTK-daydu-2014-Laodong" xfId="1422" xr:uid="{00000000-0005-0000-0000-0000E4040000}"/>
    <cellStyle name="_09.GD-Yte_TT_MSDC2008_01 DVHC-DSLD 2010_Tong hop NGTT_Niengiam_Hung_final" xfId="1423" xr:uid="{00000000-0005-0000-0000-0000E5040000}"/>
    <cellStyle name="_09.GD-Yte_TT_MSDC2008_01 DVHC-DSLD 2010_Xl0000006" xfId="1424" xr:uid="{00000000-0005-0000-0000-0000E6040000}"/>
    <cellStyle name="_09.GD-Yte_TT_MSDC2008_01 DVHC-DSLD 2010_Xl0000167" xfId="1425" xr:uid="{00000000-0005-0000-0000-0000E7040000}"/>
    <cellStyle name="_09.GD-Yte_TT_MSDC2008_01 DVHC-DSLD 2010_Y te-VH TT_Tam(1)" xfId="1426" xr:uid="{00000000-0005-0000-0000-0000E8040000}"/>
    <cellStyle name="_09.GD-Yte_TT_MSDC2008_02  Dan so lao dong(OK)" xfId="1427" xr:uid="{00000000-0005-0000-0000-0000E9040000}"/>
    <cellStyle name="_09.GD-Yte_TT_MSDC2008_02 Danso_Laodong 2012(chuan) CO SO" xfId="1428" xr:uid="{00000000-0005-0000-0000-0000EA040000}"/>
    <cellStyle name="_09.GD-Yte_TT_MSDC2008_03 Dautu 2010" xfId="1429" xr:uid="{00000000-0005-0000-0000-0000EB040000}"/>
    <cellStyle name="_09.GD-Yte_TT_MSDC2008_03 Dautu 2010_01 Don vi HC" xfId="1430" xr:uid="{00000000-0005-0000-0000-0000EC040000}"/>
    <cellStyle name="_09.GD-Yte_TT_MSDC2008_03 Dautu 2010_01 Don vi HC 2" xfId="1431" xr:uid="{00000000-0005-0000-0000-0000ED040000}"/>
    <cellStyle name="_09.GD-Yte_TT_MSDC2008_03 Dautu 2010_01 Don vi HC_Book2" xfId="1432" xr:uid="{00000000-0005-0000-0000-0000EE040000}"/>
    <cellStyle name="_09.GD-Yte_TT_MSDC2008_03 Dautu 2010_01 Don vi HC_NGTK-daydu-2014-Laodong" xfId="1433" xr:uid="{00000000-0005-0000-0000-0000EF040000}"/>
    <cellStyle name="_09.GD-Yte_TT_MSDC2008_03 Dautu 2010_01 Don vi HC_Niengiam_Hung_final" xfId="1434" xr:uid="{00000000-0005-0000-0000-0000F0040000}"/>
    <cellStyle name="_09.GD-Yte_TT_MSDC2008_03 Dautu 2010_02 Danso_Laodong 2012(chuan) CO SO" xfId="1435" xr:uid="{00000000-0005-0000-0000-0000F1040000}"/>
    <cellStyle name="_09.GD-Yte_TT_MSDC2008_03 Dautu 2010_04 Doanh nghiep va CSKDCT 2012" xfId="1436" xr:uid="{00000000-0005-0000-0000-0000F2040000}"/>
    <cellStyle name="_09.GD-Yte_TT_MSDC2008_03 Dautu 2010_08 Thuong mai Tong muc - Diep" xfId="1437" xr:uid="{00000000-0005-0000-0000-0000F3040000}"/>
    <cellStyle name="_09.GD-Yte_TT_MSDC2008_03 Dautu 2010_09 Thuong mai va Du lich" xfId="1438" xr:uid="{00000000-0005-0000-0000-0000F4040000}"/>
    <cellStyle name="_09.GD-Yte_TT_MSDC2008_03 Dautu 2010_09 Thuong mai va Du lich 2" xfId="1439" xr:uid="{00000000-0005-0000-0000-0000F5040000}"/>
    <cellStyle name="_09.GD-Yte_TT_MSDC2008_03 Dautu 2010_09 Thuong mai va Du lich_01 Don vi HC" xfId="1440" xr:uid="{00000000-0005-0000-0000-0000F6040000}"/>
    <cellStyle name="_09.GD-Yte_TT_MSDC2008_03 Dautu 2010_09 Thuong mai va Du lich_Book2" xfId="1441" xr:uid="{00000000-0005-0000-0000-0000F7040000}"/>
    <cellStyle name="_09.GD-Yte_TT_MSDC2008_03 Dautu 2010_09 Thuong mai va Du lich_NGDD 2013 Thu chi NSNN " xfId="1442" xr:uid="{00000000-0005-0000-0000-0000F8040000}"/>
    <cellStyle name="_09.GD-Yte_TT_MSDC2008_03 Dautu 2010_09 Thuong mai va Du lich_NGTK-daydu-2014-Laodong" xfId="1443" xr:uid="{00000000-0005-0000-0000-0000F9040000}"/>
    <cellStyle name="_09.GD-Yte_TT_MSDC2008_03 Dautu 2010_09 Thuong mai va Du lich_nien giam tom tat nong nghiep 2013" xfId="1444" xr:uid="{00000000-0005-0000-0000-0000FA040000}"/>
    <cellStyle name="_09.GD-Yte_TT_MSDC2008_03 Dautu 2010_09 Thuong mai va Du lich_Niengiam_Hung_final" xfId="1445" xr:uid="{00000000-0005-0000-0000-0000FB040000}"/>
    <cellStyle name="_09.GD-Yte_TT_MSDC2008_03 Dautu 2010_09 Thuong mai va Du lich_Phan II (In)" xfId="1446" xr:uid="{00000000-0005-0000-0000-0000FC040000}"/>
    <cellStyle name="_09.GD-Yte_TT_MSDC2008_03 Dautu 2010_12 MSDC_Thuy Van" xfId="1447" xr:uid="{00000000-0005-0000-0000-0000FD040000}"/>
    <cellStyle name="_09.GD-Yte_TT_MSDC2008_03 Dautu 2010_Don vi HC, dat dai, khi hau" xfId="1448" xr:uid="{00000000-0005-0000-0000-0000FE040000}"/>
    <cellStyle name="_09.GD-Yte_TT_MSDC2008_03 Dautu 2010_Mau" xfId="1449" xr:uid="{00000000-0005-0000-0000-0000FF040000}"/>
    <cellStyle name="_09.GD-Yte_TT_MSDC2008_03 Dautu 2010_NGTK-daydu-2014-VuDSLD(22.5.2015)" xfId="1450" xr:uid="{00000000-0005-0000-0000-000000050000}"/>
    <cellStyle name="_09.GD-Yte_TT_MSDC2008_03 Dautu 2010_nien giam 28.5.12_sua tn_Oanh-gui-3.15pm-28-5-2012" xfId="1451" xr:uid="{00000000-0005-0000-0000-000001050000}"/>
    <cellStyle name="_09.GD-Yte_TT_MSDC2008_03 Dautu 2010_nien giam tom tat nong nghiep 2013" xfId="1452" xr:uid="{00000000-0005-0000-0000-000002050000}"/>
    <cellStyle name="_09.GD-Yte_TT_MSDC2008_03 Dautu 2010_Phan II (In)" xfId="1453" xr:uid="{00000000-0005-0000-0000-000003050000}"/>
    <cellStyle name="_09.GD-Yte_TT_MSDC2008_03 Dautu 2010_TKQG" xfId="1454" xr:uid="{00000000-0005-0000-0000-000004050000}"/>
    <cellStyle name="_09.GD-Yte_TT_MSDC2008_03 Dautu 2010_Xl0000006" xfId="1455" xr:uid="{00000000-0005-0000-0000-000005050000}"/>
    <cellStyle name="_09.GD-Yte_TT_MSDC2008_03 Dautu 2010_Xl0000167" xfId="1456" xr:uid="{00000000-0005-0000-0000-000006050000}"/>
    <cellStyle name="_09.GD-Yte_TT_MSDC2008_03 Dautu 2010_Y te-VH TT_Tam(1)" xfId="1457" xr:uid="{00000000-0005-0000-0000-000007050000}"/>
    <cellStyle name="_09.GD-Yte_TT_MSDC2008_03 TKQG" xfId="1458" xr:uid="{00000000-0005-0000-0000-000008050000}"/>
    <cellStyle name="_09.GD-Yte_TT_MSDC2008_03 TKQG 2" xfId="1459" xr:uid="{00000000-0005-0000-0000-000009050000}"/>
    <cellStyle name="_09.GD-Yte_TT_MSDC2008_03 TKQG_02  Dan so lao dong(OK)" xfId="1460" xr:uid="{00000000-0005-0000-0000-00000A050000}"/>
    <cellStyle name="_09.GD-Yte_TT_MSDC2008_03 TKQG_Book2" xfId="1461" xr:uid="{00000000-0005-0000-0000-00000B050000}"/>
    <cellStyle name="_09.GD-Yte_TT_MSDC2008_03 TKQG_NGTK-daydu-2014-Laodong" xfId="1462" xr:uid="{00000000-0005-0000-0000-00000C050000}"/>
    <cellStyle name="_09.GD-Yte_TT_MSDC2008_03 TKQG_Niengiam_Hung_final" xfId="1463" xr:uid="{00000000-0005-0000-0000-00000D050000}"/>
    <cellStyle name="_09.GD-Yte_TT_MSDC2008_03 TKQG_Xl0000167" xfId="1464" xr:uid="{00000000-0005-0000-0000-00000E050000}"/>
    <cellStyle name="_09.GD-Yte_TT_MSDC2008_04 Doanh nghiep va CSKDCT 2012" xfId="1465" xr:uid="{00000000-0005-0000-0000-00000F050000}"/>
    <cellStyle name="_09.GD-Yte_TT_MSDC2008_05 Doanh nghiep va Ca the_2011 (Ok)" xfId="1466" xr:uid="{00000000-0005-0000-0000-000010050000}"/>
    <cellStyle name="_09.GD-Yte_TT_MSDC2008_05 NGTT DN 2010 (OK)" xfId="1467" xr:uid="{00000000-0005-0000-0000-000011050000}"/>
    <cellStyle name="_09.GD-Yte_TT_MSDC2008_05 NGTT DN 2010 (OK) 2" xfId="1468" xr:uid="{00000000-0005-0000-0000-000012050000}"/>
    <cellStyle name="_09.GD-Yte_TT_MSDC2008_05 NGTT DN 2010 (OK)_Bo sung 04 bieu Cong nghiep" xfId="1469" xr:uid="{00000000-0005-0000-0000-000013050000}"/>
    <cellStyle name="_09.GD-Yte_TT_MSDC2008_05 NGTT DN 2010 (OK)_Bo sung 04 bieu Cong nghiep 2" xfId="1470" xr:uid="{00000000-0005-0000-0000-000014050000}"/>
    <cellStyle name="_09.GD-Yte_TT_MSDC2008_05 NGTT DN 2010 (OK)_Bo sung 04 bieu Cong nghiep_Book2" xfId="1471" xr:uid="{00000000-0005-0000-0000-000015050000}"/>
    <cellStyle name="_09.GD-Yte_TT_MSDC2008_05 NGTT DN 2010 (OK)_Bo sung 04 bieu Cong nghiep_Mau" xfId="1472" xr:uid="{00000000-0005-0000-0000-000016050000}"/>
    <cellStyle name="_09.GD-Yte_TT_MSDC2008_05 NGTT DN 2010 (OK)_Bo sung 04 bieu Cong nghiep_NGTK-daydu-2014-Laodong" xfId="1473" xr:uid="{00000000-0005-0000-0000-000017050000}"/>
    <cellStyle name="_09.GD-Yte_TT_MSDC2008_05 NGTT DN 2010 (OK)_Bo sung 04 bieu Cong nghiep_Niengiam_Hung_final" xfId="1474" xr:uid="{00000000-0005-0000-0000-000018050000}"/>
    <cellStyle name="_09.GD-Yte_TT_MSDC2008_05 NGTT DN 2010 (OK)_Book2" xfId="1475" xr:uid="{00000000-0005-0000-0000-000019050000}"/>
    <cellStyle name="_09.GD-Yte_TT_MSDC2008_05 NGTT DN 2010 (OK)_Mau" xfId="1476" xr:uid="{00000000-0005-0000-0000-00001A050000}"/>
    <cellStyle name="_09.GD-Yte_TT_MSDC2008_05 NGTT DN 2010 (OK)_NGTK-daydu-2014-Laodong" xfId="1477" xr:uid="{00000000-0005-0000-0000-00001B050000}"/>
    <cellStyle name="_09.GD-Yte_TT_MSDC2008_05 NGTT DN 2010 (OK)_Niengiam_Hung_final" xfId="1478" xr:uid="{00000000-0005-0000-0000-00001C050000}"/>
    <cellStyle name="_09.GD-Yte_TT_MSDC2008_05 Thu chi NSNN" xfId="1479" xr:uid="{00000000-0005-0000-0000-00001D050000}"/>
    <cellStyle name="_09.GD-Yte_TT_MSDC2008_06 NGTT LN,TS 2013 co so" xfId="1480" xr:uid="{00000000-0005-0000-0000-00001E050000}"/>
    <cellStyle name="_09.GD-Yte_TT_MSDC2008_06 Nong, lam nghiep 2010  (ok)" xfId="1481" xr:uid="{00000000-0005-0000-0000-00001F050000}"/>
    <cellStyle name="_09.GD-Yte_TT_MSDC2008_07 NGTT CN 2012" xfId="1482" xr:uid="{00000000-0005-0000-0000-000020050000}"/>
    <cellStyle name="_09.GD-Yte_TT_MSDC2008_08 Thuong mai Tong muc - Diep" xfId="1483" xr:uid="{00000000-0005-0000-0000-000021050000}"/>
    <cellStyle name="_09.GD-Yte_TT_MSDC2008_08 Thuong mai va Du lich (Ok)" xfId="1484" xr:uid="{00000000-0005-0000-0000-000022050000}"/>
    <cellStyle name="_09.GD-Yte_TT_MSDC2008_08 Thuong mai va Du lich (Ok)_nien giam tom tat nong nghiep 2013" xfId="1485" xr:uid="{00000000-0005-0000-0000-000023050000}"/>
    <cellStyle name="_09.GD-Yte_TT_MSDC2008_08 Thuong mai va Du lich (Ok)_Phan II (In)" xfId="1486" xr:uid="{00000000-0005-0000-0000-000024050000}"/>
    <cellStyle name="_09.GD-Yte_TT_MSDC2008_09 Chi so gia 2011- VuTKG-1 (Ok)" xfId="1487" xr:uid="{00000000-0005-0000-0000-000025050000}"/>
    <cellStyle name="_09.GD-Yte_TT_MSDC2008_09 Chi so gia 2011- VuTKG-1 (Ok)_nien giam tom tat nong nghiep 2013" xfId="1488" xr:uid="{00000000-0005-0000-0000-000026050000}"/>
    <cellStyle name="_09.GD-Yte_TT_MSDC2008_09 Chi so gia 2011- VuTKG-1 (Ok)_Phan II (In)" xfId="1489" xr:uid="{00000000-0005-0000-0000-000027050000}"/>
    <cellStyle name="_09.GD-Yte_TT_MSDC2008_09 Du lich" xfId="1490" xr:uid="{00000000-0005-0000-0000-000028050000}"/>
    <cellStyle name="_09.GD-Yte_TT_MSDC2008_09 Du lich_nien giam tom tat nong nghiep 2013" xfId="1491" xr:uid="{00000000-0005-0000-0000-000029050000}"/>
    <cellStyle name="_09.GD-Yte_TT_MSDC2008_09 Du lich_Phan II (In)" xfId="1492" xr:uid="{00000000-0005-0000-0000-00002A050000}"/>
    <cellStyle name="_09.GD-Yte_TT_MSDC2008_10 Market VH, YT, GD, NGTT 2011 " xfId="1493" xr:uid="{00000000-0005-0000-0000-00002B050000}"/>
    <cellStyle name="_09.GD-Yte_TT_MSDC2008_10 Market VH, YT, GD, NGTT 2011  2" xfId="1494" xr:uid="{00000000-0005-0000-0000-00002C050000}"/>
    <cellStyle name="_09.GD-Yte_TT_MSDC2008_10 Market VH, YT, GD, NGTT 2011 _02  Dan so lao dong(OK)" xfId="1495" xr:uid="{00000000-0005-0000-0000-00002D050000}"/>
    <cellStyle name="_09.GD-Yte_TT_MSDC2008_10 Market VH, YT, GD, NGTT 2011 _03 TKQG va Thu chi NSNN 2012" xfId="1496" xr:uid="{00000000-0005-0000-0000-00002E050000}"/>
    <cellStyle name="_09.GD-Yte_TT_MSDC2008_10 Market VH, YT, GD, NGTT 2011 _04 Doanh nghiep va CSKDCT 2012" xfId="1497" xr:uid="{00000000-0005-0000-0000-00002F050000}"/>
    <cellStyle name="_09.GD-Yte_TT_MSDC2008_10 Market VH, YT, GD, NGTT 2011 _05 Doanh nghiep va Ca the_2011 (Ok)" xfId="1498" xr:uid="{00000000-0005-0000-0000-000030050000}"/>
    <cellStyle name="_09.GD-Yte_TT_MSDC2008_10 Market VH, YT, GD, NGTT 2011 _06 NGTT LN,TS 2013 co so" xfId="1499" xr:uid="{00000000-0005-0000-0000-000031050000}"/>
    <cellStyle name="_09.GD-Yte_TT_MSDC2008_10 Market VH, YT, GD, NGTT 2011 _07 NGTT CN 2012" xfId="1500" xr:uid="{00000000-0005-0000-0000-000032050000}"/>
    <cellStyle name="_09.GD-Yte_TT_MSDC2008_10 Market VH, YT, GD, NGTT 2011 _08 Thuong mai Tong muc - Diep" xfId="1501" xr:uid="{00000000-0005-0000-0000-000033050000}"/>
    <cellStyle name="_09.GD-Yte_TT_MSDC2008_10 Market VH, YT, GD, NGTT 2011 _08 Thuong mai va Du lich (Ok)" xfId="1502" xr:uid="{00000000-0005-0000-0000-000034050000}"/>
    <cellStyle name="_09.GD-Yte_TT_MSDC2008_10 Market VH, YT, GD, NGTT 2011 _08 Thuong mai va Du lich (Ok)_nien giam tom tat nong nghiep 2013" xfId="1503" xr:uid="{00000000-0005-0000-0000-000035050000}"/>
    <cellStyle name="_09.GD-Yte_TT_MSDC2008_10 Market VH, YT, GD, NGTT 2011 _08 Thuong mai va Du lich (Ok)_Phan II (In)" xfId="1504" xr:uid="{00000000-0005-0000-0000-000036050000}"/>
    <cellStyle name="_09.GD-Yte_TT_MSDC2008_10 Market VH, YT, GD, NGTT 2011 _09 Chi so gia 2011- VuTKG-1 (Ok)" xfId="1505" xr:uid="{00000000-0005-0000-0000-000037050000}"/>
    <cellStyle name="_09.GD-Yte_TT_MSDC2008_10 Market VH, YT, GD, NGTT 2011 _09 Chi so gia 2011- VuTKG-1 (Ok)_nien giam tom tat nong nghiep 2013" xfId="1506" xr:uid="{00000000-0005-0000-0000-000038050000}"/>
    <cellStyle name="_09.GD-Yte_TT_MSDC2008_10 Market VH, YT, GD, NGTT 2011 _09 Chi so gia 2011- VuTKG-1 (Ok)_Phan II (In)" xfId="1507" xr:uid="{00000000-0005-0000-0000-000039050000}"/>
    <cellStyle name="_09.GD-Yte_TT_MSDC2008_10 Market VH, YT, GD, NGTT 2011 _09 Du lich" xfId="1508" xr:uid="{00000000-0005-0000-0000-00003A050000}"/>
    <cellStyle name="_09.GD-Yte_TT_MSDC2008_10 Market VH, YT, GD, NGTT 2011 _09 Du lich_nien giam tom tat nong nghiep 2013" xfId="1509" xr:uid="{00000000-0005-0000-0000-00003B050000}"/>
    <cellStyle name="_09.GD-Yte_TT_MSDC2008_10 Market VH, YT, GD, NGTT 2011 _09 Du lich_Phan II (In)" xfId="1510" xr:uid="{00000000-0005-0000-0000-00003C050000}"/>
    <cellStyle name="_09.GD-Yte_TT_MSDC2008_10 Market VH, YT, GD, NGTT 2011 _10 Van tai va BCVT (da sua ok)" xfId="1511" xr:uid="{00000000-0005-0000-0000-00003D050000}"/>
    <cellStyle name="_09.GD-Yte_TT_MSDC2008_10 Market VH, YT, GD, NGTT 2011 _10 Van tai va BCVT (da sua ok)_nien giam tom tat nong nghiep 2013" xfId="1512" xr:uid="{00000000-0005-0000-0000-00003E050000}"/>
    <cellStyle name="_09.GD-Yte_TT_MSDC2008_10 Market VH, YT, GD, NGTT 2011 _10 Van tai va BCVT (da sua ok)_Phan II (In)" xfId="1513" xr:uid="{00000000-0005-0000-0000-00003F050000}"/>
    <cellStyle name="_09.GD-Yte_TT_MSDC2008_10 Market VH, YT, GD, NGTT 2011 _11 (3)" xfId="1514" xr:uid="{00000000-0005-0000-0000-000040050000}"/>
    <cellStyle name="_09.GD-Yte_TT_MSDC2008_10 Market VH, YT, GD, NGTT 2011 _11 (3) 2" xfId="1515" xr:uid="{00000000-0005-0000-0000-000041050000}"/>
    <cellStyle name="_09.GD-Yte_TT_MSDC2008_10 Market VH, YT, GD, NGTT 2011 _11 (3)_04 Doanh nghiep va CSKDCT 2012" xfId="1516" xr:uid="{00000000-0005-0000-0000-000042050000}"/>
    <cellStyle name="_09.GD-Yte_TT_MSDC2008_10 Market VH, YT, GD, NGTT 2011 _11 (3)_Book2" xfId="1517" xr:uid="{00000000-0005-0000-0000-000043050000}"/>
    <cellStyle name="_09.GD-Yte_TT_MSDC2008_10 Market VH, YT, GD, NGTT 2011 _11 (3)_NGTK-daydu-2014-Laodong" xfId="1518" xr:uid="{00000000-0005-0000-0000-000044050000}"/>
    <cellStyle name="_09.GD-Yte_TT_MSDC2008_10 Market VH, YT, GD, NGTT 2011 _11 (3)_nien giam tom tat nong nghiep 2013" xfId="1519" xr:uid="{00000000-0005-0000-0000-000045050000}"/>
    <cellStyle name="_09.GD-Yte_TT_MSDC2008_10 Market VH, YT, GD, NGTT 2011 _11 (3)_Niengiam_Hung_final" xfId="1520" xr:uid="{00000000-0005-0000-0000-000046050000}"/>
    <cellStyle name="_09.GD-Yte_TT_MSDC2008_10 Market VH, YT, GD, NGTT 2011 _11 (3)_Phan II (In)" xfId="1521" xr:uid="{00000000-0005-0000-0000-000047050000}"/>
    <cellStyle name="_09.GD-Yte_TT_MSDC2008_10 Market VH, YT, GD, NGTT 2011 _11 (3)_Xl0000167" xfId="1522" xr:uid="{00000000-0005-0000-0000-000048050000}"/>
    <cellStyle name="_09.GD-Yte_TT_MSDC2008_10 Market VH, YT, GD, NGTT 2011 _12 (2)" xfId="1523" xr:uid="{00000000-0005-0000-0000-000049050000}"/>
    <cellStyle name="_09.GD-Yte_TT_MSDC2008_10 Market VH, YT, GD, NGTT 2011 _12 (2) 2" xfId="1524" xr:uid="{00000000-0005-0000-0000-00004A050000}"/>
    <cellStyle name="_09.GD-Yte_TT_MSDC2008_10 Market VH, YT, GD, NGTT 2011 _12 (2)_04 Doanh nghiep va CSKDCT 2012" xfId="1525" xr:uid="{00000000-0005-0000-0000-00004B050000}"/>
    <cellStyle name="_09.GD-Yte_TT_MSDC2008_10 Market VH, YT, GD, NGTT 2011 _12 (2)_Book2" xfId="1526" xr:uid="{00000000-0005-0000-0000-00004C050000}"/>
    <cellStyle name="_09.GD-Yte_TT_MSDC2008_10 Market VH, YT, GD, NGTT 2011 _12 (2)_NGTK-daydu-2014-Laodong" xfId="1527" xr:uid="{00000000-0005-0000-0000-00004D050000}"/>
    <cellStyle name="_09.GD-Yte_TT_MSDC2008_10 Market VH, YT, GD, NGTT 2011 _12 (2)_nien giam tom tat nong nghiep 2013" xfId="1528" xr:uid="{00000000-0005-0000-0000-00004E050000}"/>
    <cellStyle name="_09.GD-Yte_TT_MSDC2008_10 Market VH, YT, GD, NGTT 2011 _12 (2)_Niengiam_Hung_final" xfId="1529" xr:uid="{00000000-0005-0000-0000-00004F050000}"/>
    <cellStyle name="_09.GD-Yte_TT_MSDC2008_10 Market VH, YT, GD, NGTT 2011 _12 (2)_Phan II (In)" xfId="1530" xr:uid="{00000000-0005-0000-0000-000050050000}"/>
    <cellStyle name="_09.GD-Yte_TT_MSDC2008_10 Market VH, YT, GD, NGTT 2011 _12 (2)_Xl0000167" xfId="1531" xr:uid="{00000000-0005-0000-0000-000051050000}"/>
    <cellStyle name="_09.GD-Yte_TT_MSDC2008_10 Market VH, YT, GD, NGTT 2011 _12 Giao duc, Y Te va Muc songnam2011" xfId="1532" xr:uid="{00000000-0005-0000-0000-000052050000}"/>
    <cellStyle name="_09.GD-Yte_TT_MSDC2008_10 Market VH, YT, GD, NGTT 2011 _12 Giao duc, Y Te va Muc songnam2011_nien giam tom tat nong nghiep 2013" xfId="1533" xr:uid="{00000000-0005-0000-0000-000053050000}"/>
    <cellStyle name="_09.GD-Yte_TT_MSDC2008_10 Market VH, YT, GD, NGTT 2011 _12 Giao duc, Y Te va Muc songnam2011_Phan II (In)" xfId="1534" xr:uid="{00000000-0005-0000-0000-000054050000}"/>
    <cellStyle name="_09.GD-Yte_TT_MSDC2008_10 Market VH, YT, GD, NGTT 2011 _12 MSDC_Thuy Van" xfId="1535" xr:uid="{00000000-0005-0000-0000-000055050000}"/>
    <cellStyle name="_09.GD-Yte_TT_MSDC2008_10 Market VH, YT, GD, NGTT 2011 _13 Van tai 2012" xfId="1536" xr:uid="{00000000-0005-0000-0000-000056050000}"/>
    <cellStyle name="_09.GD-Yte_TT_MSDC2008_10 Market VH, YT, GD, NGTT 2011 _Book2" xfId="1537" xr:uid="{00000000-0005-0000-0000-000057050000}"/>
    <cellStyle name="_09.GD-Yte_TT_MSDC2008_10 Market VH, YT, GD, NGTT 2011 _Giaoduc2013(ok)" xfId="1538" xr:uid="{00000000-0005-0000-0000-000058050000}"/>
    <cellStyle name="_09.GD-Yte_TT_MSDC2008_10 Market VH, YT, GD, NGTT 2011 _Maket NGTT2012 LN,TS (7-1-2013)" xfId="1539" xr:uid="{00000000-0005-0000-0000-000059050000}"/>
    <cellStyle name="_09.GD-Yte_TT_MSDC2008_10 Market VH, YT, GD, NGTT 2011 _Maket NGTT2012 LN,TS (7-1-2013)_Nongnghiep" xfId="1540" xr:uid="{00000000-0005-0000-0000-00005A050000}"/>
    <cellStyle name="_09.GD-Yte_TT_MSDC2008_10 Market VH, YT, GD, NGTT 2011 _Ngiam_lamnghiep_2011_v2(1)(1)" xfId="1541" xr:uid="{00000000-0005-0000-0000-00005B050000}"/>
    <cellStyle name="_09.GD-Yte_TT_MSDC2008_10 Market VH, YT, GD, NGTT 2011 _Ngiam_lamnghiep_2011_v2(1)(1)_Nongnghiep" xfId="1542" xr:uid="{00000000-0005-0000-0000-00005C050000}"/>
    <cellStyle name="_09.GD-Yte_TT_MSDC2008_10 Market VH, YT, GD, NGTT 2011 _NGTK-daydu-2014-Laodong" xfId="1543" xr:uid="{00000000-0005-0000-0000-00005D050000}"/>
    <cellStyle name="_09.GD-Yte_TT_MSDC2008_10 Market VH, YT, GD, NGTT 2011 _NGTT LN,TS 2012 (Chuan)" xfId="1544" xr:uid="{00000000-0005-0000-0000-00005E050000}"/>
    <cellStyle name="_09.GD-Yte_TT_MSDC2008_10 Market VH, YT, GD, NGTT 2011 _Nien giam TT Vu Nong nghiep 2012(solieu)-gui Vu TH 29-3-2013" xfId="1545" xr:uid="{00000000-0005-0000-0000-00005F050000}"/>
    <cellStyle name="_09.GD-Yte_TT_MSDC2008_10 Market VH, YT, GD, NGTT 2011 _Niengiam_Hung_final" xfId="1546" xr:uid="{00000000-0005-0000-0000-000060050000}"/>
    <cellStyle name="_09.GD-Yte_TT_MSDC2008_10 Market VH, YT, GD, NGTT 2011 _Nongnghiep" xfId="1547" xr:uid="{00000000-0005-0000-0000-000061050000}"/>
    <cellStyle name="_09.GD-Yte_TT_MSDC2008_10 Market VH, YT, GD, NGTT 2011 _Nongnghiep NGDD 2012_cap nhat den 24-5-2013(1)" xfId="1548" xr:uid="{00000000-0005-0000-0000-000062050000}"/>
    <cellStyle name="_09.GD-Yte_TT_MSDC2008_10 Market VH, YT, GD, NGTT 2011 _Nongnghiep_Nongnghiep NGDD 2012_cap nhat den 24-5-2013(1)" xfId="1549" xr:uid="{00000000-0005-0000-0000-000063050000}"/>
    <cellStyle name="_09.GD-Yte_TT_MSDC2008_10 Market VH, YT, GD, NGTT 2011 _So lieu quoc te TH" xfId="1550" xr:uid="{00000000-0005-0000-0000-000064050000}"/>
    <cellStyle name="_09.GD-Yte_TT_MSDC2008_10 Market VH, YT, GD, NGTT 2011 _So lieu quoc te TH_nien giam tom tat nong nghiep 2013" xfId="1551" xr:uid="{00000000-0005-0000-0000-000065050000}"/>
    <cellStyle name="_09.GD-Yte_TT_MSDC2008_10 Market VH, YT, GD, NGTT 2011 _So lieu quoc te TH_Phan II (In)" xfId="1552" xr:uid="{00000000-0005-0000-0000-000066050000}"/>
    <cellStyle name="_09.GD-Yte_TT_MSDC2008_10 Market VH, YT, GD, NGTT 2011 _TKQG" xfId="1553" xr:uid="{00000000-0005-0000-0000-000067050000}"/>
    <cellStyle name="_09.GD-Yte_TT_MSDC2008_10 Market VH, YT, GD, NGTT 2011 _Xl0000147" xfId="1554" xr:uid="{00000000-0005-0000-0000-000068050000}"/>
    <cellStyle name="_09.GD-Yte_TT_MSDC2008_10 Market VH, YT, GD, NGTT 2011 _Xl0000167" xfId="1555" xr:uid="{00000000-0005-0000-0000-000069050000}"/>
    <cellStyle name="_09.GD-Yte_TT_MSDC2008_10 Market VH, YT, GD, NGTT 2011 _XNK" xfId="1556" xr:uid="{00000000-0005-0000-0000-00006A050000}"/>
    <cellStyle name="_09.GD-Yte_TT_MSDC2008_10 Market VH, YT, GD, NGTT 2011 _XNK_nien giam tom tat nong nghiep 2013" xfId="1557" xr:uid="{00000000-0005-0000-0000-00006B050000}"/>
    <cellStyle name="_09.GD-Yte_TT_MSDC2008_10 Market VH, YT, GD, NGTT 2011 _XNK_Phan II (In)" xfId="1558" xr:uid="{00000000-0005-0000-0000-00006C050000}"/>
    <cellStyle name="_09.GD-Yte_TT_MSDC2008_10 Van tai va BCVT (da sua ok)" xfId="1559" xr:uid="{00000000-0005-0000-0000-00006D050000}"/>
    <cellStyle name="_09.GD-Yte_TT_MSDC2008_10 Van tai va BCVT (da sua ok)_nien giam tom tat nong nghiep 2013" xfId="1560" xr:uid="{00000000-0005-0000-0000-00006E050000}"/>
    <cellStyle name="_09.GD-Yte_TT_MSDC2008_10 Van tai va BCVT (da sua ok)_Phan II (In)" xfId="1561" xr:uid="{00000000-0005-0000-0000-00006F050000}"/>
    <cellStyle name="_09.GD-Yte_TT_MSDC2008_10 VH, YT, GD, NGTT 2010 - (OK)" xfId="1562" xr:uid="{00000000-0005-0000-0000-000070050000}"/>
    <cellStyle name="_09.GD-Yte_TT_MSDC2008_10 VH, YT, GD, NGTT 2010 - (OK) 2" xfId="1563" xr:uid="{00000000-0005-0000-0000-000071050000}"/>
    <cellStyle name="_09.GD-Yte_TT_MSDC2008_10 VH, YT, GD, NGTT 2010 - (OK)_Bo sung 04 bieu Cong nghiep" xfId="1564" xr:uid="{00000000-0005-0000-0000-000072050000}"/>
    <cellStyle name="_09.GD-Yte_TT_MSDC2008_10 VH, YT, GD, NGTT 2010 - (OK)_Bo sung 04 bieu Cong nghiep 2" xfId="1565" xr:uid="{00000000-0005-0000-0000-000073050000}"/>
    <cellStyle name="_09.GD-Yte_TT_MSDC2008_10 VH, YT, GD, NGTT 2010 - (OK)_Bo sung 04 bieu Cong nghiep_Book2" xfId="1566" xr:uid="{00000000-0005-0000-0000-000074050000}"/>
    <cellStyle name="_09.GD-Yte_TT_MSDC2008_10 VH, YT, GD, NGTT 2010 - (OK)_Bo sung 04 bieu Cong nghiep_Mau" xfId="1567" xr:uid="{00000000-0005-0000-0000-000075050000}"/>
    <cellStyle name="_09.GD-Yte_TT_MSDC2008_10 VH, YT, GD, NGTT 2010 - (OK)_Bo sung 04 bieu Cong nghiep_NGTK-daydu-2014-Laodong" xfId="1568" xr:uid="{00000000-0005-0000-0000-000076050000}"/>
    <cellStyle name="_09.GD-Yte_TT_MSDC2008_10 VH, YT, GD, NGTT 2010 - (OK)_Bo sung 04 bieu Cong nghiep_Niengiam_Hung_final" xfId="1569" xr:uid="{00000000-0005-0000-0000-000077050000}"/>
    <cellStyle name="_09.GD-Yte_TT_MSDC2008_10 VH, YT, GD, NGTT 2010 - (OK)_Book2" xfId="1570" xr:uid="{00000000-0005-0000-0000-000078050000}"/>
    <cellStyle name="_09.GD-Yte_TT_MSDC2008_10 VH, YT, GD, NGTT 2010 - (OK)_Mau" xfId="1571" xr:uid="{00000000-0005-0000-0000-000079050000}"/>
    <cellStyle name="_09.GD-Yte_TT_MSDC2008_10 VH, YT, GD, NGTT 2010 - (OK)_NGTK-daydu-2014-Laodong" xfId="1572" xr:uid="{00000000-0005-0000-0000-00007A050000}"/>
    <cellStyle name="_09.GD-Yte_TT_MSDC2008_10 VH, YT, GD, NGTT 2010 - (OK)_Niengiam_Hung_final" xfId="1573" xr:uid="{00000000-0005-0000-0000-00007B050000}"/>
    <cellStyle name="_09.GD-Yte_TT_MSDC2008_11 (3)" xfId="1574" xr:uid="{00000000-0005-0000-0000-00007C050000}"/>
    <cellStyle name="_09.GD-Yte_TT_MSDC2008_11 (3) 2" xfId="1575" xr:uid="{00000000-0005-0000-0000-00007D050000}"/>
    <cellStyle name="_09.GD-Yte_TT_MSDC2008_11 (3)_04 Doanh nghiep va CSKDCT 2012" xfId="1576" xr:uid="{00000000-0005-0000-0000-00007E050000}"/>
    <cellStyle name="_09.GD-Yte_TT_MSDC2008_11 (3)_Book2" xfId="1577" xr:uid="{00000000-0005-0000-0000-00007F050000}"/>
    <cellStyle name="_09.GD-Yte_TT_MSDC2008_11 (3)_NGTK-daydu-2014-Laodong" xfId="1578" xr:uid="{00000000-0005-0000-0000-000080050000}"/>
    <cellStyle name="_09.GD-Yte_TT_MSDC2008_11 (3)_nien giam tom tat nong nghiep 2013" xfId="1579" xr:uid="{00000000-0005-0000-0000-000081050000}"/>
    <cellStyle name="_09.GD-Yte_TT_MSDC2008_11 (3)_Niengiam_Hung_final" xfId="1580" xr:uid="{00000000-0005-0000-0000-000082050000}"/>
    <cellStyle name="_09.GD-Yte_TT_MSDC2008_11 (3)_Phan II (In)" xfId="1581" xr:uid="{00000000-0005-0000-0000-000083050000}"/>
    <cellStyle name="_09.GD-Yte_TT_MSDC2008_11 (3)_Xl0000167" xfId="1582" xr:uid="{00000000-0005-0000-0000-000084050000}"/>
    <cellStyle name="_09.GD-Yte_TT_MSDC2008_11 So lieu quoc te 2010-final" xfId="1583" xr:uid="{00000000-0005-0000-0000-000085050000}"/>
    <cellStyle name="_09.GD-Yte_TT_MSDC2008_11 So lieu quoc te 2010-final 2" xfId="1584" xr:uid="{00000000-0005-0000-0000-000086050000}"/>
    <cellStyle name="_09.GD-Yte_TT_MSDC2008_11 So lieu quoc te 2010-final_Book2" xfId="1585" xr:uid="{00000000-0005-0000-0000-000087050000}"/>
    <cellStyle name="_09.GD-Yte_TT_MSDC2008_11 So lieu quoc te 2010-final_Mau" xfId="1586" xr:uid="{00000000-0005-0000-0000-000088050000}"/>
    <cellStyle name="_09.GD-Yte_TT_MSDC2008_11 So lieu quoc te 2010-final_NGTK-daydu-2014-Laodong" xfId="1587" xr:uid="{00000000-0005-0000-0000-000089050000}"/>
    <cellStyle name="_09.GD-Yte_TT_MSDC2008_11 So lieu quoc te 2010-final_Niengiam_Hung_final" xfId="1588" xr:uid="{00000000-0005-0000-0000-00008A050000}"/>
    <cellStyle name="_09.GD-Yte_TT_MSDC2008_12 (2)" xfId="1589" xr:uid="{00000000-0005-0000-0000-00008B050000}"/>
    <cellStyle name="_09.GD-Yte_TT_MSDC2008_12 (2) 2" xfId="1590" xr:uid="{00000000-0005-0000-0000-00008C050000}"/>
    <cellStyle name="_09.GD-Yte_TT_MSDC2008_12 (2)_04 Doanh nghiep va CSKDCT 2012" xfId="1591" xr:uid="{00000000-0005-0000-0000-00008D050000}"/>
    <cellStyle name="_09.GD-Yte_TT_MSDC2008_12 (2)_Book2" xfId="1592" xr:uid="{00000000-0005-0000-0000-00008E050000}"/>
    <cellStyle name="_09.GD-Yte_TT_MSDC2008_12 (2)_NGTK-daydu-2014-Laodong" xfId="1593" xr:uid="{00000000-0005-0000-0000-00008F050000}"/>
    <cellStyle name="_09.GD-Yte_TT_MSDC2008_12 (2)_nien giam tom tat nong nghiep 2013" xfId="1594" xr:uid="{00000000-0005-0000-0000-000090050000}"/>
    <cellStyle name="_09.GD-Yte_TT_MSDC2008_12 (2)_Niengiam_Hung_final" xfId="1595" xr:uid="{00000000-0005-0000-0000-000091050000}"/>
    <cellStyle name="_09.GD-Yte_TT_MSDC2008_12 (2)_Phan II (In)" xfId="1596" xr:uid="{00000000-0005-0000-0000-000092050000}"/>
    <cellStyle name="_09.GD-Yte_TT_MSDC2008_12 (2)_Xl0000167" xfId="1597" xr:uid="{00000000-0005-0000-0000-000093050000}"/>
    <cellStyle name="_09.GD-Yte_TT_MSDC2008_12 Chi so gia 2012(chuan) co so" xfId="1598" xr:uid="{00000000-0005-0000-0000-000094050000}"/>
    <cellStyle name="_09.GD-Yte_TT_MSDC2008_12 Giao duc, Y Te va Muc songnam2011" xfId="1599" xr:uid="{00000000-0005-0000-0000-000095050000}"/>
    <cellStyle name="_09.GD-Yte_TT_MSDC2008_12 Giao duc, Y Te va Muc songnam2011_nien giam tom tat nong nghiep 2013" xfId="1600" xr:uid="{00000000-0005-0000-0000-000096050000}"/>
    <cellStyle name="_09.GD-Yte_TT_MSDC2008_12 Giao duc, Y Te va Muc songnam2011_Phan II (In)" xfId="1601" xr:uid="{00000000-0005-0000-0000-000097050000}"/>
    <cellStyle name="_09.GD-Yte_TT_MSDC2008_13 Van tai 2012" xfId="1602" xr:uid="{00000000-0005-0000-0000-000098050000}"/>
    <cellStyle name="_09.GD-Yte_TT_MSDC2008_Book1" xfId="1603" xr:uid="{00000000-0005-0000-0000-000099050000}"/>
    <cellStyle name="_09.GD-Yte_TT_MSDC2008_Book1 2" xfId="1604" xr:uid="{00000000-0005-0000-0000-00009A050000}"/>
    <cellStyle name="_09.GD-Yte_TT_MSDC2008_Book1_Book2" xfId="1605" xr:uid="{00000000-0005-0000-0000-00009B050000}"/>
    <cellStyle name="_09.GD-Yte_TT_MSDC2008_Book1_Mau" xfId="1606" xr:uid="{00000000-0005-0000-0000-00009C050000}"/>
    <cellStyle name="_09.GD-Yte_TT_MSDC2008_Book1_NGTK-daydu-2014-Laodong" xfId="1607" xr:uid="{00000000-0005-0000-0000-00009D050000}"/>
    <cellStyle name="_09.GD-Yte_TT_MSDC2008_Book1_Niengiam_Hung_final" xfId="1608" xr:uid="{00000000-0005-0000-0000-00009E050000}"/>
    <cellStyle name="_09.GD-Yte_TT_MSDC2008_Dat Dai NGTT -2013" xfId="1609" xr:uid="{00000000-0005-0000-0000-00009F050000}"/>
    <cellStyle name="_09.GD-Yte_TT_MSDC2008_Dat Dai NGTT -2013 2" xfId="1610" xr:uid="{00000000-0005-0000-0000-0000A0050000}"/>
    <cellStyle name="_09.GD-Yte_TT_MSDC2008_Dat Dai NGTT -2013_Book2" xfId="1611" xr:uid="{00000000-0005-0000-0000-0000A1050000}"/>
    <cellStyle name="_09.GD-Yte_TT_MSDC2008_Dat Dai NGTT -2013_NGTK-daydu-2014-Laodong" xfId="1612" xr:uid="{00000000-0005-0000-0000-0000A2050000}"/>
    <cellStyle name="_09.GD-Yte_TT_MSDC2008_Dat Dai NGTT -2013_Niengiam_Hung_final" xfId="1613" xr:uid="{00000000-0005-0000-0000-0000A3050000}"/>
    <cellStyle name="_09.GD-Yte_TT_MSDC2008_Giaoduc2013(ok)" xfId="1614" xr:uid="{00000000-0005-0000-0000-0000A4050000}"/>
    <cellStyle name="_09.GD-Yte_TT_MSDC2008_GTSXNN" xfId="1615" xr:uid="{00000000-0005-0000-0000-0000A5050000}"/>
    <cellStyle name="_09.GD-Yte_TT_MSDC2008_GTSXNN_Nongnghiep NGDD 2012_cap nhat den 24-5-2013(1)" xfId="1616" xr:uid="{00000000-0005-0000-0000-0000A6050000}"/>
    <cellStyle name="_09.GD-Yte_TT_MSDC2008_Maket NGTT Thu chi NS 2011" xfId="1617" xr:uid="{00000000-0005-0000-0000-0000A7050000}"/>
    <cellStyle name="_09.GD-Yte_TT_MSDC2008_Maket NGTT Thu chi NS 2011_08 Cong nghiep 2010" xfId="1618" xr:uid="{00000000-0005-0000-0000-0000A8050000}"/>
    <cellStyle name="_09.GD-Yte_TT_MSDC2008_Maket NGTT Thu chi NS 2011_08 Thuong mai va Du lich (Ok)" xfId="1619" xr:uid="{00000000-0005-0000-0000-0000A9050000}"/>
    <cellStyle name="_09.GD-Yte_TT_MSDC2008_Maket NGTT Thu chi NS 2011_09 Chi so gia 2011- VuTKG-1 (Ok)" xfId="1620" xr:uid="{00000000-0005-0000-0000-0000AA050000}"/>
    <cellStyle name="_09.GD-Yte_TT_MSDC2008_Maket NGTT Thu chi NS 2011_09 Du lich" xfId="1621" xr:uid="{00000000-0005-0000-0000-0000AB050000}"/>
    <cellStyle name="_09.GD-Yte_TT_MSDC2008_Maket NGTT Thu chi NS 2011_10 Van tai va BCVT (da sua ok)" xfId="1622" xr:uid="{00000000-0005-0000-0000-0000AC050000}"/>
    <cellStyle name="_09.GD-Yte_TT_MSDC2008_Maket NGTT Thu chi NS 2011_12 Giao duc, Y Te va Muc songnam2011" xfId="1623" xr:uid="{00000000-0005-0000-0000-0000AD050000}"/>
    <cellStyle name="_09.GD-Yte_TT_MSDC2008_Maket NGTT Thu chi NS 2011_nien giam tom tat du lich va XNK" xfId="1624" xr:uid="{00000000-0005-0000-0000-0000AE050000}"/>
    <cellStyle name="_09.GD-Yte_TT_MSDC2008_Maket NGTT Thu chi NS 2011_Nongnghiep" xfId="1625" xr:uid="{00000000-0005-0000-0000-0000AF050000}"/>
    <cellStyle name="_09.GD-Yte_TT_MSDC2008_Maket NGTT Thu chi NS 2011_XNK" xfId="1626" xr:uid="{00000000-0005-0000-0000-0000B0050000}"/>
    <cellStyle name="_09.GD-Yte_TT_MSDC2008_Maket NGTT2012 LN,TS (7-1-2013)" xfId="1627" xr:uid="{00000000-0005-0000-0000-0000B1050000}"/>
    <cellStyle name="_09.GD-Yte_TT_MSDC2008_Maket NGTT2012 LN,TS (7-1-2013)_Nongnghiep" xfId="1628" xr:uid="{00000000-0005-0000-0000-0000B2050000}"/>
    <cellStyle name="_09.GD-Yte_TT_MSDC2008_Mau" xfId="1629" xr:uid="{00000000-0005-0000-0000-0000B3050000}"/>
    <cellStyle name="_09.GD-Yte_TT_MSDC2008_Mau 2" xfId="1630" xr:uid="{00000000-0005-0000-0000-0000B4050000}"/>
    <cellStyle name="_09.GD-Yte_TT_MSDC2008_Mau_Book2" xfId="1631" xr:uid="{00000000-0005-0000-0000-0000B5050000}"/>
    <cellStyle name="_09.GD-Yte_TT_MSDC2008_Mau_NGTK-daydu-2014-Laodong" xfId="1632" xr:uid="{00000000-0005-0000-0000-0000B6050000}"/>
    <cellStyle name="_09.GD-Yte_TT_MSDC2008_Mau_Niengiam_Hung_final" xfId="1633" xr:uid="{00000000-0005-0000-0000-0000B7050000}"/>
    <cellStyle name="_09.GD-Yte_TT_MSDC2008_Mau_TCCN" xfId="1634" xr:uid="{00000000-0005-0000-0000-0000B8050000}"/>
    <cellStyle name="_09.GD-Yte_TT_MSDC2008_Mau_TKQG" xfId="1635" xr:uid="{00000000-0005-0000-0000-0000B9050000}"/>
    <cellStyle name="_09.GD-Yte_TT_MSDC2008_Ngiam_lamnghiep_2011_v2(1)(1)" xfId="1636" xr:uid="{00000000-0005-0000-0000-0000BA050000}"/>
    <cellStyle name="_09.GD-Yte_TT_MSDC2008_Ngiam_lamnghiep_2011_v2(1)(1)_Nongnghiep" xfId="1637" xr:uid="{00000000-0005-0000-0000-0000BB050000}"/>
    <cellStyle name="_09.GD-Yte_TT_MSDC2008_NGTK-daydu-2014-VuDSLD(22.5.2015)" xfId="1638" xr:uid="{00000000-0005-0000-0000-0000BC050000}"/>
    <cellStyle name="_09.GD-Yte_TT_MSDC2008_NGTT LN,TS 2012 (Chuan)" xfId="1639" xr:uid="{00000000-0005-0000-0000-0000BD050000}"/>
    <cellStyle name="_09.GD-Yte_TT_MSDC2008_nien giam 28.5.12_sua tn_Oanh-gui-3.15pm-28-5-2012" xfId="1640" xr:uid="{00000000-0005-0000-0000-0000BE050000}"/>
    <cellStyle name="_09.GD-Yte_TT_MSDC2008_Nien giam day du  Nong nghiep 2010" xfId="23" xr:uid="{00000000-0005-0000-0000-0000BF050000}"/>
    <cellStyle name="_09.GD-Yte_TT_MSDC2008_Nien giam day du  Nong nghiep 2010 2" xfId="5157" xr:uid="{00000000-0005-0000-0000-0000C0050000}"/>
    <cellStyle name="_09.GD-Yte_TT_MSDC2008_Nien giam KT_TV 2010" xfId="1641" xr:uid="{00000000-0005-0000-0000-0000C1050000}"/>
    <cellStyle name="_09.GD-Yte_TT_MSDC2008_nien giam tom tat nong nghiep 2013" xfId="1642" xr:uid="{00000000-0005-0000-0000-0000C2050000}"/>
    <cellStyle name="_09.GD-Yte_TT_MSDC2008_Nien giam TT Vu Nong nghiep 2012(solieu)-gui Vu TH 29-3-2013" xfId="1643" xr:uid="{00000000-0005-0000-0000-0000C3050000}"/>
    <cellStyle name="_09.GD-Yte_TT_MSDC2008_Nongnghiep" xfId="1644" xr:uid="{00000000-0005-0000-0000-0000C4050000}"/>
    <cellStyle name="_09.GD-Yte_TT_MSDC2008_Nongnghiep 2" xfId="1645" xr:uid="{00000000-0005-0000-0000-0000C5050000}"/>
    <cellStyle name="_09.GD-Yte_TT_MSDC2008_Nongnghiep_Bo sung 04 bieu Cong nghiep" xfId="1646" xr:uid="{00000000-0005-0000-0000-0000C6050000}"/>
    <cellStyle name="_09.GD-Yte_TT_MSDC2008_Nongnghiep_Bo sung 04 bieu Cong nghiep 2" xfId="1647" xr:uid="{00000000-0005-0000-0000-0000C7050000}"/>
    <cellStyle name="_09.GD-Yte_TT_MSDC2008_Nongnghiep_Bo sung 04 bieu Cong nghiep_Book2" xfId="1648" xr:uid="{00000000-0005-0000-0000-0000C8050000}"/>
    <cellStyle name="_09.GD-Yte_TT_MSDC2008_Nongnghiep_Bo sung 04 bieu Cong nghiep_Mau" xfId="1649" xr:uid="{00000000-0005-0000-0000-0000C9050000}"/>
    <cellStyle name="_09.GD-Yte_TT_MSDC2008_Nongnghiep_Bo sung 04 bieu Cong nghiep_NGTK-daydu-2014-Laodong" xfId="1650" xr:uid="{00000000-0005-0000-0000-0000CA050000}"/>
    <cellStyle name="_09.GD-Yte_TT_MSDC2008_Nongnghiep_Bo sung 04 bieu Cong nghiep_Niengiam_Hung_final" xfId="1651" xr:uid="{00000000-0005-0000-0000-0000CB050000}"/>
    <cellStyle name="_09.GD-Yte_TT_MSDC2008_Nongnghiep_Book2" xfId="1652" xr:uid="{00000000-0005-0000-0000-0000CC050000}"/>
    <cellStyle name="_09.GD-Yte_TT_MSDC2008_Nongnghiep_Mau" xfId="1653" xr:uid="{00000000-0005-0000-0000-0000CD050000}"/>
    <cellStyle name="_09.GD-Yte_TT_MSDC2008_Nongnghiep_NGDD 2013 Thu chi NSNN " xfId="1654" xr:uid="{00000000-0005-0000-0000-0000CE050000}"/>
    <cellStyle name="_09.GD-Yte_TT_MSDC2008_Nongnghiep_NGTK-daydu-2014-Laodong" xfId="1655" xr:uid="{00000000-0005-0000-0000-0000CF050000}"/>
    <cellStyle name="_09.GD-Yte_TT_MSDC2008_Nongnghiep_Niengiam_Hung_final" xfId="1656" xr:uid="{00000000-0005-0000-0000-0000D0050000}"/>
    <cellStyle name="_09.GD-Yte_TT_MSDC2008_Nongnghiep_Nongnghiep NGDD 2012_cap nhat den 24-5-2013(1)" xfId="1657" xr:uid="{00000000-0005-0000-0000-0000D1050000}"/>
    <cellStyle name="_09.GD-Yte_TT_MSDC2008_Nongnghiep_TKQG" xfId="1658" xr:uid="{00000000-0005-0000-0000-0000D2050000}"/>
    <cellStyle name="_09.GD-Yte_TT_MSDC2008_Phan i (in)" xfId="1659" xr:uid="{00000000-0005-0000-0000-0000D3050000}"/>
    <cellStyle name="_09.GD-Yte_TT_MSDC2008_Phan II (In)" xfId="1660" xr:uid="{00000000-0005-0000-0000-0000D4050000}"/>
    <cellStyle name="_09.GD-Yte_TT_MSDC2008_So lieu quoc te TH" xfId="1661" xr:uid="{00000000-0005-0000-0000-0000D5050000}"/>
    <cellStyle name="_09.GD-Yte_TT_MSDC2008_So lieu quoc te TH_08 Cong nghiep 2010" xfId="1662" xr:uid="{00000000-0005-0000-0000-0000D6050000}"/>
    <cellStyle name="_09.GD-Yte_TT_MSDC2008_So lieu quoc te TH_08 Thuong mai va Du lich (Ok)" xfId="1663" xr:uid="{00000000-0005-0000-0000-0000D7050000}"/>
    <cellStyle name="_09.GD-Yte_TT_MSDC2008_So lieu quoc te TH_09 Chi so gia 2011- VuTKG-1 (Ok)" xfId="1664" xr:uid="{00000000-0005-0000-0000-0000D8050000}"/>
    <cellStyle name="_09.GD-Yte_TT_MSDC2008_So lieu quoc te TH_09 Du lich" xfId="1665" xr:uid="{00000000-0005-0000-0000-0000D9050000}"/>
    <cellStyle name="_09.GD-Yte_TT_MSDC2008_So lieu quoc te TH_10 Van tai va BCVT (da sua ok)" xfId="1666" xr:uid="{00000000-0005-0000-0000-0000DA050000}"/>
    <cellStyle name="_09.GD-Yte_TT_MSDC2008_So lieu quoc te TH_12 Giao duc, Y Te va Muc songnam2011" xfId="1667" xr:uid="{00000000-0005-0000-0000-0000DB050000}"/>
    <cellStyle name="_09.GD-Yte_TT_MSDC2008_So lieu quoc te TH_nien giam tom tat du lich va XNK" xfId="1668" xr:uid="{00000000-0005-0000-0000-0000DC050000}"/>
    <cellStyle name="_09.GD-Yte_TT_MSDC2008_So lieu quoc te TH_Nongnghiep" xfId="1669" xr:uid="{00000000-0005-0000-0000-0000DD050000}"/>
    <cellStyle name="_09.GD-Yte_TT_MSDC2008_So lieu quoc te TH_XNK" xfId="1670" xr:uid="{00000000-0005-0000-0000-0000DE050000}"/>
    <cellStyle name="_09.GD-Yte_TT_MSDC2008_So lieu quoc te(GDP)" xfId="1671" xr:uid="{00000000-0005-0000-0000-0000DF050000}"/>
    <cellStyle name="_09.GD-Yte_TT_MSDC2008_So lieu quoc te(GDP) 2" xfId="1672" xr:uid="{00000000-0005-0000-0000-0000E0050000}"/>
    <cellStyle name="_09.GD-Yte_TT_MSDC2008_So lieu quoc te(GDP)_02  Dan so lao dong(OK)" xfId="1673" xr:uid="{00000000-0005-0000-0000-0000E1050000}"/>
    <cellStyle name="_09.GD-Yte_TT_MSDC2008_So lieu quoc te(GDP)_03 TKQG va Thu chi NSNN 2012" xfId="1674" xr:uid="{00000000-0005-0000-0000-0000E2050000}"/>
    <cellStyle name="_09.GD-Yte_TT_MSDC2008_So lieu quoc te(GDP)_04 Doanh nghiep va CSKDCT 2012" xfId="1675" xr:uid="{00000000-0005-0000-0000-0000E3050000}"/>
    <cellStyle name="_09.GD-Yte_TT_MSDC2008_So lieu quoc te(GDP)_05 Doanh nghiep va Ca the_2011 (Ok)" xfId="1676" xr:uid="{00000000-0005-0000-0000-0000E4050000}"/>
    <cellStyle name="_09.GD-Yte_TT_MSDC2008_So lieu quoc te(GDP)_06 NGTT LN,TS 2013 co so" xfId="1677" xr:uid="{00000000-0005-0000-0000-0000E5050000}"/>
    <cellStyle name="_09.GD-Yte_TT_MSDC2008_So lieu quoc te(GDP)_07 NGTT CN 2012" xfId="1678" xr:uid="{00000000-0005-0000-0000-0000E6050000}"/>
    <cellStyle name="_09.GD-Yte_TT_MSDC2008_So lieu quoc te(GDP)_08 Thuong mai Tong muc - Diep" xfId="1679" xr:uid="{00000000-0005-0000-0000-0000E7050000}"/>
    <cellStyle name="_09.GD-Yte_TT_MSDC2008_So lieu quoc te(GDP)_08 Thuong mai va Du lich (Ok)" xfId="1680" xr:uid="{00000000-0005-0000-0000-0000E8050000}"/>
    <cellStyle name="_09.GD-Yte_TT_MSDC2008_So lieu quoc te(GDP)_08 Thuong mai va Du lich (Ok)_nien giam tom tat nong nghiep 2013" xfId="1681" xr:uid="{00000000-0005-0000-0000-0000E9050000}"/>
    <cellStyle name="_09.GD-Yte_TT_MSDC2008_So lieu quoc te(GDP)_08 Thuong mai va Du lich (Ok)_Phan II (In)" xfId="1682" xr:uid="{00000000-0005-0000-0000-0000EA050000}"/>
    <cellStyle name="_09.GD-Yte_TT_MSDC2008_So lieu quoc te(GDP)_09 Chi so gia 2011- VuTKG-1 (Ok)" xfId="1683" xr:uid="{00000000-0005-0000-0000-0000EB050000}"/>
    <cellStyle name="_09.GD-Yte_TT_MSDC2008_So lieu quoc te(GDP)_09 Chi so gia 2011- VuTKG-1 (Ok)_nien giam tom tat nong nghiep 2013" xfId="1684" xr:uid="{00000000-0005-0000-0000-0000EC050000}"/>
    <cellStyle name="_09.GD-Yte_TT_MSDC2008_So lieu quoc te(GDP)_09 Chi so gia 2011- VuTKG-1 (Ok)_Phan II (In)" xfId="1685" xr:uid="{00000000-0005-0000-0000-0000ED050000}"/>
    <cellStyle name="_09.GD-Yte_TT_MSDC2008_So lieu quoc te(GDP)_09 Du lich" xfId="1686" xr:uid="{00000000-0005-0000-0000-0000EE050000}"/>
    <cellStyle name="_09.GD-Yte_TT_MSDC2008_So lieu quoc te(GDP)_09 Du lich_nien giam tom tat nong nghiep 2013" xfId="1687" xr:uid="{00000000-0005-0000-0000-0000EF050000}"/>
    <cellStyle name="_09.GD-Yte_TT_MSDC2008_So lieu quoc te(GDP)_09 Du lich_Phan II (In)" xfId="1688" xr:uid="{00000000-0005-0000-0000-0000F0050000}"/>
    <cellStyle name="_09.GD-Yte_TT_MSDC2008_So lieu quoc te(GDP)_10 Van tai va BCVT (da sua ok)" xfId="1689" xr:uid="{00000000-0005-0000-0000-0000F1050000}"/>
    <cellStyle name="_09.GD-Yte_TT_MSDC2008_So lieu quoc te(GDP)_10 Van tai va BCVT (da sua ok)_nien giam tom tat nong nghiep 2013" xfId="1690" xr:uid="{00000000-0005-0000-0000-0000F2050000}"/>
    <cellStyle name="_09.GD-Yte_TT_MSDC2008_So lieu quoc te(GDP)_10 Van tai va BCVT (da sua ok)_Phan II (In)" xfId="1691" xr:uid="{00000000-0005-0000-0000-0000F3050000}"/>
    <cellStyle name="_09.GD-Yte_TT_MSDC2008_So lieu quoc te(GDP)_11 (3)" xfId="1692" xr:uid="{00000000-0005-0000-0000-0000F4050000}"/>
    <cellStyle name="_09.GD-Yte_TT_MSDC2008_So lieu quoc te(GDP)_11 (3) 2" xfId="1693" xr:uid="{00000000-0005-0000-0000-0000F5050000}"/>
    <cellStyle name="_09.GD-Yte_TT_MSDC2008_So lieu quoc te(GDP)_11 (3)_04 Doanh nghiep va CSKDCT 2012" xfId="1694" xr:uid="{00000000-0005-0000-0000-0000F6050000}"/>
    <cellStyle name="_09.GD-Yte_TT_MSDC2008_So lieu quoc te(GDP)_11 (3)_Book2" xfId="1695" xr:uid="{00000000-0005-0000-0000-0000F7050000}"/>
    <cellStyle name="_09.GD-Yte_TT_MSDC2008_So lieu quoc te(GDP)_11 (3)_NGTK-daydu-2014-Laodong" xfId="1696" xr:uid="{00000000-0005-0000-0000-0000F8050000}"/>
    <cellStyle name="_09.GD-Yte_TT_MSDC2008_So lieu quoc te(GDP)_11 (3)_nien giam tom tat nong nghiep 2013" xfId="1697" xr:uid="{00000000-0005-0000-0000-0000F9050000}"/>
    <cellStyle name="_09.GD-Yte_TT_MSDC2008_So lieu quoc te(GDP)_11 (3)_Niengiam_Hung_final" xfId="1698" xr:uid="{00000000-0005-0000-0000-0000FA050000}"/>
    <cellStyle name="_09.GD-Yte_TT_MSDC2008_So lieu quoc te(GDP)_11 (3)_Phan II (In)" xfId="1699" xr:uid="{00000000-0005-0000-0000-0000FB050000}"/>
    <cellStyle name="_09.GD-Yte_TT_MSDC2008_So lieu quoc te(GDP)_11 (3)_Xl0000167" xfId="1700" xr:uid="{00000000-0005-0000-0000-0000FC050000}"/>
    <cellStyle name="_09.GD-Yte_TT_MSDC2008_So lieu quoc te(GDP)_12 (2)" xfId="1701" xr:uid="{00000000-0005-0000-0000-0000FD050000}"/>
    <cellStyle name="_09.GD-Yte_TT_MSDC2008_So lieu quoc te(GDP)_12 (2) 2" xfId="1702" xr:uid="{00000000-0005-0000-0000-0000FE050000}"/>
    <cellStyle name="_09.GD-Yte_TT_MSDC2008_So lieu quoc te(GDP)_12 (2)_04 Doanh nghiep va CSKDCT 2012" xfId="1703" xr:uid="{00000000-0005-0000-0000-0000FF050000}"/>
    <cellStyle name="_09.GD-Yte_TT_MSDC2008_So lieu quoc te(GDP)_12 (2)_Book2" xfId="1704" xr:uid="{00000000-0005-0000-0000-000000060000}"/>
    <cellStyle name="_09.GD-Yte_TT_MSDC2008_So lieu quoc te(GDP)_12 (2)_NGTK-daydu-2014-Laodong" xfId="1705" xr:uid="{00000000-0005-0000-0000-000001060000}"/>
    <cellStyle name="_09.GD-Yte_TT_MSDC2008_So lieu quoc te(GDP)_12 (2)_nien giam tom tat nong nghiep 2013" xfId="1706" xr:uid="{00000000-0005-0000-0000-000002060000}"/>
    <cellStyle name="_09.GD-Yte_TT_MSDC2008_So lieu quoc te(GDP)_12 (2)_Niengiam_Hung_final" xfId="1707" xr:uid="{00000000-0005-0000-0000-000003060000}"/>
    <cellStyle name="_09.GD-Yte_TT_MSDC2008_So lieu quoc te(GDP)_12 (2)_Phan II (In)" xfId="1708" xr:uid="{00000000-0005-0000-0000-000004060000}"/>
    <cellStyle name="_09.GD-Yte_TT_MSDC2008_So lieu quoc te(GDP)_12 (2)_Xl0000167" xfId="1709" xr:uid="{00000000-0005-0000-0000-000005060000}"/>
    <cellStyle name="_09.GD-Yte_TT_MSDC2008_So lieu quoc te(GDP)_12 Giao duc, Y Te va Muc songnam2011" xfId="1710" xr:uid="{00000000-0005-0000-0000-000006060000}"/>
    <cellStyle name="_09.GD-Yte_TT_MSDC2008_So lieu quoc te(GDP)_12 Giao duc, Y Te va Muc songnam2011_nien giam tom tat nong nghiep 2013" xfId="1711" xr:uid="{00000000-0005-0000-0000-000007060000}"/>
    <cellStyle name="_09.GD-Yte_TT_MSDC2008_So lieu quoc te(GDP)_12 Giao duc, Y Te va Muc songnam2011_Phan II (In)" xfId="1712" xr:uid="{00000000-0005-0000-0000-000008060000}"/>
    <cellStyle name="_09.GD-Yte_TT_MSDC2008_So lieu quoc te(GDP)_12 MSDC_Thuy Van" xfId="1713" xr:uid="{00000000-0005-0000-0000-000009060000}"/>
    <cellStyle name="_09.GD-Yte_TT_MSDC2008_So lieu quoc te(GDP)_12 So lieu quoc te (Ok)" xfId="1714" xr:uid="{00000000-0005-0000-0000-00000A060000}"/>
    <cellStyle name="_09.GD-Yte_TT_MSDC2008_So lieu quoc te(GDP)_12 So lieu quoc te (Ok)_nien giam tom tat nong nghiep 2013" xfId="1715" xr:uid="{00000000-0005-0000-0000-00000B060000}"/>
    <cellStyle name="_09.GD-Yte_TT_MSDC2008_So lieu quoc te(GDP)_12 So lieu quoc te (Ok)_Phan II (In)" xfId="1716" xr:uid="{00000000-0005-0000-0000-00000C060000}"/>
    <cellStyle name="_09.GD-Yte_TT_MSDC2008_So lieu quoc te(GDP)_13 Van tai 2012" xfId="1717" xr:uid="{00000000-0005-0000-0000-00000D060000}"/>
    <cellStyle name="_09.GD-Yte_TT_MSDC2008_So lieu quoc te(GDP)_Book2" xfId="1718" xr:uid="{00000000-0005-0000-0000-00000E060000}"/>
    <cellStyle name="_09.GD-Yte_TT_MSDC2008_So lieu quoc te(GDP)_Giaoduc2013(ok)" xfId="1719" xr:uid="{00000000-0005-0000-0000-00000F060000}"/>
    <cellStyle name="_09.GD-Yte_TT_MSDC2008_So lieu quoc te(GDP)_Maket NGTT2012 LN,TS (7-1-2013)" xfId="1720" xr:uid="{00000000-0005-0000-0000-000010060000}"/>
    <cellStyle name="_09.GD-Yte_TT_MSDC2008_So lieu quoc te(GDP)_Maket NGTT2012 LN,TS (7-1-2013)_Nongnghiep" xfId="1721" xr:uid="{00000000-0005-0000-0000-000011060000}"/>
    <cellStyle name="_09.GD-Yte_TT_MSDC2008_So lieu quoc te(GDP)_Ngiam_lamnghiep_2011_v2(1)(1)" xfId="1722" xr:uid="{00000000-0005-0000-0000-000012060000}"/>
    <cellStyle name="_09.GD-Yte_TT_MSDC2008_So lieu quoc te(GDP)_Ngiam_lamnghiep_2011_v2(1)(1)_Nongnghiep" xfId="1723" xr:uid="{00000000-0005-0000-0000-000013060000}"/>
    <cellStyle name="_09.GD-Yte_TT_MSDC2008_So lieu quoc te(GDP)_NGTK-daydu-2014-Laodong" xfId="1724" xr:uid="{00000000-0005-0000-0000-000014060000}"/>
    <cellStyle name="_09.GD-Yte_TT_MSDC2008_So lieu quoc te(GDP)_NGTT LN,TS 2012 (Chuan)" xfId="1725" xr:uid="{00000000-0005-0000-0000-000015060000}"/>
    <cellStyle name="_09.GD-Yte_TT_MSDC2008_So lieu quoc te(GDP)_Nien giam TT Vu Nong nghiep 2012(solieu)-gui Vu TH 29-3-2013" xfId="1726" xr:uid="{00000000-0005-0000-0000-000016060000}"/>
    <cellStyle name="_09.GD-Yte_TT_MSDC2008_So lieu quoc te(GDP)_Niengiam_Hung_final" xfId="1727" xr:uid="{00000000-0005-0000-0000-000017060000}"/>
    <cellStyle name="_09.GD-Yte_TT_MSDC2008_So lieu quoc te(GDP)_Nongnghiep" xfId="1728" xr:uid="{00000000-0005-0000-0000-000018060000}"/>
    <cellStyle name="_09.GD-Yte_TT_MSDC2008_So lieu quoc te(GDP)_Nongnghiep NGDD 2012_cap nhat den 24-5-2013(1)" xfId="1729" xr:uid="{00000000-0005-0000-0000-000019060000}"/>
    <cellStyle name="_09.GD-Yte_TT_MSDC2008_So lieu quoc te(GDP)_Nongnghiep_Nongnghiep NGDD 2012_cap nhat den 24-5-2013(1)" xfId="1730" xr:uid="{00000000-0005-0000-0000-00001A060000}"/>
    <cellStyle name="_09.GD-Yte_TT_MSDC2008_So lieu quoc te(GDP)_TKQG" xfId="1731" xr:uid="{00000000-0005-0000-0000-00001B060000}"/>
    <cellStyle name="_09.GD-Yte_TT_MSDC2008_So lieu quoc te(GDP)_Xl0000147" xfId="1732" xr:uid="{00000000-0005-0000-0000-00001C060000}"/>
    <cellStyle name="_09.GD-Yte_TT_MSDC2008_So lieu quoc te(GDP)_Xl0000167" xfId="1733" xr:uid="{00000000-0005-0000-0000-00001D060000}"/>
    <cellStyle name="_09.GD-Yte_TT_MSDC2008_So lieu quoc te(GDP)_XNK" xfId="1734" xr:uid="{00000000-0005-0000-0000-00001E060000}"/>
    <cellStyle name="_09.GD-Yte_TT_MSDC2008_So lieu quoc te(GDP)_XNK_nien giam tom tat nong nghiep 2013" xfId="1735" xr:uid="{00000000-0005-0000-0000-00001F060000}"/>
    <cellStyle name="_09.GD-Yte_TT_MSDC2008_So lieu quoc te(GDP)_XNK_Phan II (In)" xfId="1736" xr:uid="{00000000-0005-0000-0000-000020060000}"/>
    <cellStyle name="_09.GD-Yte_TT_MSDC2008_TKQG" xfId="1737" xr:uid="{00000000-0005-0000-0000-000021060000}"/>
    <cellStyle name="_09.GD-Yte_TT_MSDC2008_Tong hop 1" xfId="1738" xr:uid="{00000000-0005-0000-0000-000022060000}"/>
    <cellStyle name="_09.GD-Yte_TT_MSDC2008_Tong hop 1 2" xfId="1739" xr:uid="{00000000-0005-0000-0000-000023060000}"/>
    <cellStyle name="_09.GD-Yte_TT_MSDC2008_Tong hop 1_Book2" xfId="1740" xr:uid="{00000000-0005-0000-0000-000024060000}"/>
    <cellStyle name="_09.GD-Yte_TT_MSDC2008_Tong hop 1_NGTK-daydu-2014-Laodong" xfId="1741" xr:uid="{00000000-0005-0000-0000-000025060000}"/>
    <cellStyle name="_09.GD-Yte_TT_MSDC2008_Tong hop 1_Niengiam_Hung_final" xfId="1742" xr:uid="{00000000-0005-0000-0000-000026060000}"/>
    <cellStyle name="_09.GD-Yte_TT_MSDC2008_Tong hop NGTT" xfId="1743" xr:uid="{00000000-0005-0000-0000-000027060000}"/>
    <cellStyle name="_09.GD-Yte_TT_MSDC2008_Tong hop NGTT 2" xfId="1744" xr:uid="{00000000-0005-0000-0000-000028060000}"/>
    <cellStyle name="_09.GD-Yte_TT_MSDC2008_Tong hop NGTT_Book2" xfId="1745" xr:uid="{00000000-0005-0000-0000-000029060000}"/>
    <cellStyle name="_09.GD-Yte_TT_MSDC2008_Tong hop NGTT_Mau" xfId="1746" xr:uid="{00000000-0005-0000-0000-00002A060000}"/>
    <cellStyle name="_09.GD-Yte_TT_MSDC2008_Tong hop NGTT_NGTK-daydu-2014-Laodong" xfId="1747" xr:uid="{00000000-0005-0000-0000-00002B060000}"/>
    <cellStyle name="_09.GD-Yte_TT_MSDC2008_Tong hop NGTT_Niengiam_Hung_final" xfId="1748" xr:uid="{00000000-0005-0000-0000-00002C060000}"/>
    <cellStyle name="_09.GD-Yte_TT_MSDC2008_Xl0000006" xfId="1749" xr:uid="{00000000-0005-0000-0000-00002D060000}"/>
    <cellStyle name="_09.GD-Yte_TT_MSDC2008_Xl0000167" xfId="1750" xr:uid="{00000000-0005-0000-0000-00002E060000}"/>
    <cellStyle name="_09.GD-Yte_TT_MSDC2008_XNK" xfId="1751" xr:uid="{00000000-0005-0000-0000-00002F060000}"/>
    <cellStyle name="_09.GD-Yte_TT_MSDC2008_XNK 2" xfId="1752" xr:uid="{00000000-0005-0000-0000-000030060000}"/>
    <cellStyle name="_09.GD-Yte_TT_MSDC2008_XNK_08 Thuong mai Tong muc - Diep" xfId="1753" xr:uid="{00000000-0005-0000-0000-000031060000}"/>
    <cellStyle name="_09.GD-Yte_TT_MSDC2008_XNK_08 Thuong mai Tong muc - Diep_nien giam tom tat nong nghiep 2013" xfId="1754" xr:uid="{00000000-0005-0000-0000-000032060000}"/>
    <cellStyle name="_09.GD-Yte_TT_MSDC2008_XNK_08 Thuong mai Tong muc - Diep_Phan II (In)" xfId="1755" xr:uid="{00000000-0005-0000-0000-000033060000}"/>
    <cellStyle name="_09.GD-Yte_TT_MSDC2008_XNK_Bo sung 04 bieu Cong nghiep" xfId="1756" xr:uid="{00000000-0005-0000-0000-000034060000}"/>
    <cellStyle name="_09.GD-Yte_TT_MSDC2008_XNK_Bo sung 04 bieu Cong nghiep 2" xfId="1757" xr:uid="{00000000-0005-0000-0000-000035060000}"/>
    <cellStyle name="_09.GD-Yte_TT_MSDC2008_XNK_Bo sung 04 bieu Cong nghiep_Book2" xfId="1758" xr:uid="{00000000-0005-0000-0000-000036060000}"/>
    <cellStyle name="_09.GD-Yte_TT_MSDC2008_XNK_Bo sung 04 bieu Cong nghiep_Mau" xfId="1759" xr:uid="{00000000-0005-0000-0000-000037060000}"/>
    <cellStyle name="_09.GD-Yte_TT_MSDC2008_XNK_Bo sung 04 bieu Cong nghiep_NGTK-daydu-2014-Laodong" xfId="1760" xr:uid="{00000000-0005-0000-0000-000038060000}"/>
    <cellStyle name="_09.GD-Yte_TT_MSDC2008_XNK_Bo sung 04 bieu Cong nghiep_Niengiam_Hung_final" xfId="1761" xr:uid="{00000000-0005-0000-0000-000039060000}"/>
    <cellStyle name="_09.GD-Yte_TT_MSDC2008_XNK_Book2" xfId="1762" xr:uid="{00000000-0005-0000-0000-00003A060000}"/>
    <cellStyle name="_09.GD-Yte_TT_MSDC2008_XNK_Mau" xfId="1763" xr:uid="{00000000-0005-0000-0000-00003B060000}"/>
    <cellStyle name="_09.GD-Yte_TT_MSDC2008_XNK_NGTK-daydu-2014-Laodong" xfId="1764" xr:uid="{00000000-0005-0000-0000-00003C060000}"/>
    <cellStyle name="_09.GD-Yte_TT_MSDC2008_XNK_Niengiam_Hung_final" xfId="1765" xr:uid="{00000000-0005-0000-0000-00003D060000}"/>
    <cellStyle name="_09.GD-Yte_TT_MSDC2008_XNK-2012" xfId="1766" xr:uid="{00000000-0005-0000-0000-00003E060000}"/>
    <cellStyle name="_09.GD-Yte_TT_MSDC2008_XNK-2012_nien giam tom tat nong nghiep 2013" xfId="1767" xr:uid="{00000000-0005-0000-0000-00003F060000}"/>
    <cellStyle name="_09.GD-Yte_TT_MSDC2008_XNK-2012_Phan II (In)" xfId="1768" xr:uid="{00000000-0005-0000-0000-000040060000}"/>
    <cellStyle name="_09.GD-Yte_TT_MSDC2008_XNK-Market" xfId="1769" xr:uid="{00000000-0005-0000-0000-000041060000}"/>
    <cellStyle name="_1.OK" xfId="1770" xr:uid="{00000000-0005-0000-0000-000042060000}"/>
    <cellStyle name="_10.Bieuthegioi-tan_NGTT2008(1)" xfId="24" xr:uid="{00000000-0005-0000-0000-000043060000}"/>
    <cellStyle name="_10.Bieuthegioi-tan_NGTT2008(1) 10" xfId="1771" xr:uid="{00000000-0005-0000-0000-000044060000}"/>
    <cellStyle name="_10.Bieuthegioi-tan_NGTT2008(1) 11" xfId="1772" xr:uid="{00000000-0005-0000-0000-000045060000}"/>
    <cellStyle name="_10.Bieuthegioi-tan_NGTT2008(1) 12" xfId="1773" xr:uid="{00000000-0005-0000-0000-000046060000}"/>
    <cellStyle name="_10.Bieuthegioi-tan_NGTT2008(1) 13" xfId="1774" xr:uid="{00000000-0005-0000-0000-000047060000}"/>
    <cellStyle name="_10.Bieuthegioi-tan_NGTT2008(1) 14" xfId="1775" xr:uid="{00000000-0005-0000-0000-000048060000}"/>
    <cellStyle name="_10.Bieuthegioi-tan_NGTT2008(1) 15" xfId="1776" xr:uid="{00000000-0005-0000-0000-000049060000}"/>
    <cellStyle name="_10.Bieuthegioi-tan_NGTT2008(1) 16" xfId="1777" xr:uid="{00000000-0005-0000-0000-00004A060000}"/>
    <cellStyle name="_10.Bieuthegioi-tan_NGTT2008(1) 17" xfId="1778" xr:uid="{00000000-0005-0000-0000-00004B060000}"/>
    <cellStyle name="_10.Bieuthegioi-tan_NGTT2008(1) 18" xfId="1779" xr:uid="{00000000-0005-0000-0000-00004C060000}"/>
    <cellStyle name="_10.Bieuthegioi-tan_NGTT2008(1) 19" xfId="1780" xr:uid="{00000000-0005-0000-0000-00004D060000}"/>
    <cellStyle name="_10.Bieuthegioi-tan_NGTT2008(1) 2" xfId="1781" xr:uid="{00000000-0005-0000-0000-00004E060000}"/>
    <cellStyle name="_10.Bieuthegioi-tan_NGTT2008(1) 3" xfId="1782" xr:uid="{00000000-0005-0000-0000-00004F060000}"/>
    <cellStyle name="_10.Bieuthegioi-tan_NGTT2008(1) 4" xfId="1783" xr:uid="{00000000-0005-0000-0000-000050060000}"/>
    <cellStyle name="_10.Bieuthegioi-tan_NGTT2008(1) 5" xfId="1784" xr:uid="{00000000-0005-0000-0000-000051060000}"/>
    <cellStyle name="_10.Bieuthegioi-tan_NGTT2008(1) 6" xfId="1785" xr:uid="{00000000-0005-0000-0000-000052060000}"/>
    <cellStyle name="_10.Bieuthegioi-tan_NGTT2008(1) 7" xfId="1786" xr:uid="{00000000-0005-0000-0000-000053060000}"/>
    <cellStyle name="_10.Bieuthegioi-tan_NGTT2008(1) 8" xfId="1787" xr:uid="{00000000-0005-0000-0000-000054060000}"/>
    <cellStyle name="_10.Bieuthegioi-tan_NGTT2008(1) 9" xfId="1788" xr:uid="{00000000-0005-0000-0000-000055060000}"/>
    <cellStyle name="_10.Bieuthegioi-tan_NGTT2008(1)_01 Don vi HC" xfId="1789" xr:uid="{00000000-0005-0000-0000-000056060000}"/>
    <cellStyle name="_10.Bieuthegioi-tan_NGTT2008(1)_01 Don vi HC 2" xfId="1790" xr:uid="{00000000-0005-0000-0000-000057060000}"/>
    <cellStyle name="_10.Bieuthegioi-tan_NGTT2008(1)_01 Don vi HC_Book2" xfId="1791" xr:uid="{00000000-0005-0000-0000-000058060000}"/>
    <cellStyle name="_10.Bieuthegioi-tan_NGTT2008(1)_01 Don vi HC_NGTK-daydu-2014-Laodong" xfId="1792" xr:uid="{00000000-0005-0000-0000-000059060000}"/>
    <cellStyle name="_10.Bieuthegioi-tan_NGTT2008(1)_01 Don vi HC_Niengiam_Hung_final" xfId="1793" xr:uid="{00000000-0005-0000-0000-00005A060000}"/>
    <cellStyle name="_10.Bieuthegioi-tan_NGTT2008(1)_01 DVHC-DSLD 2010" xfId="1794" xr:uid="{00000000-0005-0000-0000-00005B060000}"/>
    <cellStyle name="_10.Bieuthegioi-tan_NGTT2008(1)_01 DVHC-DSLD 2010_01 Don vi HC" xfId="1795" xr:uid="{00000000-0005-0000-0000-00005C060000}"/>
    <cellStyle name="_10.Bieuthegioi-tan_NGTT2008(1)_01 DVHC-DSLD 2010_01 Don vi HC 2" xfId="1796" xr:uid="{00000000-0005-0000-0000-00005D060000}"/>
    <cellStyle name="_10.Bieuthegioi-tan_NGTT2008(1)_01 DVHC-DSLD 2010_01 Don vi HC_Book2" xfId="1797" xr:uid="{00000000-0005-0000-0000-00005E060000}"/>
    <cellStyle name="_10.Bieuthegioi-tan_NGTT2008(1)_01 DVHC-DSLD 2010_01 Don vi HC_NGTK-daydu-2014-Laodong" xfId="1798" xr:uid="{00000000-0005-0000-0000-00005F060000}"/>
    <cellStyle name="_10.Bieuthegioi-tan_NGTT2008(1)_01 DVHC-DSLD 2010_01 Don vi HC_Niengiam_Hung_final" xfId="1799" xr:uid="{00000000-0005-0000-0000-000060060000}"/>
    <cellStyle name="_10.Bieuthegioi-tan_NGTT2008(1)_01 DVHC-DSLD 2010_02 Danso_Laodong 2012(chuan) CO SO" xfId="1800" xr:uid="{00000000-0005-0000-0000-000061060000}"/>
    <cellStyle name="_10.Bieuthegioi-tan_NGTT2008(1)_01 DVHC-DSLD 2010_04 Doanh nghiep va CSKDCT 2012" xfId="1801" xr:uid="{00000000-0005-0000-0000-000062060000}"/>
    <cellStyle name="_10.Bieuthegioi-tan_NGTT2008(1)_01 DVHC-DSLD 2010_08 Thuong mai Tong muc - Diep" xfId="1802" xr:uid="{00000000-0005-0000-0000-000063060000}"/>
    <cellStyle name="_10.Bieuthegioi-tan_NGTT2008(1)_01 DVHC-DSLD 2010_12 MSDC_Thuy Van" xfId="1803" xr:uid="{00000000-0005-0000-0000-000064060000}"/>
    <cellStyle name="_10.Bieuthegioi-tan_NGTT2008(1)_01 DVHC-DSLD 2010_Bo sung 04 bieu Cong nghiep" xfId="1804" xr:uid="{00000000-0005-0000-0000-000065060000}"/>
    <cellStyle name="_10.Bieuthegioi-tan_NGTT2008(1)_01 DVHC-DSLD 2010_Bo sung 04 bieu Cong nghiep 2" xfId="1805" xr:uid="{00000000-0005-0000-0000-000066060000}"/>
    <cellStyle name="_10.Bieuthegioi-tan_NGTT2008(1)_01 DVHC-DSLD 2010_Bo sung 04 bieu Cong nghiep_Book2" xfId="1806" xr:uid="{00000000-0005-0000-0000-000067060000}"/>
    <cellStyle name="_10.Bieuthegioi-tan_NGTT2008(1)_01 DVHC-DSLD 2010_Bo sung 04 bieu Cong nghiep_Mau" xfId="1807" xr:uid="{00000000-0005-0000-0000-000068060000}"/>
    <cellStyle name="_10.Bieuthegioi-tan_NGTT2008(1)_01 DVHC-DSLD 2010_Bo sung 04 bieu Cong nghiep_NGTK-daydu-2014-Laodong" xfId="1808" xr:uid="{00000000-0005-0000-0000-000069060000}"/>
    <cellStyle name="_10.Bieuthegioi-tan_NGTT2008(1)_01 DVHC-DSLD 2010_Bo sung 04 bieu Cong nghiep_Niengiam_Hung_final" xfId="1809" xr:uid="{00000000-0005-0000-0000-00006A060000}"/>
    <cellStyle name="_10.Bieuthegioi-tan_NGTT2008(1)_01 DVHC-DSLD 2010_Don vi HC, dat dai, khi hau" xfId="1810" xr:uid="{00000000-0005-0000-0000-00006B060000}"/>
    <cellStyle name="_10.Bieuthegioi-tan_NGTT2008(1)_01 DVHC-DSLD 2010_Mau" xfId="1811" xr:uid="{00000000-0005-0000-0000-00006C060000}"/>
    <cellStyle name="_10.Bieuthegioi-tan_NGTT2008(1)_01 DVHC-DSLD 2010_Mau 2" xfId="1812" xr:uid="{00000000-0005-0000-0000-00006D060000}"/>
    <cellStyle name="_10.Bieuthegioi-tan_NGTT2008(1)_01 DVHC-DSLD 2010_Mau_1" xfId="1813" xr:uid="{00000000-0005-0000-0000-00006E060000}"/>
    <cellStyle name="_10.Bieuthegioi-tan_NGTT2008(1)_01 DVHC-DSLD 2010_Mau_12 MSDC_Thuy Van" xfId="1814" xr:uid="{00000000-0005-0000-0000-00006F060000}"/>
    <cellStyle name="_10.Bieuthegioi-tan_NGTT2008(1)_01 DVHC-DSLD 2010_Mau_Book2" xfId="1815" xr:uid="{00000000-0005-0000-0000-000070060000}"/>
    <cellStyle name="_10.Bieuthegioi-tan_NGTT2008(1)_01 DVHC-DSLD 2010_Mau_NGTK-daydu-2014-Laodong" xfId="1816" xr:uid="{00000000-0005-0000-0000-000071060000}"/>
    <cellStyle name="_10.Bieuthegioi-tan_NGTT2008(1)_01 DVHC-DSLD 2010_Mau_Niengiam_Hung_final" xfId="1817" xr:uid="{00000000-0005-0000-0000-000072060000}"/>
    <cellStyle name="_10.Bieuthegioi-tan_NGTT2008(1)_01 DVHC-DSLD 2010_NGDD 2013 Thu chi NSNN " xfId="1818" xr:uid="{00000000-0005-0000-0000-000073060000}"/>
    <cellStyle name="_10.Bieuthegioi-tan_NGTT2008(1)_01 DVHC-DSLD 2010_NGTK-daydu-2014-VuDSLD(22.5.2015)" xfId="1819" xr:uid="{00000000-0005-0000-0000-000074060000}"/>
    <cellStyle name="_10.Bieuthegioi-tan_NGTT2008(1)_01 DVHC-DSLD 2010_nien giam 28.5.12_sua tn_Oanh-gui-3.15pm-28-5-2012" xfId="1820" xr:uid="{00000000-0005-0000-0000-000075060000}"/>
    <cellStyle name="_10.Bieuthegioi-tan_NGTT2008(1)_01 DVHC-DSLD 2010_Nien giam KT_TV 2010" xfId="1821" xr:uid="{00000000-0005-0000-0000-000076060000}"/>
    <cellStyle name="_10.Bieuthegioi-tan_NGTT2008(1)_01 DVHC-DSLD 2010_nien giam tom tat 2010 (thuy)" xfId="1822" xr:uid="{00000000-0005-0000-0000-000077060000}"/>
    <cellStyle name="_10.Bieuthegioi-tan_NGTT2008(1)_01 DVHC-DSLD 2010_nien giam tom tat 2010 (thuy)_01 Don vi HC" xfId="1823" xr:uid="{00000000-0005-0000-0000-000078060000}"/>
    <cellStyle name="_10.Bieuthegioi-tan_NGTT2008(1)_01 DVHC-DSLD 2010_nien giam tom tat 2010 (thuy)_01 Don vi HC 2" xfId="1824" xr:uid="{00000000-0005-0000-0000-000079060000}"/>
    <cellStyle name="_10.Bieuthegioi-tan_NGTT2008(1)_01 DVHC-DSLD 2010_nien giam tom tat 2010 (thuy)_01 Don vi HC_Book2" xfId="1825" xr:uid="{00000000-0005-0000-0000-00007A060000}"/>
    <cellStyle name="_10.Bieuthegioi-tan_NGTT2008(1)_01 DVHC-DSLD 2010_nien giam tom tat 2010 (thuy)_01 Don vi HC_NGTK-daydu-2014-Laodong" xfId="1826" xr:uid="{00000000-0005-0000-0000-00007B060000}"/>
    <cellStyle name="_10.Bieuthegioi-tan_NGTT2008(1)_01 DVHC-DSLD 2010_nien giam tom tat 2010 (thuy)_01 Don vi HC_Niengiam_Hung_final" xfId="1827" xr:uid="{00000000-0005-0000-0000-00007C060000}"/>
    <cellStyle name="_10.Bieuthegioi-tan_NGTT2008(1)_01 DVHC-DSLD 2010_nien giam tom tat 2010 (thuy)_02 Danso_Laodong 2012(chuan) CO SO" xfId="1828" xr:uid="{00000000-0005-0000-0000-00007D060000}"/>
    <cellStyle name="_10.Bieuthegioi-tan_NGTT2008(1)_01 DVHC-DSLD 2010_nien giam tom tat 2010 (thuy)_04 Doanh nghiep va CSKDCT 2012" xfId="1829" xr:uid="{00000000-0005-0000-0000-00007E060000}"/>
    <cellStyle name="_10.Bieuthegioi-tan_NGTT2008(1)_01 DVHC-DSLD 2010_nien giam tom tat 2010 (thuy)_08 Thuong mai Tong muc - Diep" xfId="1830" xr:uid="{00000000-0005-0000-0000-00007F060000}"/>
    <cellStyle name="_10.Bieuthegioi-tan_NGTT2008(1)_01 DVHC-DSLD 2010_nien giam tom tat 2010 (thuy)_09 Thuong mai va Du lich" xfId="1831" xr:uid="{00000000-0005-0000-0000-000080060000}"/>
    <cellStyle name="_10.Bieuthegioi-tan_NGTT2008(1)_01 DVHC-DSLD 2010_nien giam tom tat 2010 (thuy)_09 Thuong mai va Du lich 2" xfId="1832" xr:uid="{00000000-0005-0000-0000-000081060000}"/>
    <cellStyle name="_10.Bieuthegioi-tan_NGTT2008(1)_01 DVHC-DSLD 2010_nien giam tom tat 2010 (thuy)_09 Thuong mai va Du lich_01 Don vi HC" xfId="1833" xr:uid="{00000000-0005-0000-0000-000082060000}"/>
    <cellStyle name="_10.Bieuthegioi-tan_NGTT2008(1)_01 DVHC-DSLD 2010_nien giam tom tat 2010 (thuy)_09 Thuong mai va Du lich_Book2" xfId="1834" xr:uid="{00000000-0005-0000-0000-000083060000}"/>
    <cellStyle name="_10.Bieuthegioi-tan_NGTT2008(1)_01 DVHC-DSLD 2010_nien giam tom tat 2010 (thuy)_09 Thuong mai va Du lich_NGDD 2013 Thu chi NSNN " xfId="1835" xr:uid="{00000000-0005-0000-0000-000084060000}"/>
    <cellStyle name="_10.Bieuthegioi-tan_NGTT2008(1)_01 DVHC-DSLD 2010_nien giam tom tat 2010 (thuy)_09 Thuong mai va Du lich_NGTK-daydu-2014-Laodong" xfId="1836" xr:uid="{00000000-0005-0000-0000-000085060000}"/>
    <cellStyle name="_10.Bieuthegioi-tan_NGTT2008(1)_01 DVHC-DSLD 2010_nien giam tom tat 2010 (thuy)_09 Thuong mai va Du lich_nien giam tom tat nong nghiep 2013" xfId="1837" xr:uid="{00000000-0005-0000-0000-000086060000}"/>
    <cellStyle name="_10.Bieuthegioi-tan_NGTT2008(1)_01 DVHC-DSLD 2010_nien giam tom tat 2010 (thuy)_09 Thuong mai va Du lich_Niengiam_Hung_final" xfId="1838" xr:uid="{00000000-0005-0000-0000-000087060000}"/>
    <cellStyle name="_10.Bieuthegioi-tan_NGTT2008(1)_01 DVHC-DSLD 2010_nien giam tom tat 2010 (thuy)_09 Thuong mai va Du lich_Phan II (In)" xfId="1839" xr:uid="{00000000-0005-0000-0000-000088060000}"/>
    <cellStyle name="_10.Bieuthegioi-tan_NGTT2008(1)_01 DVHC-DSLD 2010_nien giam tom tat 2010 (thuy)_12 MSDC_Thuy Van" xfId="1840" xr:uid="{00000000-0005-0000-0000-000089060000}"/>
    <cellStyle name="_10.Bieuthegioi-tan_NGTT2008(1)_01 DVHC-DSLD 2010_nien giam tom tat 2010 (thuy)_Don vi HC, dat dai, khi hau" xfId="1841" xr:uid="{00000000-0005-0000-0000-00008A060000}"/>
    <cellStyle name="_10.Bieuthegioi-tan_NGTT2008(1)_01 DVHC-DSLD 2010_nien giam tom tat 2010 (thuy)_Mau" xfId="1842" xr:uid="{00000000-0005-0000-0000-00008B060000}"/>
    <cellStyle name="_10.Bieuthegioi-tan_NGTT2008(1)_01 DVHC-DSLD 2010_nien giam tom tat 2010 (thuy)_NGTK-daydu-2014-VuDSLD(22.5.2015)" xfId="1843" xr:uid="{00000000-0005-0000-0000-00008C060000}"/>
    <cellStyle name="_10.Bieuthegioi-tan_NGTT2008(1)_01 DVHC-DSLD 2010_nien giam tom tat 2010 (thuy)_nien giam 28.5.12_sua tn_Oanh-gui-3.15pm-28-5-2012" xfId="1844" xr:uid="{00000000-0005-0000-0000-00008D060000}"/>
    <cellStyle name="_10.Bieuthegioi-tan_NGTT2008(1)_01 DVHC-DSLD 2010_nien giam tom tat 2010 (thuy)_nien giam tom tat nong nghiep 2013" xfId="1845" xr:uid="{00000000-0005-0000-0000-00008E060000}"/>
    <cellStyle name="_10.Bieuthegioi-tan_NGTT2008(1)_01 DVHC-DSLD 2010_nien giam tom tat 2010 (thuy)_Phan II (In)" xfId="1846" xr:uid="{00000000-0005-0000-0000-00008F060000}"/>
    <cellStyle name="_10.Bieuthegioi-tan_NGTT2008(1)_01 DVHC-DSLD 2010_nien giam tom tat 2010 (thuy)_TKQG" xfId="1847" xr:uid="{00000000-0005-0000-0000-000090060000}"/>
    <cellStyle name="_10.Bieuthegioi-tan_NGTT2008(1)_01 DVHC-DSLD 2010_nien giam tom tat 2010 (thuy)_Xl0000006" xfId="1848" xr:uid="{00000000-0005-0000-0000-000091060000}"/>
    <cellStyle name="_10.Bieuthegioi-tan_NGTT2008(1)_01 DVHC-DSLD 2010_nien giam tom tat 2010 (thuy)_Xl0000167" xfId="1849" xr:uid="{00000000-0005-0000-0000-000092060000}"/>
    <cellStyle name="_10.Bieuthegioi-tan_NGTT2008(1)_01 DVHC-DSLD 2010_nien giam tom tat 2010 (thuy)_Y te-VH TT_Tam(1)" xfId="1850" xr:uid="{00000000-0005-0000-0000-000093060000}"/>
    <cellStyle name="_10.Bieuthegioi-tan_NGTT2008(1)_01 DVHC-DSLD 2010_nien giam tom tat nong nghiep 2013" xfId="1851" xr:uid="{00000000-0005-0000-0000-000094060000}"/>
    <cellStyle name="_10.Bieuthegioi-tan_NGTT2008(1)_01 DVHC-DSLD 2010_Phan II (In)" xfId="1852" xr:uid="{00000000-0005-0000-0000-000095060000}"/>
    <cellStyle name="_10.Bieuthegioi-tan_NGTT2008(1)_01 DVHC-DSLD 2010_Tong hop NGTT" xfId="1853" xr:uid="{00000000-0005-0000-0000-000096060000}"/>
    <cellStyle name="_10.Bieuthegioi-tan_NGTT2008(1)_01 DVHC-DSLD 2010_Tong hop NGTT 2" xfId="1854" xr:uid="{00000000-0005-0000-0000-000097060000}"/>
    <cellStyle name="_10.Bieuthegioi-tan_NGTT2008(1)_01 DVHC-DSLD 2010_Tong hop NGTT_09 Thuong mai va Du lich" xfId="1855" xr:uid="{00000000-0005-0000-0000-000098060000}"/>
    <cellStyle name="_10.Bieuthegioi-tan_NGTT2008(1)_01 DVHC-DSLD 2010_Tong hop NGTT_09 Thuong mai va Du lich 2" xfId="1856" xr:uid="{00000000-0005-0000-0000-000099060000}"/>
    <cellStyle name="_10.Bieuthegioi-tan_NGTT2008(1)_01 DVHC-DSLD 2010_Tong hop NGTT_09 Thuong mai va Du lich_01 Don vi HC" xfId="1857" xr:uid="{00000000-0005-0000-0000-00009A060000}"/>
    <cellStyle name="_10.Bieuthegioi-tan_NGTT2008(1)_01 DVHC-DSLD 2010_Tong hop NGTT_09 Thuong mai va Du lich_Book2" xfId="1858" xr:uid="{00000000-0005-0000-0000-00009B060000}"/>
    <cellStyle name="_10.Bieuthegioi-tan_NGTT2008(1)_01 DVHC-DSLD 2010_Tong hop NGTT_09 Thuong mai va Du lich_NGDD 2013 Thu chi NSNN " xfId="1859" xr:uid="{00000000-0005-0000-0000-00009C060000}"/>
    <cellStyle name="_10.Bieuthegioi-tan_NGTT2008(1)_01 DVHC-DSLD 2010_Tong hop NGTT_09 Thuong mai va Du lich_NGTK-daydu-2014-Laodong" xfId="1860" xr:uid="{00000000-0005-0000-0000-00009D060000}"/>
    <cellStyle name="_10.Bieuthegioi-tan_NGTT2008(1)_01 DVHC-DSLD 2010_Tong hop NGTT_09 Thuong mai va Du lich_nien giam tom tat nong nghiep 2013" xfId="1861" xr:uid="{00000000-0005-0000-0000-00009E060000}"/>
    <cellStyle name="_10.Bieuthegioi-tan_NGTT2008(1)_01 DVHC-DSLD 2010_Tong hop NGTT_09 Thuong mai va Du lich_Niengiam_Hung_final" xfId="1862" xr:uid="{00000000-0005-0000-0000-00009F060000}"/>
    <cellStyle name="_10.Bieuthegioi-tan_NGTT2008(1)_01 DVHC-DSLD 2010_Tong hop NGTT_09 Thuong mai va Du lich_Phan II (In)" xfId="1863" xr:uid="{00000000-0005-0000-0000-0000A0060000}"/>
    <cellStyle name="_10.Bieuthegioi-tan_NGTT2008(1)_01 DVHC-DSLD 2010_Tong hop NGTT_Book2" xfId="1864" xr:uid="{00000000-0005-0000-0000-0000A1060000}"/>
    <cellStyle name="_10.Bieuthegioi-tan_NGTT2008(1)_01 DVHC-DSLD 2010_Tong hop NGTT_Mau" xfId="1865" xr:uid="{00000000-0005-0000-0000-0000A2060000}"/>
    <cellStyle name="_10.Bieuthegioi-tan_NGTT2008(1)_01 DVHC-DSLD 2010_Tong hop NGTT_NGTK-daydu-2014-Laodong" xfId="1866" xr:uid="{00000000-0005-0000-0000-0000A3060000}"/>
    <cellStyle name="_10.Bieuthegioi-tan_NGTT2008(1)_01 DVHC-DSLD 2010_Tong hop NGTT_Niengiam_Hung_final" xfId="1867" xr:uid="{00000000-0005-0000-0000-0000A4060000}"/>
    <cellStyle name="_10.Bieuthegioi-tan_NGTT2008(1)_01 DVHC-DSLD 2010_Xl0000006" xfId="1868" xr:uid="{00000000-0005-0000-0000-0000A5060000}"/>
    <cellStyle name="_10.Bieuthegioi-tan_NGTT2008(1)_01 DVHC-DSLD 2010_Xl0000167" xfId="1869" xr:uid="{00000000-0005-0000-0000-0000A6060000}"/>
    <cellStyle name="_10.Bieuthegioi-tan_NGTT2008(1)_01 DVHC-DSLD 2010_Y te-VH TT_Tam(1)" xfId="1870" xr:uid="{00000000-0005-0000-0000-0000A7060000}"/>
    <cellStyle name="_10.Bieuthegioi-tan_NGTT2008(1)_02  Dan so lao dong(OK)" xfId="1871" xr:uid="{00000000-0005-0000-0000-0000A8060000}"/>
    <cellStyle name="_10.Bieuthegioi-tan_NGTT2008(1)_02 Dan so 2010 (ok)" xfId="1872" xr:uid="{00000000-0005-0000-0000-0000A9060000}"/>
    <cellStyle name="_10.Bieuthegioi-tan_NGTT2008(1)_02 Dan so Lao dong 2011" xfId="1873" xr:uid="{00000000-0005-0000-0000-0000AA060000}"/>
    <cellStyle name="_10.Bieuthegioi-tan_NGTT2008(1)_02 Danso_Laodong 2012(chuan) CO SO" xfId="1874" xr:uid="{00000000-0005-0000-0000-0000AB060000}"/>
    <cellStyle name="_10.Bieuthegioi-tan_NGTT2008(1)_02 DSLD_2011(ok).xls" xfId="1875" xr:uid="{00000000-0005-0000-0000-0000AC060000}"/>
    <cellStyle name="_10.Bieuthegioi-tan_NGTT2008(1)_03 Dautu 2010" xfId="1876" xr:uid="{00000000-0005-0000-0000-0000AD060000}"/>
    <cellStyle name="_10.Bieuthegioi-tan_NGTT2008(1)_03 Dautu 2010_01 Don vi HC" xfId="1877" xr:uid="{00000000-0005-0000-0000-0000AE060000}"/>
    <cellStyle name="_10.Bieuthegioi-tan_NGTT2008(1)_03 Dautu 2010_01 Don vi HC 2" xfId="1878" xr:uid="{00000000-0005-0000-0000-0000AF060000}"/>
    <cellStyle name="_10.Bieuthegioi-tan_NGTT2008(1)_03 Dautu 2010_01 Don vi HC_Book2" xfId="1879" xr:uid="{00000000-0005-0000-0000-0000B0060000}"/>
    <cellStyle name="_10.Bieuthegioi-tan_NGTT2008(1)_03 Dautu 2010_01 Don vi HC_NGTK-daydu-2014-Laodong" xfId="1880" xr:uid="{00000000-0005-0000-0000-0000B1060000}"/>
    <cellStyle name="_10.Bieuthegioi-tan_NGTT2008(1)_03 Dautu 2010_01 Don vi HC_Niengiam_Hung_final" xfId="1881" xr:uid="{00000000-0005-0000-0000-0000B2060000}"/>
    <cellStyle name="_10.Bieuthegioi-tan_NGTT2008(1)_03 Dautu 2010_02 Danso_Laodong 2012(chuan) CO SO" xfId="1882" xr:uid="{00000000-0005-0000-0000-0000B3060000}"/>
    <cellStyle name="_10.Bieuthegioi-tan_NGTT2008(1)_03 Dautu 2010_04 Doanh nghiep va CSKDCT 2012" xfId="1883" xr:uid="{00000000-0005-0000-0000-0000B4060000}"/>
    <cellStyle name="_10.Bieuthegioi-tan_NGTT2008(1)_03 Dautu 2010_08 Thuong mai Tong muc - Diep" xfId="1884" xr:uid="{00000000-0005-0000-0000-0000B5060000}"/>
    <cellStyle name="_10.Bieuthegioi-tan_NGTT2008(1)_03 Dautu 2010_09 Thuong mai va Du lich" xfId="1885" xr:uid="{00000000-0005-0000-0000-0000B6060000}"/>
    <cellStyle name="_10.Bieuthegioi-tan_NGTT2008(1)_03 Dautu 2010_09 Thuong mai va Du lich 2" xfId="1886" xr:uid="{00000000-0005-0000-0000-0000B7060000}"/>
    <cellStyle name="_10.Bieuthegioi-tan_NGTT2008(1)_03 Dautu 2010_09 Thuong mai va Du lich_01 Don vi HC" xfId="1887" xr:uid="{00000000-0005-0000-0000-0000B8060000}"/>
    <cellStyle name="_10.Bieuthegioi-tan_NGTT2008(1)_03 Dautu 2010_09 Thuong mai va Du lich_Book2" xfId="1888" xr:uid="{00000000-0005-0000-0000-0000B9060000}"/>
    <cellStyle name="_10.Bieuthegioi-tan_NGTT2008(1)_03 Dautu 2010_09 Thuong mai va Du lich_NGDD 2013 Thu chi NSNN " xfId="1889" xr:uid="{00000000-0005-0000-0000-0000BA060000}"/>
    <cellStyle name="_10.Bieuthegioi-tan_NGTT2008(1)_03 Dautu 2010_09 Thuong mai va Du lich_NGTK-daydu-2014-Laodong" xfId="1890" xr:uid="{00000000-0005-0000-0000-0000BB060000}"/>
    <cellStyle name="_10.Bieuthegioi-tan_NGTT2008(1)_03 Dautu 2010_09 Thuong mai va Du lich_nien giam tom tat nong nghiep 2013" xfId="1891" xr:uid="{00000000-0005-0000-0000-0000BC060000}"/>
    <cellStyle name="_10.Bieuthegioi-tan_NGTT2008(1)_03 Dautu 2010_09 Thuong mai va Du lich_Niengiam_Hung_final" xfId="1892" xr:uid="{00000000-0005-0000-0000-0000BD060000}"/>
    <cellStyle name="_10.Bieuthegioi-tan_NGTT2008(1)_03 Dautu 2010_09 Thuong mai va Du lich_Phan II (In)" xfId="1893" xr:uid="{00000000-0005-0000-0000-0000BE060000}"/>
    <cellStyle name="_10.Bieuthegioi-tan_NGTT2008(1)_03 Dautu 2010_12 MSDC_Thuy Van" xfId="1894" xr:uid="{00000000-0005-0000-0000-0000BF060000}"/>
    <cellStyle name="_10.Bieuthegioi-tan_NGTT2008(1)_03 Dautu 2010_Don vi HC, dat dai, khi hau" xfId="1895" xr:uid="{00000000-0005-0000-0000-0000C0060000}"/>
    <cellStyle name="_10.Bieuthegioi-tan_NGTT2008(1)_03 Dautu 2010_Mau" xfId="1896" xr:uid="{00000000-0005-0000-0000-0000C1060000}"/>
    <cellStyle name="_10.Bieuthegioi-tan_NGTT2008(1)_03 Dautu 2010_NGTK-daydu-2014-VuDSLD(22.5.2015)" xfId="1897" xr:uid="{00000000-0005-0000-0000-0000C2060000}"/>
    <cellStyle name="_10.Bieuthegioi-tan_NGTT2008(1)_03 Dautu 2010_nien giam 28.5.12_sua tn_Oanh-gui-3.15pm-28-5-2012" xfId="1898" xr:uid="{00000000-0005-0000-0000-0000C3060000}"/>
    <cellStyle name="_10.Bieuthegioi-tan_NGTT2008(1)_03 Dautu 2010_nien giam tom tat nong nghiep 2013" xfId="1899" xr:uid="{00000000-0005-0000-0000-0000C4060000}"/>
    <cellStyle name="_10.Bieuthegioi-tan_NGTT2008(1)_03 Dautu 2010_Phan II (In)" xfId="1900" xr:uid="{00000000-0005-0000-0000-0000C5060000}"/>
    <cellStyle name="_10.Bieuthegioi-tan_NGTT2008(1)_03 Dautu 2010_TKQG" xfId="1901" xr:uid="{00000000-0005-0000-0000-0000C6060000}"/>
    <cellStyle name="_10.Bieuthegioi-tan_NGTT2008(1)_03 Dautu 2010_Xl0000006" xfId="1902" xr:uid="{00000000-0005-0000-0000-0000C7060000}"/>
    <cellStyle name="_10.Bieuthegioi-tan_NGTT2008(1)_03 Dautu 2010_Xl0000167" xfId="1903" xr:uid="{00000000-0005-0000-0000-0000C8060000}"/>
    <cellStyle name="_10.Bieuthegioi-tan_NGTT2008(1)_03 Dautu 2010_Y te-VH TT_Tam(1)" xfId="1904" xr:uid="{00000000-0005-0000-0000-0000C9060000}"/>
    <cellStyle name="_10.Bieuthegioi-tan_NGTT2008(1)_03 TKQG" xfId="1905" xr:uid="{00000000-0005-0000-0000-0000CA060000}"/>
    <cellStyle name="_10.Bieuthegioi-tan_NGTT2008(1)_03 TKQG 2" xfId="1906" xr:uid="{00000000-0005-0000-0000-0000CB060000}"/>
    <cellStyle name="_10.Bieuthegioi-tan_NGTT2008(1)_03 TKQG_02  Dan so lao dong(OK)" xfId="1907" xr:uid="{00000000-0005-0000-0000-0000CC060000}"/>
    <cellStyle name="_10.Bieuthegioi-tan_NGTT2008(1)_03 TKQG_Book2" xfId="1908" xr:uid="{00000000-0005-0000-0000-0000CD060000}"/>
    <cellStyle name="_10.Bieuthegioi-tan_NGTT2008(1)_03 TKQG_NGTK-daydu-2014-Laodong" xfId="1909" xr:uid="{00000000-0005-0000-0000-0000CE060000}"/>
    <cellStyle name="_10.Bieuthegioi-tan_NGTT2008(1)_03 TKQG_Niengiam_Hung_final" xfId="1910" xr:uid="{00000000-0005-0000-0000-0000CF060000}"/>
    <cellStyle name="_10.Bieuthegioi-tan_NGTT2008(1)_03 TKQG_Xl0000167" xfId="1911" xr:uid="{00000000-0005-0000-0000-0000D0060000}"/>
    <cellStyle name="_10.Bieuthegioi-tan_NGTT2008(1)_04 Doanh nghiep va CSKDCT 2012" xfId="1912" xr:uid="{00000000-0005-0000-0000-0000D1060000}"/>
    <cellStyle name="_10.Bieuthegioi-tan_NGTT2008(1)_05 Doanh nghiep va Ca the_2011 (Ok)" xfId="1913" xr:uid="{00000000-0005-0000-0000-0000D2060000}"/>
    <cellStyle name="_10.Bieuthegioi-tan_NGTT2008(1)_05 Thu chi NSNN" xfId="1914" xr:uid="{00000000-0005-0000-0000-0000D3060000}"/>
    <cellStyle name="_10.Bieuthegioi-tan_NGTT2008(1)_05 Thuong mai" xfId="1915" xr:uid="{00000000-0005-0000-0000-0000D4060000}"/>
    <cellStyle name="_10.Bieuthegioi-tan_NGTT2008(1)_05 Thuong mai_01 Don vi HC" xfId="1916" xr:uid="{00000000-0005-0000-0000-0000D5060000}"/>
    <cellStyle name="_10.Bieuthegioi-tan_NGTT2008(1)_05 Thuong mai_02 Danso_Laodong 2012(chuan) CO SO" xfId="1917" xr:uid="{00000000-0005-0000-0000-0000D6060000}"/>
    <cellStyle name="_10.Bieuthegioi-tan_NGTT2008(1)_05 Thuong mai_04 Doanh nghiep va CSKDCT 2012" xfId="1918" xr:uid="{00000000-0005-0000-0000-0000D7060000}"/>
    <cellStyle name="_10.Bieuthegioi-tan_NGTT2008(1)_05 Thuong mai_12 MSDC_Thuy Van" xfId="1919" xr:uid="{00000000-0005-0000-0000-0000D8060000}"/>
    <cellStyle name="_10.Bieuthegioi-tan_NGTT2008(1)_05 Thuong mai_Don vi HC, dat dai, khi hau" xfId="1920" xr:uid="{00000000-0005-0000-0000-0000D9060000}"/>
    <cellStyle name="_10.Bieuthegioi-tan_NGTT2008(1)_05 Thuong mai_Mau" xfId="1921" xr:uid="{00000000-0005-0000-0000-0000DA060000}"/>
    <cellStyle name="_10.Bieuthegioi-tan_NGTT2008(1)_05 Thuong mai_Mau 2" xfId="1922" xr:uid="{00000000-0005-0000-0000-0000DB060000}"/>
    <cellStyle name="_10.Bieuthegioi-tan_NGTT2008(1)_05 Thuong mai_Mau_Book2" xfId="1923" xr:uid="{00000000-0005-0000-0000-0000DC060000}"/>
    <cellStyle name="_10.Bieuthegioi-tan_NGTT2008(1)_05 Thuong mai_Mau_NGTK-daydu-2014-Laodong" xfId="1924" xr:uid="{00000000-0005-0000-0000-0000DD060000}"/>
    <cellStyle name="_10.Bieuthegioi-tan_NGTT2008(1)_05 Thuong mai_Mau_Niengiam_Hung_final" xfId="1925" xr:uid="{00000000-0005-0000-0000-0000DE060000}"/>
    <cellStyle name="_10.Bieuthegioi-tan_NGTT2008(1)_05 Thuong mai_NGDD 2013 Thu chi NSNN " xfId="1926" xr:uid="{00000000-0005-0000-0000-0000DF060000}"/>
    <cellStyle name="_10.Bieuthegioi-tan_NGTT2008(1)_05 Thuong mai_NGTK-daydu-2014-VuDSLD(22.5.2015)" xfId="1927" xr:uid="{00000000-0005-0000-0000-0000E0060000}"/>
    <cellStyle name="_10.Bieuthegioi-tan_NGTT2008(1)_05 Thuong mai_nien giam 28.5.12_sua tn_Oanh-gui-3.15pm-28-5-2012" xfId="1928" xr:uid="{00000000-0005-0000-0000-0000E1060000}"/>
    <cellStyle name="_10.Bieuthegioi-tan_NGTT2008(1)_05 Thuong mai_Nien giam KT_TV 2010" xfId="1929" xr:uid="{00000000-0005-0000-0000-0000E2060000}"/>
    <cellStyle name="_10.Bieuthegioi-tan_NGTT2008(1)_05 Thuong mai_nien giam tom tat nong nghiep 2013" xfId="1930" xr:uid="{00000000-0005-0000-0000-0000E3060000}"/>
    <cellStyle name="_10.Bieuthegioi-tan_NGTT2008(1)_05 Thuong mai_Phan II (In)" xfId="1931" xr:uid="{00000000-0005-0000-0000-0000E4060000}"/>
    <cellStyle name="_10.Bieuthegioi-tan_NGTT2008(1)_05 Thuong mai_Xl0000006" xfId="1932" xr:uid="{00000000-0005-0000-0000-0000E5060000}"/>
    <cellStyle name="_10.Bieuthegioi-tan_NGTT2008(1)_05 Thuong mai_Xl0000167" xfId="1933" xr:uid="{00000000-0005-0000-0000-0000E6060000}"/>
    <cellStyle name="_10.Bieuthegioi-tan_NGTT2008(1)_05 Thuong mai_Y te-VH TT_Tam(1)" xfId="1934" xr:uid="{00000000-0005-0000-0000-0000E7060000}"/>
    <cellStyle name="_10.Bieuthegioi-tan_NGTT2008(1)_06 NGTT LN,TS 2013 co so" xfId="1935" xr:uid="{00000000-0005-0000-0000-0000E8060000}"/>
    <cellStyle name="_10.Bieuthegioi-tan_NGTT2008(1)_06 Nong, lam nghiep 2010  (ok)" xfId="1936" xr:uid="{00000000-0005-0000-0000-0000E9060000}"/>
    <cellStyle name="_10.Bieuthegioi-tan_NGTT2008(1)_06 Van tai" xfId="1937" xr:uid="{00000000-0005-0000-0000-0000EA060000}"/>
    <cellStyle name="_10.Bieuthegioi-tan_NGTT2008(1)_06 Van tai_01 Don vi HC" xfId="1938" xr:uid="{00000000-0005-0000-0000-0000EB060000}"/>
    <cellStyle name="_10.Bieuthegioi-tan_NGTT2008(1)_06 Van tai_02 Danso_Laodong 2012(chuan) CO SO" xfId="1939" xr:uid="{00000000-0005-0000-0000-0000EC060000}"/>
    <cellStyle name="_10.Bieuthegioi-tan_NGTT2008(1)_06 Van tai_04 Doanh nghiep va CSKDCT 2012" xfId="1940" xr:uid="{00000000-0005-0000-0000-0000ED060000}"/>
    <cellStyle name="_10.Bieuthegioi-tan_NGTT2008(1)_06 Van tai_12 MSDC_Thuy Van" xfId="1941" xr:uid="{00000000-0005-0000-0000-0000EE060000}"/>
    <cellStyle name="_10.Bieuthegioi-tan_NGTT2008(1)_06 Van tai_Don vi HC, dat dai, khi hau" xfId="1942" xr:uid="{00000000-0005-0000-0000-0000EF060000}"/>
    <cellStyle name="_10.Bieuthegioi-tan_NGTT2008(1)_06 Van tai_Mau" xfId="1943" xr:uid="{00000000-0005-0000-0000-0000F0060000}"/>
    <cellStyle name="_10.Bieuthegioi-tan_NGTT2008(1)_06 Van tai_Mau 2" xfId="1944" xr:uid="{00000000-0005-0000-0000-0000F1060000}"/>
    <cellStyle name="_10.Bieuthegioi-tan_NGTT2008(1)_06 Van tai_Mau_Book2" xfId="1945" xr:uid="{00000000-0005-0000-0000-0000F2060000}"/>
    <cellStyle name="_10.Bieuthegioi-tan_NGTT2008(1)_06 Van tai_Mau_NGTK-daydu-2014-Laodong" xfId="1946" xr:uid="{00000000-0005-0000-0000-0000F3060000}"/>
    <cellStyle name="_10.Bieuthegioi-tan_NGTT2008(1)_06 Van tai_Mau_Niengiam_Hung_final" xfId="1947" xr:uid="{00000000-0005-0000-0000-0000F4060000}"/>
    <cellStyle name="_10.Bieuthegioi-tan_NGTT2008(1)_06 Van tai_NGDD 2013 Thu chi NSNN " xfId="1948" xr:uid="{00000000-0005-0000-0000-0000F5060000}"/>
    <cellStyle name="_10.Bieuthegioi-tan_NGTT2008(1)_06 Van tai_NGTK-daydu-2014-VuDSLD(22.5.2015)" xfId="1949" xr:uid="{00000000-0005-0000-0000-0000F6060000}"/>
    <cellStyle name="_10.Bieuthegioi-tan_NGTT2008(1)_06 Van tai_nien giam 28.5.12_sua tn_Oanh-gui-3.15pm-28-5-2012" xfId="1950" xr:uid="{00000000-0005-0000-0000-0000F7060000}"/>
    <cellStyle name="_10.Bieuthegioi-tan_NGTT2008(1)_06 Van tai_Nien giam KT_TV 2010" xfId="1951" xr:uid="{00000000-0005-0000-0000-0000F8060000}"/>
    <cellStyle name="_10.Bieuthegioi-tan_NGTT2008(1)_06 Van tai_nien giam tom tat nong nghiep 2013" xfId="1952" xr:uid="{00000000-0005-0000-0000-0000F9060000}"/>
    <cellStyle name="_10.Bieuthegioi-tan_NGTT2008(1)_06 Van tai_Phan II (In)" xfId="1953" xr:uid="{00000000-0005-0000-0000-0000FA060000}"/>
    <cellStyle name="_10.Bieuthegioi-tan_NGTT2008(1)_06 Van tai_Xl0000006" xfId="1954" xr:uid="{00000000-0005-0000-0000-0000FB060000}"/>
    <cellStyle name="_10.Bieuthegioi-tan_NGTT2008(1)_06 Van tai_Xl0000167" xfId="1955" xr:uid="{00000000-0005-0000-0000-0000FC060000}"/>
    <cellStyle name="_10.Bieuthegioi-tan_NGTT2008(1)_06 Van tai_Y te-VH TT_Tam(1)" xfId="1956" xr:uid="{00000000-0005-0000-0000-0000FD060000}"/>
    <cellStyle name="_10.Bieuthegioi-tan_NGTT2008(1)_07 Buu dien" xfId="1957" xr:uid="{00000000-0005-0000-0000-0000FE060000}"/>
    <cellStyle name="_10.Bieuthegioi-tan_NGTT2008(1)_07 Buu dien_01 Don vi HC" xfId="1958" xr:uid="{00000000-0005-0000-0000-0000FF060000}"/>
    <cellStyle name="_10.Bieuthegioi-tan_NGTT2008(1)_07 Buu dien_02 Danso_Laodong 2012(chuan) CO SO" xfId="1959" xr:uid="{00000000-0005-0000-0000-000000070000}"/>
    <cellStyle name="_10.Bieuthegioi-tan_NGTT2008(1)_07 Buu dien_04 Doanh nghiep va CSKDCT 2012" xfId="1960" xr:uid="{00000000-0005-0000-0000-000001070000}"/>
    <cellStyle name="_10.Bieuthegioi-tan_NGTT2008(1)_07 Buu dien_12 MSDC_Thuy Van" xfId="1961" xr:uid="{00000000-0005-0000-0000-000002070000}"/>
    <cellStyle name="_10.Bieuthegioi-tan_NGTT2008(1)_07 Buu dien_Don vi HC, dat dai, khi hau" xfId="1962" xr:uid="{00000000-0005-0000-0000-000003070000}"/>
    <cellStyle name="_10.Bieuthegioi-tan_NGTT2008(1)_07 Buu dien_Mau" xfId="1963" xr:uid="{00000000-0005-0000-0000-000004070000}"/>
    <cellStyle name="_10.Bieuthegioi-tan_NGTT2008(1)_07 Buu dien_Mau 2" xfId="1964" xr:uid="{00000000-0005-0000-0000-000005070000}"/>
    <cellStyle name="_10.Bieuthegioi-tan_NGTT2008(1)_07 Buu dien_Mau_Book2" xfId="1965" xr:uid="{00000000-0005-0000-0000-000006070000}"/>
    <cellStyle name="_10.Bieuthegioi-tan_NGTT2008(1)_07 Buu dien_Mau_NGTK-daydu-2014-Laodong" xfId="1966" xr:uid="{00000000-0005-0000-0000-000007070000}"/>
    <cellStyle name="_10.Bieuthegioi-tan_NGTT2008(1)_07 Buu dien_Mau_Niengiam_Hung_final" xfId="1967" xr:uid="{00000000-0005-0000-0000-000008070000}"/>
    <cellStyle name="_10.Bieuthegioi-tan_NGTT2008(1)_07 Buu dien_NGDD 2013 Thu chi NSNN " xfId="1968" xr:uid="{00000000-0005-0000-0000-000009070000}"/>
    <cellStyle name="_10.Bieuthegioi-tan_NGTT2008(1)_07 Buu dien_NGTK-daydu-2014-VuDSLD(22.5.2015)" xfId="1969" xr:uid="{00000000-0005-0000-0000-00000A070000}"/>
    <cellStyle name="_10.Bieuthegioi-tan_NGTT2008(1)_07 Buu dien_nien giam 28.5.12_sua tn_Oanh-gui-3.15pm-28-5-2012" xfId="1970" xr:uid="{00000000-0005-0000-0000-00000B070000}"/>
    <cellStyle name="_10.Bieuthegioi-tan_NGTT2008(1)_07 Buu dien_Nien giam KT_TV 2010" xfId="1971" xr:uid="{00000000-0005-0000-0000-00000C070000}"/>
    <cellStyle name="_10.Bieuthegioi-tan_NGTT2008(1)_07 Buu dien_nien giam tom tat nong nghiep 2013" xfId="1972" xr:uid="{00000000-0005-0000-0000-00000D070000}"/>
    <cellStyle name="_10.Bieuthegioi-tan_NGTT2008(1)_07 Buu dien_Phan II (In)" xfId="1973" xr:uid="{00000000-0005-0000-0000-00000E070000}"/>
    <cellStyle name="_10.Bieuthegioi-tan_NGTT2008(1)_07 Buu dien_Xl0000006" xfId="1974" xr:uid="{00000000-0005-0000-0000-00000F070000}"/>
    <cellStyle name="_10.Bieuthegioi-tan_NGTT2008(1)_07 Buu dien_Xl0000167" xfId="1975" xr:uid="{00000000-0005-0000-0000-000010070000}"/>
    <cellStyle name="_10.Bieuthegioi-tan_NGTT2008(1)_07 Buu dien_Y te-VH TT_Tam(1)" xfId="1976" xr:uid="{00000000-0005-0000-0000-000011070000}"/>
    <cellStyle name="_10.Bieuthegioi-tan_NGTT2008(1)_07 NGTT CN 2012" xfId="1977" xr:uid="{00000000-0005-0000-0000-000012070000}"/>
    <cellStyle name="_10.Bieuthegioi-tan_NGTT2008(1)_08 Thuong mai Tong muc - Diep" xfId="1978" xr:uid="{00000000-0005-0000-0000-000013070000}"/>
    <cellStyle name="_10.Bieuthegioi-tan_NGTT2008(1)_08 Thuong mai va Du lich (Ok)" xfId="1979" xr:uid="{00000000-0005-0000-0000-000014070000}"/>
    <cellStyle name="_10.Bieuthegioi-tan_NGTT2008(1)_08 Thuong mai va Du lich (Ok)_nien giam tom tat nong nghiep 2013" xfId="1980" xr:uid="{00000000-0005-0000-0000-000015070000}"/>
    <cellStyle name="_10.Bieuthegioi-tan_NGTT2008(1)_08 Thuong mai va Du lich (Ok)_Phan II (In)" xfId="1981" xr:uid="{00000000-0005-0000-0000-000016070000}"/>
    <cellStyle name="_10.Bieuthegioi-tan_NGTT2008(1)_08 Van tai" xfId="1982" xr:uid="{00000000-0005-0000-0000-000017070000}"/>
    <cellStyle name="_10.Bieuthegioi-tan_NGTT2008(1)_08 Van tai_01 Don vi HC" xfId="1983" xr:uid="{00000000-0005-0000-0000-000018070000}"/>
    <cellStyle name="_10.Bieuthegioi-tan_NGTT2008(1)_08 Van tai_02 Danso_Laodong 2012(chuan) CO SO" xfId="1984" xr:uid="{00000000-0005-0000-0000-000019070000}"/>
    <cellStyle name="_10.Bieuthegioi-tan_NGTT2008(1)_08 Van tai_04 Doanh nghiep va CSKDCT 2012" xfId="1985" xr:uid="{00000000-0005-0000-0000-00001A070000}"/>
    <cellStyle name="_10.Bieuthegioi-tan_NGTT2008(1)_08 Van tai_12 MSDC_Thuy Van" xfId="1986" xr:uid="{00000000-0005-0000-0000-00001B070000}"/>
    <cellStyle name="_10.Bieuthegioi-tan_NGTT2008(1)_08 Van tai_Don vi HC, dat dai, khi hau" xfId="1987" xr:uid="{00000000-0005-0000-0000-00001C070000}"/>
    <cellStyle name="_10.Bieuthegioi-tan_NGTT2008(1)_08 Van tai_Mau" xfId="1988" xr:uid="{00000000-0005-0000-0000-00001D070000}"/>
    <cellStyle name="_10.Bieuthegioi-tan_NGTT2008(1)_08 Van tai_Mau 2" xfId="1989" xr:uid="{00000000-0005-0000-0000-00001E070000}"/>
    <cellStyle name="_10.Bieuthegioi-tan_NGTT2008(1)_08 Van tai_Mau_Book2" xfId="1990" xr:uid="{00000000-0005-0000-0000-00001F070000}"/>
    <cellStyle name="_10.Bieuthegioi-tan_NGTT2008(1)_08 Van tai_Mau_NGTK-daydu-2014-Laodong" xfId="1991" xr:uid="{00000000-0005-0000-0000-000020070000}"/>
    <cellStyle name="_10.Bieuthegioi-tan_NGTT2008(1)_08 Van tai_Mau_Niengiam_Hung_final" xfId="1992" xr:uid="{00000000-0005-0000-0000-000021070000}"/>
    <cellStyle name="_10.Bieuthegioi-tan_NGTT2008(1)_08 Van tai_NGDD 2013 Thu chi NSNN " xfId="1993" xr:uid="{00000000-0005-0000-0000-000022070000}"/>
    <cellStyle name="_10.Bieuthegioi-tan_NGTT2008(1)_08 Van tai_NGTK-daydu-2014-VuDSLD(22.5.2015)" xfId="1994" xr:uid="{00000000-0005-0000-0000-000023070000}"/>
    <cellStyle name="_10.Bieuthegioi-tan_NGTT2008(1)_08 Van tai_nien giam 28.5.12_sua tn_Oanh-gui-3.15pm-28-5-2012" xfId="1995" xr:uid="{00000000-0005-0000-0000-000024070000}"/>
    <cellStyle name="_10.Bieuthegioi-tan_NGTT2008(1)_08 Van tai_Nien giam KT_TV 2010" xfId="1996" xr:uid="{00000000-0005-0000-0000-000025070000}"/>
    <cellStyle name="_10.Bieuthegioi-tan_NGTT2008(1)_08 Van tai_nien giam tom tat nong nghiep 2013" xfId="1997" xr:uid="{00000000-0005-0000-0000-000026070000}"/>
    <cellStyle name="_10.Bieuthegioi-tan_NGTT2008(1)_08 Van tai_Phan II (In)" xfId="1998" xr:uid="{00000000-0005-0000-0000-000027070000}"/>
    <cellStyle name="_10.Bieuthegioi-tan_NGTT2008(1)_08 Van tai_Xl0000006" xfId="1999" xr:uid="{00000000-0005-0000-0000-000028070000}"/>
    <cellStyle name="_10.Bieuthegioi-tan_NGTT2008(1)_08 Van tai_Xl0000167" xfId="2000" xr:uid="{00000000-0005-0000-0000-000029070000}"/>
    <cellStyle name="_10.Bieuthegioi-tan_NGTT2008(1)_08 Van tai_Y te-VH TT_Tam(1)" xfId="2001" xr:uid="{00000000-0005-0000-0000-00002A070000}"/>
    <cellStyle name="_10.Bieuthegioi-tan_NGTT2008(1)_08 Yte-van hoa" xfId="2002" xr:uid="{00000000-0005-0000-0000-00002B070000}"/>
    <cellStyle name="_10.Bieuthegioi-tan_NGTT2008(1)_08 Yte-van hoa_01 Don vi HC" xfId="2003" xr:uid="{00000000-0005-0000-0000-00002C070000}"/>
    <cellStyle name="_10.Bieuthegioi-tan_NGTT2008(1)_08 Yte-van hoa_02 Danso_Laodong 2012(chuan) CO SO" xfId="2004" xr:uid="{00000000-0005-0000-0000-00002D070000}"/>
    <cellStyle name="_10.Bieuthegioi-tan_NGTT2008(1)_08 Yte-van hoa_04 Doanh nghiep va CSKDCT 2012" xfId="2005" xr:uid="{00000000-0005-0000-0000-00002E070000}"/>
    <cellStyle name="_10.Bieuthegioi-tan_NGTT2008(1)_08 Yte-van hoa_12 MSDC_Thuy Van" xfId="2006" xr:uid="{00000000-0005-0000-0000-00002F070000}"/>
    <cellStyle name="_10.Bieuthegioi-tan_NGTT2008(1)_08 Yte-van hoa_Don vi HC, dat dai, khi hau" xfId="2007" xr:uid="{00000000-0005-0000-0000-000030070000}"/>
    <cellStyle name="_10.Bieuthegioi-tan_NGTT2008(1)_08 Yte-van hoa_Mau" xfId="2008" xr:uid="{00000000-0005-0000-0000-000031070000}"/>
    <cellStyle name="_10.Bieuthegioi-tan_NGTT2008(1)_08 Yte-van hoa_Mau 2" xfId="2009" xr:uid="{00000000-0005-0000-0000-000032070000}"/>
    <cellStyle name="_10.Bieuthegioi-tan_NGTT2008(1)_08 Yte-van hoa_Mau_Book2" xfId="2010" xr:uid="{00000000-0005-0000-0000-000033070000}"/>
    <cellStyle name="_10.Bieuthegioi-tan_NGTT2008(1)_08 Yte-van hoa_Mau_NGTK-daydu-2014-Laodong" xfId="2011" xr:uid="{00000000-0005-0000-0000-000034070000}"/>
    <cellStyle name="_10.Bieuthegioi-tan_NGTT2008(1)_08 Yte-van hoa_Mau_Niengiam_Hung_final" xfId="2012" xr:uid="{00000000-0005-0000-0000-000035070000}"/>
    <cellStyle name="_10.Bieuthegioi-tan_NGTT2008(1)_08 Yte-van hoa_NGDD 2013 Thu chi NSNN " xfId="2013" xr:uid="{00000000-0005-0000-0000-000036070000}"/>
    <cellStyle name="_10.Bieuthegioi-tan_NGTT2008(1)_08 Yte-van hoa_NGTK-daydu-2014-VuDSLD(22.5.2015)" xfId="2014" xr:uid="{00000000-0005-0000-0000-000037070000}"/>
    <cellStyle name="_10.Bieuthegioi-tan_NGTT2008(1)_08 Yte-van hoa_nien giam 28.5.12_sua tn_Oanh-gui-3.15pm-28-5-2012" xfId="2015" xr:uid="{00000000-0005-0000-0000-000038070000}"/>
    <cellStyle name="_10.Bieuthegioi-tan_NGTT2008(1)_08 Yte-van hoa_Nien giam KT_TV 2010" xfId="2016" xr:uid="{00000000-0005-0000-0000-000039070000}"/>
    <cellStyle name="_10.Bieuthegioi-tan_NGTT2008(1)_08 Yte-van hoa_nien giam tom tat nong nghiep 2013" xfId="2017" xr:uid="{00000000-0005-0000-0000-00003A070000}"/>
    <cellStyle name="_10.Bieuthegioi-tan_NGTT2008(1)_08 Yte-van hoa_Phan II (In)" xfId="2018" xr:uid="{00000000-0005-0000-0000-00003B070000}"/>
    <cellStyle name="_10.Bieuthegioi-tan_NGTT2008(1)_08 Yte-van hoa_Xl0000006" xfId="2019" xr:uid="{00000000-0005-0000-0000-00003C070000}"/>
    <cellStyle name="_10.Bieuthegioi-tan_NGTT2008(1)_08 Yte-van hoa_Xl0000167" xfId="2020" xr:uid="{00000000-0005-0000-0000-00003D070000}"/>
    <cellStyle name="_10.Bieuthegioi-tan_NGTT2008(1)_08 Yte-van hoa_Y te-VH TT_Tam(1)" xfId="2021" xr:uid="{00000000-0005-0000-0000-00003E070000}"/>
    <cellStyle name="_10.Bieuthegioi-tan_NGTT2008(1)_09 Chi so gia 2011- VuTKG-1 (Ok)" xfId="2022" xr:uid="{00000000-0005-0000-0000-00003F070000}"/>
    <cellStyle name="_10.Bieuthegioi-tan_NGTT2008(1)_09 Chi so gia 2011- VuTKG-1 (Ok)_nien giam tom tat nong nghiep 2013" xfId="2023" xr:uid="{00000000-0005-0000-0000-000040070000}"/>
    <cellStyle name="_10.Bieuthegioi-tan_NGTT2008(1)_09 Chi so gia 2011- VuTKG-1 (Ok)_Phan II (In)" xfId="2024" xr:uid="{00000000-0005-0000-0000-000041070000}"/>
    <cellStyle name="_10.Bieuthegioi-tan_NGTT2008(1)_09 Du lich" xfId="2025" xr:uid="{00000000-0005-0000-0000-000042070000}"/>
    <cellStyle name="_10.Bieuthegioi-tan_NGTT2008(1)_09 Du lich_nien giam tom tat nong nghiep 2013" xfId="2026" xr:uid="{00000000-0005-0000-0000-000043070000}"/>
    <cellStyle name="_10.Bieuthegioi-tan_NGTT2008(1)_09 Du lich_Phan II (In)" xfId="2027" xr:uid="{00000000-0005-0000-0000-000044070000}"/>
    <cellStyle name="_10.Bieuthegioi-tan_NGTT2008(1)_09 Thuong mai va Du lich" xfId="2028" xr:uid="{00000000-0005-0000-0000-000045070000}"/>
    <cellStyle name="_10.Bieuthegioi-tan_NGTT2008(1)_09 Thuong mai va Du lich 2" xfId="2029" xr:uid="{00000000-0005-0000-0000-000046070000}"/>
    <cellStyle name="_10.Bieuthegioi-tan_NGTT2008(1)_09 Thuong mai va Du lich_01 Don vi HC" xfId="2030" xr:uid="{00000000-0005-0000-0000-000047070000}"/>
    <cellStyle name="_10.Bieuthegioi-tan_NGTT2008(1)_09 Thuong mai va Du lich_Book2" xfId="2031" xr:uid="{00000000-0005-0000-0000-000048070000}"/>
    <cellStyle name="_10.Bieuthegioi-tan_NGTT2008(1)_09 Thuong mai va Du lich_NGDD 2013 Thu chi NSNN " xfId="2032" xr:uid="{00000000-0005-0000-0000-000049070000}"/>
    <cellStyle name="_10.Bieuthegioi-tan_NGTT2008(1)_09 Thuong mai va Du lich_NGTK-daydu-2014-Laodong" xfId="2033" xr:uid="{00000000-0005-0000-0000-00004A070000}"/>
    <cellStyle name="_10.Bieuthegioi-tan_NGTT2008(1)_09 Thuong mai va Du lich_nien giam tom tat nong nghiep 2013" xfId="2034" xr:uid="{00000000-0005-0000-0000-00004B070000}"/>
    <cellStyle name="_10.Bieuthegioi-tan_NGTT2008(1)_09 Thuong mai va Du lich_Niengiam_Hung_final" xfId="2035" xr:uid="{00000000-0005-0000-0000-00004C070000}"/>
    <cellStyle name="_10.Bieuthegioi-tan_NGTT2008(1)_09 Thuong mai va Du lich_Phan II (In)" xfId="2036" xr:uid="{00000000-0005-0000-0000-00004D070000}"/>
    <cellStyle name="_10.Bieuthegioi-tan_NGTT2008(1)_10 Market VH, YT, GD, NGTT 2011 " xfId="2037" xr:uid="{00000000-0005-0000-0000-00004E070000}"/>
    <cellStyle name="_10.Bieuthegioi-tan_NGTT2008(1)_10 Market VH, YT, GD, NGTT 2011  2" xfId="2038" xr:uid="{00000000-0005-0000-0000-00004F070000}"/>
    <cellStyle name="_10.Bieuthegioi-tan_NGTT2008(1)_10 Market VH, YT, GD, NGTT 2011 _02  Dan so lao dong(OK)" xfId="2039" xr:uid="{00000000-0005-0000-0000-000050070000}"/>
    <cellStyle name="_10.Bieuthegioi-tan_NGTT2008(1)_10 Market VH, YT, GD, NGTT 2011 _03 TKQG va Thu chi NSNN 2012" xfId="2040" xr:uid="{00000000-0005-0000-0000-000051070000}"/>
    <cellStyle name="_10.Bieuthegioi-tan_NGTT2008(1)_10 Market VH, YT, GD, NGTT 2011 _04 Doanh nghiep va CSKDCT 2012" xfId="2041" xr:uid="{00000000-0005-0000-0000-000052070000}"/>
    <cellStyle name="_10.Bieuthegioi-tan_NGTT2008(1)_10 Market VH, YT, GD, NGTT 2011 _05 Doanh nghiep va Ca the_2011 (Ok)" xfId="2042" xr:uid="{00000000-0005-0000-0000-000053070000}"/>
    <cellStyle name="_10.Bieuthegioi-tan_NGTT2008(1)_10 Market VH, YT, GD, NGTT 2011 _06 NGTT LN,TS 2013 co so" xfId="2043" xr:uid="{00000000-0005-0000-0000-000054070000}"/>
    <cellStyle name="_10.Bieuthegioi-tan_NGTT2008(1)_10 Market VH, YT, GD, NGTT 2011 _07 NGTT CN 2012" xfId="2044" xr:uid="{00000000-0005-0000-0000-000055070000}"/>
    <cellStyle name="_10.Bieuthegioi-tan_NGTT2008(1)_10 Market VH, YT, GD, NGTT 2011 _08 Thuong mai Tong muc - Diep" xfId="2045" xr:uid="{00000000-0005-0000-0000-000056070000}"/>
    <cellStyle name="_10.Bieuthegioi-tan_NGTT2008(1)_10 Market VH, YT, GD, NGTT 2011 _08 Thuong mai va Du lich (Ok)" xfId="2046" xr:uid="{00000000-0005-0000-0000-000057070000}"/>
    <cellStyle name="_10.Bieuthegioi-tan_NGTT2008(1)_10 Market VH, YT, GD, NGTT 2011 _08 Thuong mai va Du lich (Ok)_nien giam tom tat nong nghiep 2013" xfId="2047" xr:uid="{00000000-0005-0000-0000-000058070000}"/>
    <cellStyle name="_10.Bieuthegioi-tan_NGTT2008(1)_10 Market VH, YT, GD, NGTT 2011 _08 Thuong mai va Du lich (Ok)_Phan II (In)" xfId="2048" xr:uid="{00000000-0005-0000-0000-000059070000}"/>
    <cellStyle name="_10.Bieuthegioi-tan_NGTT2008(1)_10 Market VH, YT, GD, NGTT 2011 _09 Chi so gia 2011- VuTKG-1 (Ok)" xfId="2049" xr:uid="{00000000-0005-0000-0000-00005A070000}"/>
    <cellStyle name="_10.Bieuthegioi-tan_NGTT2008(1)_10 Market VH, YT, GD, NGTT 2011 _09 Chi so gia 2011- VuTKG-1 (Ok)_nien giam tom tat nong nghiep 2013" xfId="2050" xr:uid="{00000000-0005-0000-0000-00005B070000}"/>
    <cellStyle name="_10.Bieuthegioi-tan_NGTT2008(1)_10 Market VH, YT, GD, NGTT 2011 _09 Chi so gia 2011- VuTKG-1 (Ok)_Phan II (In)" xfId="2051" xr:uid="{00000000-0005-0000-0000-00005C070000}"/>
    <cellStyle name="_10.Bieuthegioi-tan_NGTT2008(1)_10 Market VH, YT, GD, NGTT 2011 _09 Du lich" xfId="2052" xr:uid="{00000000-0005-0000-0000-00005D070000}"/>
    <cellStyle name="_10.Bieuthegioi-tan_NGTT2008(1)_10 Market VH, YT, GD, NGTT 2011 _09 Du lich_nien giam tom tat nong nghiep 2013" xfId="2053" xr:uid="{00000000-0005-0000-0000-00005E070000}"/>
    <cellStyle name="_10.Bieuthegioi-tan_NGTT2008(1)_10 Market VH, YT, GD, NGTT 2011 _09 Du lich_Phan II (In)" xfId="2054" xr:uid="{00000000-0005-0000-0000-00005F070000}"/>
    <cellStyle name="_10.Bieuthegioi-tan_NGTT2008(1)_10 Market VH, YT, GD, NGTT 2011 _10 Van tai va BCVT (da sua ok)" xfId="2055" xr:uid="{00000000-0005-0000-0000-000060070000}"/>
    <cellStyle name="_10.Bieuthegioi-tan_NGTT2008(1)_10 Market VH, YT, GD, NGTT 2011 _10 Van tai va BCVT (da sua ok)_nien giam tom tat nong nghiep 2013" xfId="2056" xr:uid="{00000000-0005-0000-0000-000061070000}"/>
    <cellStyle name="_10.Bieuthegioi-tan_NGTT2008(1)_10 Market VH, YT, GD, NGTT 2011 _10 Van tai va BCVT (da sua ok)_Phan II (In)" xfId="2057" xr:uid="{00000000-0005-0000-0000-000062070000}"/>
    <cellStyle name="_10.Bieuthegioi-tan_NGTT2008(1)_10 Market VH, YT, GD, NGTT 2011 _11 (3)" xfId="2058" xr:uid="{00000000-0005-0000-0000-000063070000}"/>
    <cellStyle name="_10.Bieuthegioi-tan_NGTT2008(1)_10 Market VH, YT, GD, NGTT 2011 _11 (3) 2" xfId="2059" xr:uid="{00000000-0005-0000-0000-000064070000}"/>
    <cellStyle name="_10.Bieuthegioi-tan_NGTT2008(1)_10 Market VH, YT, GD, NGTT 2011 _11 (3)_04 Doanh nghiep va CSKDCT 2012" xfId="2060" xr:uid="{00000000-0005-0000-0000-000065070000}"/>
    <cellStyle name="_10.Bieuthegioi-tan_NGTT2008(1)_10 Market VH, YT, GD, NGTT 2011 _11 (3)_Book2" xfId="2061" xr:uid="{00000000-0005-0000-0000-000066070000}"/>
    <cellStyle name="_10.Bieuthegioi-tan_NGTT2008(1)_10 Market VH, YT, GD, NGTT 2011 _11 (3)_NGTK-daydu-2014-Laodong" xfId="2062" xr:uid="{00000000-0005-0000-0000-000067070000}"/>
    <cellStyle name="_10.Bieuthegioi-tan_NGTT2008(1)_10 Market VH, YT, GD, NGTT 2011 _11 (3)_nien giam tom tat nong nghiep 2013" xfId="2063" xr:uid="{00000000-0005-0000-0000-000068070000}"/>
    <cellStyle name="_10.Bieuthegioi-tan_NGTT2008(1)_10 Market VH, YT, GD, NGTT 2011 _11 (3)_Niengiam_Hung_final" xfId="2064" xr:uid="{00000000-0005-0000-0000-000069070000}"/>
    <cellStyle name="_10.Bieuthegioi-tan_NGTT2008(1)_10 Market VH, YT, GD, NGTT 2011 _11 (3)_Phan II (In)" xfId="2065" xr:uid="{00000000-0005-0000-0000-00006A070000}"/>
    <cellStyle name="_10.Bieuthegioi-tan_NGTT2008(1)_10 Market VH, YT, GD, NGTT 2011 _11 (3)_Xl0000167" xfId="2066" xr:uid="{00000000-0005-0000-0000-00006B070000}"/>
    <cellStyle name="_10.Bieuthegioi-tan_NGTT2008(1)_10 Market VH, YT, GD, NGTT 2011 _12 (2)" xfId="2067" xr:uid="{00000000-0005-0000-0000-00006C070000}"/>
    <cellStyle name="_10.Bieuthegioi-tan_NGTT2008(1)_10 Market VH, YT, GD, NGTT 2011 _12 (2) 2" xfId="2068" xr:uid="{00000000-0005-0000-0000-00006D070000}"/>
    <cellStyle name="_10.Bieuthegioi-tan_NGTT2008(1)_10 Market VH, YT, GD, NGTT 2011 _12 (2)_04 Doanh nghiep va CSKDCT 2012" xfId="2069" xr:uid="{00000000-0005-0000-0000-00006E070000}"/>
    <cellStyle name="_10.Bieuthegioi-tan_NGTT2008(1)_10 Market VH, YT, GD, NGTT 2011 _12 (2)_Book2" xfId="2070" xr:uid="{00000000-0005-0000-0000-00006F070000}"/>
    <cellStyle name="_10.Bieuthegioi-tan_NGTT2008(1)_10 Market VH, YT, GD, NGTT 2011 _12 (2)_NGTK-daydu-2014-Laodong" xfId="2071" xr:uid="{00000000-0005-0000-0000-000070070000}"/>
    <cellStyle name="_10.Bieuthegioi-tan_NGTT2008(1)_10 Market VH, YT, GD, NGTT 2011 _12 (2)_nien giam tom tat nong nghiep 2013" xfId="2072" xr:uid="{00000000-0005-0000-0000-000071070000}"/>
    <cellStyle name="_10.Bieuthegioi-tan_NGTT2008(1)_10 Market VH, YT, GD, NGTT 2011 _12 (2)_Niengiam_Hung_final" xfId="2073" xr:uid="{00000000-0005-0000-0000-000072070000}"/>
    <cellStyle name="_10.Bieuthegioi-tan_NGTT2008(1)_10 Market VH, YT, GD, NGTT 2011 _12 (2)_Phan II (In)" xfId="2074" xr:uid="{00000000-0005-0000-0000-000073070000}"/>
    <cellStyle name="_10.Bieuthegioi-tan_NGTT2008(1)_10 Market VH, YT, GD, NGTT 2011 _12 (2)_Xl0000167" xfId="2075" xr:uid="{00000000-0005-0000-0000-000074070000}"/>
    <cellStyle name="_10.Bieuthegioi-tan_NGTT2008(1)_10 Market VH, YT, GD, NGTT 2011 _12 Giao duc, Y Te va Muc songnam2011" xfId="2076" xr:uid="{00000000-0005-0000-0000-000075070000}"/>
    <cellStyle name="_10.Bieuthegioi-tan_NGTT2008(1)_10 Market VH, YT, GD, NGTT 2011 _12 Giao duc, Y Te va Muc songnam2011_nien giam tom tat nong nghiep 2013" xfId="2077" xr:uid="{00000000-0005-0000-0000-000076070000}"/>
    <cellStyle name="_10.Bieuthegioi-tan_NGTT2008(1)_10 Market VH, YT, GD, NGTT 2011 _12 Giao duc, Y Te va Muc songnam2011_Phan II (In)" xfId="2078" xr:uid="{00000000-0005-0000-0000-000077070000}"/>
    <cellStyle name="_10.Bieuthegioi-tan_NGTT2008(1)_10 Market VH, YT, GD, NGTT 2011 _12 MSDC_Thuy Van" xfId="2079" xr:uid="{00000000-0005-0000-0000-000078070000}"/>
    <cellStyle name="_10.Bieuthegioi-tan_NGTT2008(1)_10 Market VH, YT, GD, NGTT 2011 _13 Van tai 2012" xfId="2080" xr:uid="{00000000-0005-0000-0000-000079070000}"/>
    <cellStyle name="_10.Bieuthegioi-tan_NGTT2008(1)_10 Market VH, YT, GD, NGTT 2011 _Book2" xfId="2081" xr:uid="{00000000-0005-0000-0000-00007A070000}"/>
    <cellStyle name="_10.Bieuthegioi-tan_NGTT2008(1)_10 Market VH, YT, GD, NGTT 2011 _Giaoduc2013(ok)" xfId="2082" xr:uid="{00000000-0005-0000-0000-00007B070000}"/>
    <cellStyle name="_10.Bieuthegioi-tan_NGTT2008(1)_10 Market VH, YT, GD, NGTT 2011 _Maket NGTT2012 LN,TS (7-1-2013)" xfId="2083" xr:uid="{00000000-0005-0000-0000-00007C070000}"/>
    <cellStyle name="_10.Bieuthegioi-tan_NGTT2008(1)_10 Market VH, YT, GD, NGTT 2011 _Maket NGTT2012 LN,TS (7-1-2013)_Nongnghiep" xfId="2084" xr:uid="{00000000-0005-0000-0000-00007D070000}"/>
    <cellStyle name="_10.Bieuthegioi-tan_NGTT2008(1)_10 Market VH, YT, GD, NGTT 2011 _Ngiam_lamnghiep_2011_v2(1)(1)" xfId="2085" xr:uid="{00000000-0005-0000-0000-00007E070000}"/>
    <cellStyle name="_10.Bieuthegioi-tan_NGTT2008(1)_10 Market VH, YT, GD, NGTT 2011 _Ngiam_lamnghiep_2011_v2(1)(1)_Nongnghiep" xfId="2086" xr:uid="{00000000-0005-0000-0000-00007F070000}"/>
    <cellStyle name="_10.Bieuthegioi-tan_NGTT2008(1)_10 Market VH, YT, GD, NGTT 2011 _NGTK-daydu-2014-Laodong" xfId="2087" xr:uid="{00000000-0005-0000-0000-000080070000}"/>
    <cellStyle name="_10.Bieuthegioi-tan_NGTT2008(1)_10 Market VH, YT, GD, NGTT 2011 _NGTT LN,TS 2012 (Chuan)" xfId="2088" xr:uid="{00000000-0005-0000-0000-000081070000}"/>
    <cellStyle name="_10.Bieuthegioi-tan_NGTT2008(1)_10 Market VH, YT, GD, NGTT 2011 _Nien giam TT Vu Nong nghiep 2012(solieu)-gui Vu TH 29-3-2013" xfId="2089" xr:uid="{00000000-0005-0000-0000-000082070000}"/>
    <cellStyle name="_10.Bieuthegioi-tan_NGTT2008(1)_10 Market VH, YT, GD, NGTT 2011 _Niengiam_Hung_final" xfId="2090" xr:uid="{00000000-0005-0000-0000-000083070000}"/>
    <cellStyle name="_10.Bieuthegioi-tan_NGTT2008(1)_10 Market VH, YT, GD, NGTT 2011 _Nongnghiep" xfId="2091" xr:uid="{00000000-0005-0000-0000-000084070000}"/>
    <cellStyle name="_10.Bieuthegioi-tan_NGTT2008(1)_10 Market VH, YT, GD, NGTT 2011 _Nongnghiep NGDD 2012_cap nhat den 24-5-2013(1)" xfId="2092" xr:uid="{00000000-0005-0000-0000-000085070000}"/>
    <cellStyle name="_10.Bieuthegioi-tan_NGTT2008(1)_10 Market VH, YT, GD, NGTT 2011 _Nongnghiep_Nongnghiep NGDD 2012_cap nhat den 24-5-2013(1)" xfId="2093" xr:uid="{00000000-0005-0000-0000-000086070000}"/>
    <cellStyle name="_10.Bieuthegioi-tan_NGTT2008(1)_10 Market VH, YT, GD, NGTT 2011 _So lieu quoc te TH" xfId="2094" xr:uid="{00000000-0005-0000-0000-000087070000}"/>
    <cellStyle name="_10.Bieuthegioi-tan_NGTT2008(1)_10 Market VH, YT, GD, NGTT 2011 _So lieu quoc te TH_nien giam tom tat nong nghiep 2013" xfId="2095" xr:uid="{00000000-0005-0000-0000-000088070000}"/>
    <cellStyle name="_10.Bieuthegioi-tan_NGTT2008(1)_10 Market VH, YT, GD, NGTT 2011 _So lieu quoc te TH_Phan II (In)" xfId="2096" xr:uid="{00000000-0005-0000-0000-000089070000}"/>
    <cellStyle name="_10.Bieuthegioi-tan_NGTT2008(1)_10 Market VH, YT, GD, NGTT 2011 _TKQG" xfId="2097" xr:uid="{00000000-0005-0000-0000-00008A070000}"/>
    <cellStyle name="_10.Bieuthegioi-tan_NGTT2008(1)_10 Market VH, YT, GD, NGTT 2011 _Xl0000147" xfId="2098" xr:uid="{00000000-0005-0000-0000-00008B070000}"/>
    <cellStyle name="_10.Bieuthegioi-tan_NGTT2008(1)_10 Market VH, YT, GD, NGTT 2011 _Xl0000167" xfId="2099" xr:uid="{00000000-0005-0000-0000-00008C070000}"/>
    <cellStyle name="_10.Bieuthegioi-tan_NGTT2008(1)_10 Market VH, YT, GD, NGTT 2011 _XNK" xfId="2100" xr:uid="{00000000-0005-0000-0000-00008D070000}"/>
    <cellStyle name="_10.Bieuthegioi-tan_NGTT2008(1)_10 Market VH, YT, GD, NGTT 2011 _XNK_nien giam tom tat nong nghiep 2013" xfId="2101" xr:uid="{00000000-0005-0000-0000-00008E070000}"/>
    <cellStyle name="_10.Bieuthegioi-tan_NGTT2008(1)_10 Market VH, YT, GD, NGTT 2011 _XNK_Phan II (In)" xfId="2102" xr:uid="{00000000-0005-0000-0000-00008F070000}"/>
    <cellStyle name="_10.Bieuthegioi-tan_NGTT2008(1)_10 Van tai va BCVT (da sua ok)" xfId="2103" xr:uid="{00000000-0005-0000-0000-000090070000}"/>
    <cellStyle name="_10.Bieuthegioi-tan_NGTT2008(1)_10 Van tai va BCVT (da sua ok)_nien giam tom tat nong nghiep 2013" xfId="2104" xr:uid="{00000000-0005-0000-0000-000091070000}"/>
    <cellStyle name="_10.Bieuthegioi-tan_NGTT2008(1)_10 Van tai va BCVT (da sua ok)_Phan II (In)" xfId="2105" xr:uid="{00000000-0005-0000-0000-000092070000}"/>
    <cellStyle name="_10.Bieuthegioi-tan_NGTT2008(1)_10 VH, YT, GD, NGTT 2010 - (OK)" xfId="2106" xr:uid="{00000000-0005-0000-0000-000093070000}"/>
    <cellStyle name="_10.Bieuthegioi-tan_NGTT2008(1)_10 VH, YT, GD, NGTT 2010 - (OK) 2" xfId="2107" xr:uid="{00000000-0005-0000-0000-000094070000}"/>
    <cellStyle name="_10.Bieuthegioi-tan_NGTT2008(1)_10 VH, YT, GD, NGTT 2010 - (OK)_Bo sung 04 bieu Cong nghiep" xfId="2108" xr:uid="{00000000-0005-0000-0000-000095070000}"/>
    <cellStyle name="_10.Bieuthegioi-tan_NGTT2008(1)_10 VH, YT, GD, NGTT 2010 - (OK)_Bo sung 04 bieu Cong nghiep 2" xfId="2109" xr:uid="{00000000-0005-0000-0000-000096070000}"/>
    <cellStyle name="_10.Bieuthegioi-tan_NGTT2008(1)_10 VH, YT, GD, NGTT 2010 - (OK)_Bo sung 04 bieu Cong nghiep_Book2" xfId="2110" xr:uid="{00000000-0005-0000-0000-000097070000}"/>
    <cellStyle name="_10.Bieuthegioi-tan_NGTT2008(1)_10 VH, YT, GD, NGTT 2010 - (OK)_Bo sung 04 bieu Cong nghiep_Mau" xfId="2111" xr:uid="{00000000-0005-0000-0000-000098070000}"/>
    <cellStyle name="_10.Bieuthegioi-tan_NGTT2008(1)_10 VH, YT, GD, NGTT 2010 - (OK)_Bo sung 04 bieu Cong nghiep_NGTK-daydu-2014-Laodong" xfId="2112" xr:uid="{00000000-0005-0000-0000-000099070000}"/>
    <cellStyle name="_10.Bieuthegioi-tan_NGTT2008(1)_10 VH, YT, GD, NGTT 2010 - (OK)_Bo sung 04 bieu Cong nghiep_Niengiam_Hung_final" xfId="2113" xr:uid="{00000000-0005-0000-0000-00009A070000}"/>
    <cellStyle name="_10.Bieuthegioi-tan_NGTT2008(1)_10 VH, YT, GD, NGTT 2010 - (OK)_Book2" xfId="2114" xr:uid="{00000000-0005-0000-0000-00009B070000}"/>
    <cellStyle name="_10.Bieuthegioi-tan_NGTT2008(1)_10 VH, YT, GD, NGTT 2010 - (OK)_Mau" xfId="2115" xr:uid="{00000000-0005-0000-0000-00009C070000}"/>
    <cellStyle name="_10.Bieuthegioi-tan_NGTT2008(1)_10 VH, YT, GD, NGTT 2010 - (OK)_NGTK-daydu-2014-Laodong" xfId="2116" xr:uid="{00000000-0005-0000-0000-00009D070000}"/>
    <cellStyle name="_10.Bieuthegioi-tan_NGTT2008(1)_10 VH, YT, GD, NGTT 2010 - (OK)_Niengiam_Hung_final" xfId="2117" xr:uid="{00000000-0005-0000-0000-00009E070000}"/>
    <cellStyle name="_10.Bieuthegioi-tan_NGTT2008(1)_11 (3)" xfId="2118" xr:uid="{00000000-0005-0000-0000-00009F070000}"/>
    <cellStyle name="_10.Bieuthegioi-tan_NGTT2008(1)_11 (3) 2" xfId="2119" xr:uid="{00000000-0005-0000-0000-0000A0070000}"/>
    <cellStyle name="_10.Bieuthegioi-tan_NGTT2008(1)_11 (3)_04 Doanh nghiep va CSKDCT 2012" xfId="2120" xr:uid="{00000000-0005-0000-0000-0000A1070000}"/>
    <cellStyle name="_10.Bieuthegioi-tan_NGTT2008(1)_11 (3)_Book2" xfId="2121" xr:uid="{00000000-0005-0000-0000-0000A2070000}"/>
    <cellStyle name="_10.Bieuthegioi-tan_NGTT2008(1)_11 (3)_NGTK-daydu-2014-Laodong" xfId="2122" xr:uid="{00000000-0005-0000-0000-0000A3070000}"/>
    <cellStyle name="_10.Bieuthegioi-tan_NGTT2008(1)_11 (3)_nien giam tom tat nong nghiep 2013" xfId="2123" xr:uid="{00000000-0005-0000-0000-0000A4070000}"/>
    <cellStyle name="_10.Bieuthegioi-tan_NGTT2008(1)_11 (3)_Niengiam_Hung_final" xfId="2124" xr:uid="{00000000-0005-0000-0000-0000A5070000}"/>
    <cellStyle name="_10.Bieuthegioi-tan_NGTT2008(1)_11 (3)_Phan II (In)" xfId="2125" xr:uid="{00000000-0005-0000-0000-0000A6070000}"/>
    <cellStyle name="_10.Bieuthegioi-tan_NGTT2008(1)_11 (3)_Xl0000167" xfId="2126" xr:uid="{00000000-0005-0000-0000-0000A7070000}"/>
    <cellStyle name="_10.Bieuthegioi-tan_NGTT2008(1)_11 So lieu quoc te 2010-final" xfId="2127" xr:uid="{00000000-0005-0000-0000-0000A8070000}"/>
    <cellStyle name="_10.Bieuthegioi-tan_NGTT2008(1)_11 So lieu quoc te 2010-final 2" xfId="2128" xr:uid="{00000000-0005-0000-0000-0000A9070000}"/>
    <cellStyle name="_10.Bieuthegioi-tan_NGTT2008(1)_11 So lieu quoc te 2010-final_Book2" xfId="2129" xr:uid="{00000000-0005-0000-0000-0000AA070000}"/>
    <cellStyle name="_10.Bieuthegioi-tan_NGTT2008(1)_11 So lieu quoc te 2010-final_Mau" xfId="2130" xr:uid="{00000000-0005-0000-0000-0000AB070000}"/>
    <cellStyle name="_10.Bieuthegioi-tan_NGTT2008(1)_11 So lieu quoc te 2010-final_NGTK-daydu-2014-Laodong" xfId="2131" xr:uid="{00000000-0005-0000-0000-0000AC070000}"/>
    <cellStyle name="_10.Bieuthegioi-tan_NGTT2008(1)_11 So lieu quoc te 2010-final_Niengiam_Hung_final" xfId="2132" xr:uid="{00000000-0005-0000-0000-0000AD070000}"/>
    <cellStyle name="_10.Bieuthegioi-tan_NGTT2008(1)_12 (2)" xfId="2133" xr:uid="{00000000-0005-0000-0000-0000AE070000}"/>
    <cellStyle name="_10.Bieuthegioi-tan_NGTT2008(1)_12 (2) 2" xfId="2134" xr:uid="{00000000-0005-0000-0000-0000AF070000}"/>
    <cellStyle name="_10.Bieuthegioi-tan_NGTT2008(1)_12 (2)_04 Doanh nghiep va CSKDCT 2012" xfId="2135" xr:uid="{00000000-0005-0000-0000-0000B0070000}"/>
    <cellStyle name="_10.Bieuthegioi-tan_NGTT2008(1)_12 (2)_Book2" xfId="2136" xr:uid="{00000000-0005-0000-0000-0000B1070000}"/>
    <cellStyle name="_10.Bieuthegioi-tan_NGTT2008(1)_12 (2)_NGTK-daydu-2014-Laodong" xfId="2137" xr:uid="{00000000-0005-0000-0000-0000B2070000}"/>
    <cellStyle name="_10.Bieuthegioi-tan_NGTT2008(1)_12 (2)_nien giam tom tat nong nghiep 2013" xfId="2138" xr:uid="{00000000-0005-0000-0000-0000B3070000}"/>
    <cellStyle name="_10.Bieuthegioi-tan_NGTT2008(1)_12 (2)_Niengiam_Hung_final" xfId="2139" xr:uid="{00000000-0005-0000-0000-0000B4070000}"/>
    <cellStyle name="_10.Bieuthegioi-tan_NGTT2008(1)_12 (2)_Phan II (In)" xfId="2140" xr:uid="{00000000-0005-0000-0000-0000B5070000}"/>
    <cellStyle name="_10.Bieuthegioi-tan_NGTT2008(1)_12 (2)_Xl0000167" xfId="2141" xr:uid="{00000000-0005-0000-0000-0000B6070000}"/>
    <cellStyle name="_10.Bieuthegioi-tan_NGTT2008(1)_12 Chi so gia 2012(chuan) co so" xfId="2142" xr:uid="{00000000-0005-0000-0000-0000B7070000}"/>
    <cellStyle name="_10.Bieuthegioi-tan_NGTT2008(1)_12 Giao duc, Y Te va Muc songnam2011" xfId="2143" xr:uid="{00000000-0005-0000-0000-0000B8070000}"/>
    <cellStyle name="_10.Bieuthegioi-tan_NGTT2008(1)_12 Giao duc, Y Te va Muc songnam2011_nien giam tom tat nong nghiep 2013" xfId="2144" xr:uid="{00000000-0005-0000-0000-0000B9070000}"/>
    <cellStyle name="_10.Bieuthegioi-tan_NGTT2008(1)_12 Giao duc, Y Te va Muc songnam2011_Phan II (In)" xfId="2145" xr:uid="{00000000-0005-0000-0000-0000BA070000}"/>
    <cellStyle name="_10.Bieuthegioi-tan_NGTT2008(1)_13 Van tai 2012" xfId="2146" xr:uid="{00000000-0005-0000-0000-0000BB070000}"/>
    <cellStyle name="_10.Bieuthegioi-tan_NGTT2008(1)_Book1" xfId="2147" xr:uid="{00000000-0005-0000-0000-0000BC070000}"/>
    <cellStyle name="_10.Bieuthegioi-tan_NGTT2008(1)_Book1 2" xfId="2148" xr:uid="{00000000-0005-0000-0000-0000BD070000}"/>
    <cellStyle name="_10.Bieuthegioi-tan_NGTT2008(1)_Book1_Book2" xfId="2149" xr:uid="{00000000-0005-0000-0000-0000BE070000}"/>
    <cellStyle name="_10.Bieuthegioi-tan_NGTT2008(1)_Book1_Mau" xfId="2150" xr:uid="{00000000-0005-0000-0000-0000BF070000}"/>
    <cellStyle name="_10.Bieuthegioi-tan_NGTT2008(1)_Book1_NGTK-daydu-2014-Laodong" xfId="2151" xr:uid="{00000000-0005-0000-0000-0000C0070000}"/>
    <cellStyle name="_10.Bieuthegioi-tan_NGTT2008(1)_Book1_Niengiam_Hung_final" xfId="2152" xr:uid="{00000000-0005-0000-0000-0000C1070000}"/>
    <cellStyle name="_10.Bieuthegioi-tan_NGTT2008(1)_Book2" xfId="2153" xr:uid="{00000000-0005-0000-0000-0000C2070000}"/>
    <cellStyle name="_10.Bieuthegioi-tan_NGTT2008(1)_Book3" xfId="25" xr:uid="{00000000-0005-0000-0000-0000C3070000}"/>
    <cellStyle name="_10.Bieuthegioi-tan_NGTT2008(1)_Book3 10" xfId="2154" xr:uid="{00000000-0005-0000-0000-0000C4070000}"/>
    <cellStyle name="_10.Bieuthegioi-tan_NGTT2008(1)_Book3 11" xfId="2155" xr:uid="{00000000-0005-0000-0000-0000C5070000}"/>
    <cellStyle name="_10.Bieuthegioi-tan_NGTT2008(1)_Book3 12" xfId="2156" xr:uid="{00000000-0005-0000-0000-0000C6070000}"/>
    <cellStyle name="_10.Bieuthegioi-tan_NGTT2008(1)_Book3 13" xfId="2157" xr:uid="{00000000-0005-0000-0000-0000C7070000}"/>
    <cellStyle name="_10.Bieuthegioi-tan_NGTT2008(1)_Book3 14" xfId="2158" xr:uid="{00000000-0005-0000-0000-0000C8070000}"/>
    <cellStyle name="_10.Bieuthegioi-tan_NGTT2008(1)_Book3 15" xfId="2159" xr:uid="{00000000-0005-0000-0000-0000C9070000}"/>
    <cellStyle name="_10.Bieuthegioi-tan_NGTT2008(1)_Book3 16" xfId="2160" xr:uid="{00000000-0005-0000-0000-0000CA070000}"/>
    <cellStyle name="_10.Bieuthegioi-tan_NGTT2008(1)_Book3 17" xfId="2161" xr:uid="{00000000-0005-0000-0000-0000CB070000}"/>
    <cellStyle name="_10.Bieuthegioi-tan_NGTT2008(1)_Book3 18" xfId="2162" xr:uid="{00000000-0005-0000-0000-0000CC070000}"/>
    <cellStyle name="_10.Bieuthegioi-tan_NGTT2008(1)_Book3 19" xfId="2163" xr:uid="{00000000-0005-0000-0000-0000CD070000}"/>
    <cellStyle name="_10.Bieuthegioi-tan_NGTT2008(1)_Book3 2" xfId="2164" xr:uid="{00000000-0005-0000-0000-0000CE070000}"/>
    <cellStyle name="_10.Bieuthegioi-tan_NGTT2008(1)_Book3 3" xfId="2165" xr:uid="{00000000-0005-0000-0000-0000CF070000}"/>
    <cellStyle name="_10.Bieuthegioi-tan_NGTT2008(1)_Book3 4" xfId="2166" xr:uid="{00000000-0005-0000-0000-0000D0070000}"/>
    <cellStyle name="_10.Bieuthegioi-tan_NGTT2008(1)_Book3 5" xfId="2167" xr:uid="{00000000-0005-0000-0000-0000D1070000}"/>
    <cellStyle name="_10.Bieuthegioi-tan_NGTT2008(1)_Book3 6" xfId="2168" xr:uid="{00000000-0005-0000-0000-0000D2070000}"/>
    <cellStyle name="_10.Bieuthegioi-tan_NGTT2008(1)_Book3 7" xfId="2169" xr:uid="{00000000-0005-0000-0000-0000D3070000}"/>
    <cellStyle name="_10.Bieuthegioi-tan_NGTT2008(1)_Book3 8" xfId="2170" xr:uid="{00000000-0005-0000-0000-0000D4070000}"/>
    <cellStyle name="_10.Bieuthegioi-tan_NGTT2008(1)_Book3 9" xfId="2171" xr:uid="{00000000-0005-0000-0000-0000D5070000}"/>
    <cellStyle name="_10.Bieuthegioi-tan_NGTT2008(1)_Book3_01 Don vi HC" xfId="2172" xr:uid="{00000000-0005-0000-0000-0000D6070000}"/>
    <cellStyle name="_10.Bieuthegioi-tan_NGTT2008(1)_Book3_01 Don vi HC 2" xfId="2173" xr:uid="{00000000-0005-0000-0000-0000D7070000}"/>
    <cellStyle name="_10.Bieuthegioi-tan_NGTT2008(1)_Book3_01 Don vi HC_Book2" xfId="2174" xr:uid="{00000000-0005-0000-0000-0000D8070000}"/>
    <cellStyle name="_10.Bieuthegioi-tan_NGTT2008(1)_Book3_01 Don vi HC_NGTK-daydu-2014-Laodong" xfId="2175" xr:uid="{00000000-0005-0000-0000-0000D9070000}"/>
    <cellStyle name="_10.Bieuthegioi-tan_NGTT2008(1)_Book3_01 Don vi HC_Niengiam_Hung_final" xfId="2176" xr:uid="{00000000-0005-0000-0000-0000DA070000}"/>
    <cellStyle name="_10.Bieuthegioi-tan_NGTT2008(1)_Book3_01 DVHC-DSLD 2010" xfId="2177" xr:uid="{00000000-0005-0000-0000-0000DB070000}"/>
    <cellStyle name="_10.Bieuthegioi-tan_NGTT2008(1)_Book3_01 DVHC-DSLD 2010 2" xfId="2178" xr:uid="{00000000-0005-0000-0000-0000DC070000}"/>
    <cellStyle name="_10.Bieuthegioi-tan_NGTT2008(1)_Book3_01 DVHC-DSLD 2010_Book2" xfId="2179" xr:uid="{00000000-0005-0000-0000-0000DD070000}"/>
    <cellStyle name="_10.Bieuthegioi-tan_NGTT2008(1)_Book3_01 DVHC-DSLD 2010_Mau" xfId="2180" xr:uid="{00000000-0005-0000-0000-0000DE070000}"/>
    <cellStyle name="_10.Bieuthegioi-tan_NGTT2008(1)_Book3_01 DVHC-DSLD 2010_NGTK-daydu-2014-Laodong" xfId="2181" xr:uid="{00000000-0005-0000-0000-0000DF070000}"/>
    <cellStyle name="_10.Bieuthegioi-tan_NGTT2008(1)_Book3_01 DVHC-DSLD 2010_Niengiam_Hung_final" xfId="2182" xr:uid="{00000000-0005-0000-0000-0000E0070000}"/>
    <cellStyle name="_10.Bieuthegioi-tan_NGTT2008(1)_Book3_02  Dan so lao dong(OK)" xfId="2183" xr:uid="{00000000-0005-0000-0000-0000E1070000}"/>
    <cellStyle name="_10.Bieuthegioi-tan_NGTT2008(1)_Book3_02 Dan so 2010 (ok)" xfId="2184" xr:uid="{00000000-0005-0000-0000-0000E2070000}"/>
    <cellStyle name="_10.Bieuthegioi-tan_NGTT2008(1)_Book3_02 Dan so Lao dong 2011" xfId="2185" xr:uid="{00000000-0005-0000-0000-0000E3070000}"/>
    <cellStyle name="_10.Bieuthegioi-tan_NGTT2008(1)_Book3_02 Danso_Laodong 2012(chuan) CO SO" xfId="2186" xr:uid="{00000000-0005-0000-0000-0000E4070000}"/>
    <cellStyle name="_10.Bieuthegioi-tan_NGTT2008(1)_Book3_02 DSLD_2011(ok).xls" xfId="2187" xr:uid="{00000000-0005-0000-0000-0000E5070000}"/>
    <cellStyle name="_10.Bieuthegioi-tan_NGTT2008(1)_Book3_03 TKQG va Thu chi NSNN 2012" xfId="2188" xr:uid="{00000000-0005-0000-0000-0000E6070000}"/>
    <cellStyle name="_10.Bieuthegioi-tan_NGTT2008(1)_Book3_04 Doanh nghiep va CSKDCT 2012" xfId="2189" xr:uid="{00000000-0005-0000-0000-0000E7070000}"/>
    <cellStyle name="_10.Bieuthegioi-tan_NGTT2008(1)_Book3_05 Doanh nghiep va Ca the_2011 (Ok)" xfId="2190" xr:uid="{00000000-0005-0000-0000-0000E8070000}"/>
    <cellStyle name="_10.Bieuthegioi-tan_NGTT2008(1)_Book3_05 NGTT DN 2010 (OK)" xfId="2191" xr:uid="{00000000-0005-0000-0000-0000E9070000}"/>
    <cellStyle name="_10.Bieuthegioi-tan_NGTT2008(1)_Book3_05 NGTT DN 2010 (OK) 2" xfId="2192" xr:uid="{00000000-0005-0000-0000-0000EA070000}"/>
    <cellStyle name="_10.Bieuthegioi-tan_NGTT2008(1)_Book3_05 NGTT DN 2010 (OK)_Bo sung 04 bieu Cong nghiep" xfId="2193" xr:uid="{00000000-0005-0000-0000-0000EB070000}"/>
    <cellStyle name="_10.Bieuthegioi-tan_NGTT2008(1)_Book3_05 NGTT DN 2010 (OK)_Bo sung 04 bieu Cong nghiep 2" xfId="2194" xr:uid="{00000000-0005-0000-0000-0000EC070000}"/>
    <cellStyle name="_10.Bieuthegioi-tan_NGTT2008(1)_Book3_05 NGTT DN 2010 (OK)_Bo sung 04 bieu Cong nghiep_Book2" xfId="2195" xr:uid="{00000000-0005-0000-0000-0000ED070000}"/>
    <cellStyle name="_10.Bieuthegioi-tan_NGTT2008(1)_Book3_05 NGTT DN 2010 (OK)_Bo sung 04 bieu Cong nghiep_Mau" xfId="2196" xr:uid="{00000000-0005-0000-0000-0000EE070000}"/>
    <cellStyle name="_10.Bieuthegioi-tan_NGTT2008(1)_Book3_05 NGTT DN 2010 (OK)_Bo sung 04 bieu Cong nghiep_NGTK-daydu-2014-Laodong" xfId="2197" xr:uid="{00000000-0005-0000-0000-0000EF070000}"/>
    <cellStyle name="_10.Bieuthegioi-tan_NGTT2008(1)_Book3_05 NGTT DN 2010 (OK)_Bo sung 04 bieu Cong nghiep_Niengiam_Hung_final" xfId="2198" xr:uid="{00000000-0005-0000-0000-0000F0070000}"/>
    <cellStyle name="_10.Bieuthegioi-tan_NGTT2008(1)_Book3_05 NGTT DN 2010 (OK)_Book2" xfId="2199" xr:uid="{00000000-0005-0000-0000-0000F1070000}"/>
    <cellStyle name="_10.Bieuthegioi-tan_NGTT2008(1)_Book3_05 NGTT DN 2010 (OK)_Mau" xfId="2200" xr:uid="{00000000-0005-0000-0000-0000F2070000}"/>
    <cellStyle name="_10.Bieuthegioi-tan_NGTT2008(1)_Book3_05 NGTT DN 2010 (OK)_NGTK-daydu-2014-Laodong" xfId="2201" xr:uid="{00000000-0005-0000-0000-0000F3070000}"/>
    <cellStyle name="_10.Bieuthegioi-tan_NGTT2008(1)_Book3_05 NGTT DN 2010 (OK)_Niengiam_Hung_final" xfId="2202" xr:uid="{00000000-0005-0000-0000-0000F4070000}"/>
    <cellStyle name="_10.Bieuthegioi-tan_NGTT2008(1)_Book3_06 NGTT LN,TS 2013 co so" xfId="2203" xr:uid="{00000000-0005-0000-0000-0000F5070000}"/>
    <cellStyle name="_10.Bieuthegioi-tan_NGTT2008(1)_Book3_06 Nong, lam nghiep 2010  (ok)" xfId="2204" xr:uid="{00000000-0005-0000-0000-0000F6070000}"/>
    <cellStyle name="_10.Bieuthegioi-tan_NGTT2008(1)_Book3_07 NGTT CN 2012" xfId="2205" xr:uid="{00000000-0005-0000-0000-0000F7070000}"/>
    <cellStyle name="_10.Bieuthegioi-tan_NGTT2008(1)_Book3_08 Thuong mai Tong muc - Diep" xfId="2206" xr:uid="{00000000-0005-0000-0000-0000F8070000}"/>
    <cellStyle name="_10.Bieuthegioi-tan_NGTT2008(1)_Book3_08 Thuong mai va Du lich (Ok)" xfId="2207" xr:uid="{00000000-0005-0000-0000-0000F9070000}"/>
    <cellStyle name="_10.Bieuthegioi-tan_NGTT2008(1)_Book3_08 Thuong mai va Du lich (Ok)_nien giam tom tat nong nghiep 2013" xfId="2208" xr:uid="{00000000-0005-0000-0000-0000FA070000}"/>
    <cellStyle name="_10.Bieuthegioi-tan_NGTT2008(1)_Book3_08 Thuong mai va Du lich (Ok)_Phan II (In)" xfId="2209" xr:uid="{00000000-0005-0000-0000-0000FB070000}"/>
    <cellStyle name="_10.Bieuthegioi-tan_NGTT2008(1)_Book3_09 Chi so gia 2011- VuTKG-1 (Ok)" xfId="2210" xr:uid="{00000000-0005-0000-0000-0000FC070000}"/>
    <cellStyle name="_10.Bieuthegioi-tan_NGTT2008(1)_Book3_09 Chi so gia 2011- VuTKG-1 (Ok)_nien giam tom tat nong nghiep 2013" xfId="2211" xr:uid="{00000000-0005-0000-0000-0000FD070000}"/>
    <cellStyle name="_10.Bieuthegioi-tan_NGTT2008(1)_Book3_09 Chi so gia 2011- VuTKG-1 (Ok)_Phan II (In)" xfId="2212" xr:uid="{00000000-0005-0000-0000-0000FE070000}"/>
    <cellStyle name="_10.Bieuthegioi-tan_NGTT2008(1)_Book3_09 Du lich" xfId="2213" xr:uid="{00000000-0005-0000-0000-0000FF070000}"/>
    <cellStyle name="_10.Bieuthegioi-tan_NGTT2008(1)_Book3_09 Du lich_nien giam tom tat nong nghiep 2013" xfId="2214" xr:uid="{00000000-0005-0000-0000-000000080000}"/>
    <cellStyle name="_10.Bieuthegioi-tan_NGTT2008(1)_Book3_09 Du lich_Phan II (In)" xfId="2215" xr:uid="{00000000-0005-0000-0000-000001080000}"/>
    <cellStyle name="_10.Bieuthegioi-tan_NGTT2008(1)_Book3_10 Market VH, YT, GD, NGTT 2011 " xfId="2216" xr:uid="{00000000-0005-0000-0000-000002080000}"/>
    <cellStyle name="_10.Bieuthegioi-tan_NGTT2008(1)_Book3_10 Market VH, YT, GD, NGTT 2011  2" xfId="2217" xr:uid="{00000000-0005-0000-0000-000003080000}"/>
    <cellStyle name="_10.Bieuthegioi-tan_NGTT2008(1)_Book3_10 Market VH, YT, GD, NGTT 2011 _02  Dan so lao dong(OK)" xfId="2218" xr:uid="{00000000-0005-0000-0000-000004080000}"/>
    <cellStyle name="_10.Bieuthegioi-tan_NGTT2008(1)_Book3_10 Market VH, YT, GD, NGTT 2011 _03 TKQG va Thu chi NSNN 2012" xfId="2219" xr:uid="{00000000-0005-0000-0000-000005080000}"/>
    <cellStyle name="_10.Bieuthegioi-tan_NGTT2008(1)_Book3_10 Market VH, YT, GD, NGTT 2011 _04 Doanh nghiep va CSKDCT 2012" xfId="2220" xr:uid="{00000000-0005-0000-0000-000006080000}"/>
    <cellStyle name="_10.Bieuthegioi-tan_NGTT2008(1)_Book3_10 Market VH, YT, GD, NGTT 2011 _05 Doanh nghiep va Ca the_2011 (Ok)" xfId="2221" xr:uid="{00000000-0005-0000-0000-000007080000}"/>
    <cellStyle name="_10.Bieuthegioi-tan_NGTT2008(1)_Book3_10 Market VH, YT, GD, NGTT 2011 _06 NGTT LN,TS 2013 co so" xfId="2222" xr:uid="{00000000-0005-0000-0000-000008080000}"/>
    <cellStyle name="_10.Bieuthegioi-tan_NGTT2008(1)_Book3_10 Market VH, YT, GD, NGTT 2011 _07 NGTT CN 2012" xfId="2223" xr:uid="{00000000-0005-0000-0000-000009080000}"/>
    <cellStyle name="_10.Bieuthegioi-tan_NGTT2008(1)_Book3_10 Market VH, YT, GD, NGTT 2011 _08 Thuong mai Tong muc - Diep" xfId="2224" xr:uid="{00000000-0005-0000-0000-00000A080000}"/>
    <cellStyle name="_10.Bieuthegioi-tan_NGTT2008(1)_Book3_10 Market VH, YT, GD, NGTT 2011 _08 Thuong mai va Du lich (Ok)" xfId="2225" xr:uid="{00000000-0005-0000-0000-00000B080000}"/>
    <cellStyle name="_10.Bieuthegioi-tan_NGTT2008(1)_Book3_10 Market VH, YT, GD, NGTT 2011 _08 Thuong mai va Du lich (Ok)_nien giam tom tat nong nghiep 2013" xfId="2226" xr:uid="{00000000-0005-0000-0000-00000C080000}"/>
    <cellStyle name="_10.Bieuthegioi-tan_NGTT2008(1)_Book3_10 Market VH, YT, GD, NGTT 2011 _08 Thuong mai va Du lich (Ok)_Phan II (In)" xfId="2227" xr:uid="{00000000-0005-0000-0000-00000D080000}"/>
    <cellStyle name="_10.Bieuthegioi-tan_NGTT2008(1)_Book3_10 Market VH, YT, GD, NGTT 2011 _09 Chi so gia 2011- VuTKG-1 (Ok)" xfId="2228" xr:uid="{00000000-0005-0000-0000-00000E080000}"/>
    <cellStyle name="_10.Bieuthegioi-tan_NGTT2008(1)_Book3_10 Market VH, YT, GD, NGTT 2011 _09 Chi so gia 2011- VuTKG-1 (Ok)_nien giam tom tat nong nghiep 2013" xfId="2229" xr:uid="{00000000-0005-0000-0000-00000F080000}"/>
    <cellStyle name="_10.Bieuthegioi-tan_NGTT2008(1)_Book3_10 Market VH, YT, GD, NGTT 2011 _09 Chi so gia 2011- VuTKG-1 (Ok)_Phan II (In)" xfId="2230" xr:uid="{00000000-0005-0000-0000-000010080000}"/>
    <cellStyle name="_10.Bieuthegioi-tan_NGTT2008(1)_Book3_10 Market VH, YT, GD, NGTT 2011 _09 Du lich" xfId="2231" xr:uid="{00000000-0005-0000-0000-000011080000}"/>
    <cellStyle name="_10.Bieuthegioi-tan_NGTT2008(1)_Book3_10 Market VH, YT, GD, NGTT 2011 _09 Du lich_nien giam tom tat nong nghiep 2013" xfId="2232" xr:uid="{00000000-0005-0000-0000-000012080000}"/>
    <cellStyle name="_10.Bieuthegioi-tan_NGTT2008(1)_Book3_10 Market VH, YT, GD, NGTT 2011 _09 Du lich_Phan II (In)" xfId="2233" xr:uid="{00000000-0005-0000-0000-000013080000}"/>
    <cellStyle name="_10.Bieuthegioi-tan_NGTT2008(1)_Book3_10 Market VH, YT, GD, NGTT 2011 _10 Van tai va BCVT (da sua ok)" xfId="2234" xr:uid="{00000000-0005-0000-0000-000014080000}"/>
    <cellStyle name="_10.Bieuthegioi-tan_NGTT2008(1)_Book3_10 Market VH, YT, GD, NGTT 2011 _10 Van tai va BCVT (da sua ok)_nien giam tom tat nong nghiep 2013" xfId="2235" xr:uid="{00000000-0005-0000-0000-000015080000}"/>
    <cellStyle name="_10.Bieuthegioi-tan_NGTT2008(1)_Book3_10 Market VH, YT, GD, NGTT 2011 _10 Van tai va BCVT (da sua ok)_Phan II (In)" xfId="2236" xr:uid="{00000000-0005-0000-0000-000016080000}"/>
    <cellStyle name="_10.Bieuthegioi-tan_NGTT2008(1)_Book3_10 Market VH, YT, GD, NGTT 2011 _11 (3)" xfId="2237" xr:uid="{00000000-0005-0000-0000-000017080000}"/>
    <cellStyle name="_10.Bieuthegioi-tan_NGTT2008(1)_Book3_10 Market VH, YT, GD, NGTT 2011 _11 (3) 2" xfId="2238" xr:uid="{00000000-0005-0000-0000-000018080000}"/>
    <cellStyle name="_10.Bieuthegioi-tan_NGTT2008(1)_Book3_10 Market VH, YT, GD, NGTT 2011 _11 (3)_04 Doanh nghiep va CSKDCT 2012" xfId="2239" xr:uid="{00000000-0005-0000-0000-000019080000}"/>
    <cellStyle name="_10.Bieuthegioi-tan_NGTT2008(1)_Book3_10 Market VH, YT, GD, NGTT 2011 _11 (3)_Book2" xfId="2240" xr:uid="{00000000-0005-0000-0000-00001A080000}"/>
    <cellStyle name="_10.Bieuthegioi-tan_NGTT2008(1)_Book3_10 Market VH, YT, GD, NGTT 2011 _11 (3)_NGTK-daydu-2014-Laodong" xfId="2241" xr:uid="{00000000-0005-0000-0000-00001B080000}"/>
    <cellStyle name="_10.Bieuthegioi-tan_NGTT2008(1)_Book3_10 Market VH, YT, GD, NGTT 2011 _11 (3)_nien giam tom tat nong nghiep 2013" xfId="2242" xr:uid="{00000000-0005-0000-0000-00001C080000}"/>
    <cellStyle name="_10.Bieuthegioi-tan_NGTT2008(1)_Book3_10 Market VH, YT, GD, NGTT 2011 _11 (3)_Niengiam_Hung_final" xfId="2243" xr:uid="{00000000-0005-0000-0000-00001D080000}"/>
    <cellStyle name="_10.Bieuthegioi-tan_NGTT2008(1)_Book3_10 Market VH, YT, GD, NGTT 2011 _11 (3)_Phan II (In)" xfId="2244" xr:uid="{00000000-0005-0000-0000-00001E080000}"/>
    <cellStyle name="_10.Bieuthegioi-tan_NGTT2008(1)_Book3_10 Market VH, YT, GD, NGTT 2011 _11 (3)_Xl0000167" xfId="2245" xr:uid="{00000000-0005-0000-0000-00001F080000}"/>
    <cellStyle name="_10.Bieuthegioi-tan_NGTT2008(1)_Book3_10 Market VH, YT, GD, NGTT 2011 _12 (2)" xfId="2246" xr:uid="{00000000-0005-0000-0000-000020080000}"/>
    <cellStyle name="_10.Bieuthegioi-tan_NGTT2008(1)_Book3_10 Market VH, YT, GD, NGTT 2011 _12 (2) 2" xfId="2247" xr:uid="{00000000-0005-0000-0000-000021080000}"/>
    <cellStyle name="_10.Bieuthegioi-tan_NGTT2008(1)_Book3_10 Market VH, YT, GD, NGTT 2011 _12 (2)_04 Doanh nghiep va CSKDCT 2012" xfId="2248" xr:uid="{00000000-0005-0000-0000-000022080000}"/>
    <cellStyle name="_10.Bieuthegioi-tan_NGTT2008(1)_Book3_10 Market VH, YT, GD, NGTT 2011 _12 (2)_Book2" xfId="2249" xr:uid="{00000000-0005-0000-0000-000023080000}"/>
    <cellStyle name="_10.Bieuthegioi-tan_NGTT2008(1)_Book3_10 Market VH, YT, GD, NGTT 2011 _12 (2)_NGTK-daydu-2014-Laodong" xfId="2250" xr:uid="{00000000-0005-0000-0000-000024080000}"/>
    <cellStyle name="_10.Bieuthegioi-tan_NGTT2008(1)_Book3_10 Market VH, YT, GD, NGTT 2011 _12 (2)_nien giam tom tat nong nghiep 2013" xfId="2251" xr:uid="{00000000-0005-0000-0000-000025080000}"/>
    <cellStyle name="_10.Bieuthegioi-tan_NGTT2008(1)_Book3_10 Market VH, YT, GD, NGTT 2011 _12 (2)_Niengiam_Hung_final" xfId="2252" xr:uid="{00000000-0005-0000-0000-000026080000}"/>
    <cellStyle name="_10.Bieuthegioi-tan_NGTT2008(1)_Book3_10 Market VH, YT, GD, NGTT 2011 _12 (2)_Phan II (In)" xfId="2253" xr:uid="{00000000-0005-0000-0000-000027080000}"/>
    <cellStyle name="_10.Bieuthegioi-tan_NGTT2008(1)_Book3_10 Market VH, YT, GD, NGTT 2011 _12 (2)_Xl0000167" xfId="2254" xr:uid="{00000000-0005-0000-0000-000028080000}"/>
    <cellStyle name="_10.Bieuthegioi-tan_NGTT2008(1)_Book3_10 Market VH, YT, GD, NGTT 2011 _12 Giao duc, Y Te va Muc songnam2011" xfId="2255" xr:uid="{00000000-0005-0000-0000-000029080000}"/>
    <cellStyle name="_10.Bieuthegioi-tan_NGTT2008(1)_Book3_10 Market VH, YT, GD, NGTT 2011 _12 Giao duc, Y Te va Muc songnam2011_nien giam tom tat nong nghiep 2013" xfId="2256" xr:uid="{00000000-0005-0000-0000-00002A080000}"/>
    <cellStyle name="_10.Bieuthegioi-tan_NGTT2008(1)_Book3_10 Market VH, YT, GD, NGTT 2011 _12 Giao duc, Y Te va Muc songnam2011_Phan II (In)" xfId="2257" xr:uid="{00000000-0005-0000-0000-00002B080000}"/>
    <cellStyle name="_10.Bieuthegioi-tan_NGTT2008(1)_Book3_10 Market VH, YT, GD, NGTT 2011 _12 MSDC_Thuy Van" xfId="2258" xr:uid="{00000000-0005-0000-0000-00002C080000}"/>
    <cellStyle name="_10.Bieuthegioi-tan_NGTT2008(1)_Book3_10 Market VH, YT, GD, NGTT 2011 _13 Van tai 2012" xfId="2259" xr:uid="{00000000-0005-0000-0000-00002D080000}"/>
    <cellStyle name="_10.Bieuthegioi-tan_NGTT2008(1)_Book3_10 Market VH, YT, GD, NGTT 2011 _Book2" xfId="2260" xr:uid="{00000000-0005-0000-0000-00002E080000}"/>
    <cellStyle name="_10.Bieuthegioi-tan_NGTT2008(1)_Book3_10 Market VH, YT, GD, NGTT 2011 _Giaoduc2013(ok)" xfId="2261" xr:uid="{00000000-0005-0000-0000-00002F080000}"/>
    <cellStyle name="_10.Bieuthegioi-tan_NGTT2008(1)_Book3_10 Market VH, YT, GD, NGTT 2011 _Maket NGTT2012 LN,TS (7-1-2013)" xfId="2262" xr:uid="{00000000-0005-0000-0000-000030080000}"/>
    <cellStyle name="_10.Bieuthegioi-tan_NGTT2008(1)_Book3_10 Market VH, YT, GD, NGTT 2011 _Maket NGTT2012 LN,TS (7-1-2013)_Nongnghiep" xfId="2263" xr:uid="{00000000-0005-0000-0000-000031080000}"/>
    <cellStyle name="_10.Bieuthegioi-tan_NGTT2008(1)_Book3_10 Market VH, YT, GD, NGTT 2011 _Ngiam_lamnghiep_2011_v2(1)(1)" xfId="2264" xr:uid="{00000000-0005-0000-0000-000032080000}"/>
    <cellStyle name="_10.Bieuthegioi-tan_NGTT2008(1)_Book3_10 Market VH, YT, GD, NGTT 2011 _Ngiam_lamnghiep_2011_v2(1)(1)_Nongnghiep" xfId="2265" xr:uid="{00000000-0005-0000-0000-000033080000}"/>
    <cellStyle name="_10.Bieuthegioi-tan_NGTT2008(1)_Book3_10 Market VH, YT, GD, NGTT 2011 _NGTK-daydu-2014-Laodong" xfId="2266" xr:uid="{00000000-0005-0000-0000-000034080000}"/>
    <cellStyle name="_10.Bieuthegioi-tan_NGTT2008(1)_Book3_10 Market VH, YT, GD, NGTT 2011 _NGTT LN,TS 2012 (Chuan)" xfId="2267" xr:uid="{00000000-0005-0000-0000-000035080000}"/>
    <cellStyle name="_10.Bieuthegioi-tan_NGTT2008(1)_Book3_10 Market VH, YT, GD, NGTT 2011 _Nien giam TT Vu Nong nghiep 2012(solieu)-gui Vu TH 29-3-2013" xfId="2268" xr:uid="{00000000-0005-0000-0000-000036080000}"/>
    <cellStyle name="_10.Bieuthegioi-tan_NGTT2008(1)_Book3_10 Market VH, YT, GD, NGTT 2011 _Niengiam_Hung_final" xfId="2269" xr:uid="{00000000-0005-0000-0000-000037080000}"/>
    <cellStyle name="_10.Bieuthegioi-tan_NGTT2008(1)_Book3_10 Market VH, YT, GD, NGTT 2011 _Nongnghiep" xfId="2270" xr:uid="{00000000-0005-0000-0000-000038080000}"/>
    <cellStyle name="_10.Bieuthegioi-tan_NGTT2008(1)_Book3_10 Market VH, YT, GD, NGTT 2011 _Nongnghiep NGDD 2012_cap nhat den 24-5-2013(1)" xfId="2271" xr:uid="{00000000-0005-0000-0000-000039080000}"/>
    <cellStyle name="_10.Bieuthegioi-tan_NGTT2008(1)_Book3_10 Market VH, YT, GD, NGTT 2011 _Nongnghiep_Nongnghiep NGDD 2012_cap nhat den 24-5-2013(1)" xfId="2272" xr:uid="{00000000-0005-0000-0000-00003A080000}"/>
    <cellStyle name="_10.Bieuthegioi-tan_NGTT2008(1)_Book3_10 Market VH, YT, GD, NGTT 2011 _So lieu quoc te TH" xfId="2273" xr:uid="{00000000-0005-0000-0000-00003B080000}"/>
    <cellStyle name="_10.Bieuthegioi-tan_NGTT2008(1)_Book3_10 Market VH, YT, GD, NGTT 2011 _So lieu quoc te TH_nien giam tom tat nong nghiep 2013" xfId="2274" xr:uid="{00000000-0005-0000-0000-00003C080000}"/>
    <cellStyle name="_10.Bieuthegioi-tan_NGTT2008(1)_Book3_10 Market VH, YT, GD, NGTT 2011 _So lieu quoc te TH_Phan II (In)" xfId="2275" xr:uid="{00000000-0005-0000-0000-00003D080000}"/>
    <cellStyle name="_10.Bieuthegioi-tan_NGTT2008(1)_Book3_10 Market VH, YT, GD, NGTT 2011 _TKQG" xfId="2276" xr:uid="{00000000-0005-0000-0000-00003E080000}"/>
    <cellStyle name="_10.Bieuthegioi-tan_NGTT2008(1)_Book3_10 Market VH, YT, GD, NGTT 2011 _Xl0000147" xfId="2277" xr:uid="{00000000-0005-0000-0000-00003F080000}"/>
    <cellStyle name="_10.Bieuthegioi-tan_NGTT2008(1)_Book3_10 Market VH, YT, GD, NGTT 2011 _Xl0000167" xfId="2278" xr:uid="{00000000-0005-0000-0000-000040080000}"/>
    <cellStyle name="_10.Bieuthegioi-tan_NGTT2008(1)_Book3_10 Market VH, YT, GD, NGTT 2011 _XNK" xfId="2279" xr:uid="{00000000-0005-0000-0000-000041080000}"/>
    <cellStyle name="_10.Bieuthegioi-tan_NGTT2008(1)_Book3_10 Market VH, YT, GD, NGTT 2011 _XNK_nien giam tom tat nong nghiep 2013" xfId="2280" xr:uid="{00000000-0005-0000-0000-000042080000}"/>
    <cellStyle name="_10.Bieuthegioi-tan_NGTT2008(1)_Book3_10 Market VH, YT, GD, NGTT 2011 _XNK_Phan II (In)" xfId="2281" xr:uid="{00000000-0005-0000-0000-000043080000}"/>
    <cellStyle name="_10.Bieuthegioi-tan_NGTT2008(1)_Book3_10 Van tai va BCVT (da sua ok)" xfId="2282" xr:uid="{00000000-0005-0000-0000-000044080000}"/>
    <cellStyle name="_10.Bieuthegioi-tan_NGTT2008(1)_Book3_10 Van tai va BCVT (da sua ok)_nien giam tom tat nong nghiep 2013" xfId="2283" xr:uid="{00000000-0005-0000-0000-000045080000}"/>
    <cellStyle name="_10.Bieuthegioi-tan_NGTT2008(1)_Book3_10 Van tai va BCVT (da sua ok)_Phan II (In)" xfId="2284" xr:uid="{00000000-0005-0000-0000-000046080000}"/>
    <cellStyle name="_10.Bieuthegioi-tan_NGTT2008(1)_Book3_10 VH, YT, GD, NGTT 2010 - (OK)" xfId="2285" xr:uid="{00000000-0005-0000-0000-000047080000}"/>
    <cellStyle name="_10.Bieuthegioi-tan_NGTT2008(1)_Book3_10 VH, YT, GD, NGTT 2010 - (OK) 2" xfId="2286" xr:uid="{00000000-0005-0000-0000-000048080000}"/>
    <cellStyle name="_10.Bieuthegioi-tan_NGTT2008(1)_Book3_10 VH, YT, GD, NGTT 2010 - (OK)_Bo sung 04 bieu Cong nghiep" xfId="2287" xr:uid="{00000000-0005-0000-0000-000049080000}"/>
    <cellStyle name="_10.Bieuthegioi-tan_NGTT2008(1)_Book3_10 VH, YT, GD, NGTT 2010 - (OK)_Bo sung 04 bieu Cong nghiep 2" xfId="2288" xr:uid="{00000000-0005-0000-0000-00004A080000}"/>
    <cellStyle name="_10.Bieuthegioi-tan_NGTT2008(1)_Book3_10 VH, YT, GD, NGTT 2010 - (OK)_Bo sung 04 bieu Cong nghiep_Book2" xfId="2289" xr:uid="{00000000-0005-0000-0000-00004B080000}"/>
    <cellStyle name="_10.Bieuthegioi-tan_NGTT2008(1)_Book3_10 VH, YT, GD, NGTT 2010 - (OK)_Bo sung 04 bieu Cong nghiep_Mau" xfId="2290" xr:uid="{00000000-0005-0000-0000-00004C080000}"/>
    <cellStyle name="_10.Bieuthegioi-tan_NGTT2008(1)_Book3_10 VH, YT, GD, NGTT 2010 - (OK)_Bo sung 04 bieu Cong nghiep_NGTK-daydu-2014-Laodong" xfId="2291" xr:uid="{00000000-0005-0000-0000-00004D080000}"/>
    <cellStyle name="_10.Bieuthegioi-tan_NGTT2008(1)_Book3_10 VH, YT, GD, NGTT 2010 - (OK)_Bo sung 04 bieu Cong nghiep_Niengiam_Hung_final" xfId="2292" xr:uid="{00000000-0005-0000-0000-00004E080000}"/>
    <cellStyle name="_10.Bieuthegioi-tan_NGTT2008(1)_Book3_10 VH, YT, GD, NGTT 2010 - (OK)_Book2" xfId="2293" xr:uid="{00000000-0005-0000-0000-00004F080000}"/>
    <cellStyle name="_10.Bieuthegioi-tan_NGTT2008(1)_Book3_10 VH, YT, GD, NGTT 2010 - (OK)_Mau" xfId="2294" xr:uid="{00000000-0005-0000-0000-000050080000}"/>
    <cellStyle name="_10.Bieuthegioi-tan_NGTT2008(1)_Book3_10 VH, YT, GD, NGTT 2010 - (OK)_NGTK-daydu-2014-Laodong" xfId="2295" xr:uid="{00000000-0005-0000-0000-000051080000}"/>
    <cellStyle name="_10.Bieuthegioi-tan_NGTT2008(1)_Book3_10 VH, YT, GD, NGTT 2010 - (OK)_Niengiam_Hung_final" xfId="2296" xr:uid="{00000000-0005-0000-0000-000052080000}"/>
    <cellStyle name="_10.Bieuthegioi-tan_NGTT2008(1)_Book3_11 (3)" xfId="2297" xr:uid="{00000000-0005-0000-0000-000053080000}"/>
    <cellStyle name="_10.Bieuthegioi-tan_NGTT2008(1)_Book3_11 (3) 2" xfId="2298" xr:uid="{00000000-0005-0000-0000-000054080000}"/>
    <cellStyle name="_10.Bieuthegioi-tan_NGTT2008(1)_Book3_11 (3)_04 Doanh nghiep va CSKDCT 2012" xfId="2299" xr:uid="{00000000-0005-0000-0000-000055080000}"/>
    <cellStyle name="_10.Bieuthegioi-tan_NGTT2008(1)_Book3_11 (3)_Book2" xfId="2300" xr:uid="{00000000-0005-0000-0000-000056080000}"/>
    <cellStyle name="_10.Bieuthegioi-tan_NGTT2008(1)_Book3_11 (3)_NGTK-daydu-2014-Laodong" xfId="2301" xr:uid="{00000000-0005-0000-0000-000057080000}"/>
    <cellStyle name="_10.Bieuthegioi-tan_NGTT2008(1)_Book3_11 (3)_nien giam tom tat nong nghiep 2013" xfId="2302" xr:uid="{00000000-0005-0000-0000-000058080000}"/>
    <cellStyle name="_10.Bieuthegioi-tan_NGTT2008(1)_Book3_11 (3)_Niengiam_Hung_final" xfId="2303" xr:uid="{00000000-0005-0000-0000-000059080000}"/>
    <cellStyle name="_10.Bieuthegioi-tan_NGTT2008(1)_Book3_11 (3)_Phan II (In)" xfId="2304" xr:uid="{00000000-0005-0000-0000-00005A080000}"/>
    <cellStyle name="_10.Bieuthegioi-tan_NGTT2008(1)_Book3_11 (3)_Xl0000167" xfId="2305" xr:uid="{00000000-0005-0000-0000-00005B080000}"/>
    <cellStyle name="_10.Bieuthegioi-tan_NGTT2008(1)_Book3_12 (2)" xfId="2306" xr:uid="{00000000-0005-0000-0000-00005C080000}"/>
    <cellStyle name="_10.Bieuthegioi-tan_NGTT2008(1)_Book3_12 (2) 2" xfId="2307" xr:uid="{00000000-0005-0000-0000-00005D080000}"/>
    <cellStyle name="_10.Bieuthegioi-tan_NGTT2008(1)_Book3_12 (2)_04 Doanh nghiep va CSKDCT 2012" xfId="2308" xr:uid="{00000000-0005-0000-0000-00005E080000}"/>
    <cellStyle name="_10.Bieuthegioi-tan_NGTT2008(1)_Book3_12 (2)_Book2" xfId="2309" xr:uid="{00000000-0005-0000-0000-00005F080000}"/>
    <cellStyle name="_10.Bieuthegioi-tan_NGTT2008(1)_Book3_12 (2)_NGTK-daydu-2014-Laodong" xfId="2310" xr:uid="{00000000-0005-0000-0000-000060080000}"/>
    <cellStyle name="_10.Bieuthegioi-tan_NGTT2008(1)_Book3_12 (2)_nien giam tom tat nong nghiep 2013" xfId="2311" xr:uid="{00000000-0005-0000-0000-000061080000}"/>
    <cellStyle name="_10.Bieuthegioi-tan_NGTT2008(1)_Book3_12 (2)_Niengiam_Hung_final" xfId="2312" xr:uid="{00000000-0005-0000-0000-000062080000}"/>
    <cellStyle name="_10.Bieuthegioi-tan_NGTT2008(1)_Book3_12 (2)_Phan II (In)" xfId="2313" xr:uid="{00000000-0005-0000-0000-000063080000}"/>
    <cellStyle name="_10.Bieuthegioi-tan_NGTT2008(1)_Book3_12 (2)_Xl0000167" xfId="2314" xr:uid="{00000000-0005-0000-0000-000064080000}"/>
    <cellStyle name="_10.Bieuthegioi-tan_NGTT2008(1)_Book3_12 Chi so gia 2012(chuan) co so" xfId="2315" xr:uid="{00000000-0005-0000-0000-000065080000}"/>
    <cellStyle name="_10.Bieuthegioi-tan_NGTT2008(1)_Book3_12 Giao duc, Y Te va Muc songnam2011" xfId="2316" xr:uid="{00000000-0005-0000-0000-000066080000}"/>
    <cellStyle name="_10.Bieuthegioi-tan_NGTT2008(1)_Book3_12 Giao duc, Y Te va Muc songnam2011_nien giam tom tat nong nghiep 2013" xfId="2317" xr:uid="{00000000-0005-0000-0000-000067080000}"/>
    <cellStyle name="_10.Bieuthegioi-tan_NGTT2008(1)_Book3_12 Giao duc, Y Te va Muc songnam2011_Phan II (In)" xfId="2318" xr:uid="{00000000-0005-0000-0000-000068080000}"/>
    <cellStyle name="_10.Bieuthegioi-tan_NGTT2008(1)_Book3_13 Van tai 2012" xfId="2319" xr:uid="{00000000-0005-0000-0000-000069080000}"/>
    <cellStyle name="_10.Bieuthegioi-tan_NGTT2008(1)_Book3_Book1" xfId="2320" xr:uid="{00000000-0005-0000-0000-00006A080000}"/>
    <cellStyle name="_10.Bieuthegioi-tan_NGTT2008(1)_Book3_Book1 2" xfId="2321" xr:uid="{00000000-0005-0000-0000-00006B080000}"/>
    <cellStyle name="_10.Bieuthegioi-tan_NGTT2008(1)_Book3_Book1_Book2" xfId="2322" xr:uid="{00000000-0005-0000-0000-00006C080000}"/>
    <cellStyle name="_10.Bieuthegioi-tan_NGTT2008(1)_Book3_Book1_Mau" xfId="2323" xr:uid="{00000000-0005-0000-0000-00006D080000}"/>
    <cellStyle name="_10.Bieuthegioi-tan_NGTT2008(1)_Book3_Book1_NGTK-daydu-2014-Laodong" xfId="2324" xr:uid="{00000000-0005-0000-0000-00006E080000}"/>
    <cellStyle name="_10.Bieuthegioi-tan_NGTT2008(1)_Book3_Book1_Niengiam_Hung_final" xfId="2325" xr:uid="{00000000-0005-0000-0000-00006F080000}"/>
    <cellStyle name="_10.Bieuthegioi-tan_NGTT2008(1)_Book3_Book2" xfId="2326" xr:uid="{00000000-0005-0000-0000-000070080000}"/>
    <cellStyle name="_10.Bieuthegioi-tan_NGTT2008(1)_Book3_CucThongke-phucdap-Tuan-Anh" xfId="2327" xr:uid="{00000000-0005-0000-0000-000071080000}"/>
    <cellStyle name="_10.Bieuthegioi-tan_NGTT2008(1)_Book3_Giaoduc2013(ok)" xfId="2328" xr:uid="{00000000-0005-0000-0000-000072080000}"/>
    <cellStyle name="_10.Bieuthegioi-tan_NGTT2008(1)_Book3_GTSXNN" xfId="2329" xr:uid="{00000000-0005-0000-0000-000073080000}"/>
    <cellStyle name="_10.Bieuthegioi-tan_NGTT2008(1)_Book3_GTSXNN_Nongnghiep NGDD 2012_cap nhat den 24-5-2013(1)" xfId="2330" xr:uid="{00000000-0005-0000-0000-000074080000}"/>
    <cellStyle name="_10.Bieuthegioi-tan_NGTT2008(1)_Book3_Maket NGTT2012 LN,TS (7-1-2013)" xfId="2331" xr:uid="{00000000-0005-0000-0000-000075080000}"/>
    <cellStyle name="_10.Bieuthegioi-tan_NGTT2008(1)_Book3_Maket NGTT2012 LN,TS (7-1-2013)_Nongnghiep" xfId="2332" xr:uid="{00000000-0005-0000-0000-000076080000}"/>
    <cellStyle name="_10.Bieuthegioi-tan_NGTT2008(1)_Book3_Mau" xfId="2333" xr:uid="{00000000-0005-0000-0000-000077080000}"/>
    <cellStyle name="_10.Bieuthegioi-tan_NGTT2008(1)_Book3_Ngiam_lamnghiep_2011_v2(1)(1)" xfId="2334" xr:uid="{00000000-0005-0000-0000-000078080000}"/>
    <cellStyle name="_10.Bieuthegioi-tan_NGTT2008(1)_Book3_Ngiam_lamnghiep_2011_v2(1)(1)_Nongnghiep" xfId="2335" xr:uid="{00000000-0005-0000-0000-000079080000}"/>
    <cellStyle name="_10.Bieuthegioi-tan_NGTT2008(1)_Book3_NGTK-daydu-2014-Laodong" xfId="2336" xr:uid="{00000000-0005-0000-0000-00007A080000}"/>
    <cellStyle name="_10.Bieuthegioi-tan_NGTT2008(1)_Book3_NGTT LN,TS 2012 (Chuan)" xfId="2337" xr:uid="{00000000-0005-0000-0000-00007B080000}"/>
    <cellStyle name="_10.Bieuthegioi-tan_NGTT2008(1)_Book3_Nien giam day du  Nong nghiep 2010" xfId="26" xr:uid="{00000000-0005-0000-0000-00007C080000}"/>
    <cellStyle name="_10.Bieuthegioi-tan_NGTT2008(1)_Book3_Nien giam day du  Nong nghiep 2010 2" xfId="5158" xr:uid="{00000000-0005-0000-0000-00007D080000}"/>
    <cellStyle name="_10.Bieuthegioi-tan_NGTT2008(1)_Book3_Nien giam TT Vu Nong nghiep 2012(solieu)-gui Vu TH 29-3-2013" xfId="2338" xr:uid="{00000000-0005-0000-0000-00007E080000}"/>
    <cellStyle name="_10.Bieuthegioi-tan_NGTT2008(1)_Book3_Niengiam_Hung_final" xfId="2339" xr:uid="{00000000-0005-0000-0000-00007F080000}"/>
    <cellStyle name="_10.Bieuthegioi-tan_NGTT2008(1)_Book3_Nongnghiep" xfId="2340" xr:uid="{00000000-0005-0000-0000-000080080000}"/>
    <cellStyle name="_10.Bieuthegioi-tan_NGTT2008(1)_Book3_Nongnghiep 2" xfId="2341" xr:uid="{00000000-0005-0000-0000-000081080000}"/>
    <cellStyle name="_10.Bieuthegioi-tan_NGTT2008(1)_Book3_Nongnghiep_Bo sung 04 bieu Cong nghiep" xfId="2342" xr:uid="{00000000-0005-0000-0000-000082080000}"/>
    <cellStyle name="_10.Bieuthegioi-tan_NGTT2008(1)_Book3_Nongnghiep_Bo sung 04 bieu Cong nghiep 2" xfId="2343" xr:uid="{00000000-0005-0000-0000-000083080000}"/>
    <cellStyle name="_10.Bieuthegioi-tan_NGTT2008(1)_Book3_Nongnghiep_Bo sung 04 bieu Cong nghiep_Book2" xfId="2344" xr:uid="{00000000-0005-0000-0000-000084080000}"/>
    <cellStyle name="_10.Bieuthegioi-tan_NGTT2008(1)_Book3_Nongnghiep_Bo sung 04 bieu Cong nghiep_Mau" xfId="2345" xr:uid="{00000000-0005-0000-0000-000085080000}"/>
    <cellStyle name="_10.Bieuthegioi-tan_NGTT2008(1)_Book3_Nongnghiep_Bo sung 04 bieu Cong nghiep_NGTK-daydu-2014-Laodong" xfId="2346" xr:uid="{00000000-0005-0000-0000-000086080000}"/>
    <cellStyle name="_10.Bieuthegioi-tan_NGTT2008(1)_Book3_Nongnghiep_Bo sung 04 bieu Cong nghiep_Niengiam_Hung_final" xfId="2347" xr:uid="{00000000-0005-0000-0000-000087080000}"/>
    <cellStyle name="_10.Bieuthegioi-tan_NGTT2008(1)_Book3_Nongnghiep_Book2" xfId="2348" xr:uid="{00000000-0005-0000-0000-000088080000}"/>
    <cellStyle name="_10.Bieuthegioi-tan_NGTT2008(1)_Book3_Nongnghiep_Mau" xfId="2349" xr:uid="{00000000-0005-0000-0000-000089080000}"/>
    <cellStyle name="_10.Bieuthegioi-tan_NGTT2008(1)_Book3_Nongnghiep_NGDD 2013 Thu chi NSNN " xfId="2350" xr:uid="{00000000-0005-0000-0000-00008A080000}"/>
    <cellStyle name="_10.Bieuthegioi-tan_NGTT2008(1)_Book3_Nongnghiep_NGTK-daydu-2014-Laodong" xfId="2351" xr:uid="{00000000-0005-0000-0000-00008B080000}"/>
    <cellStyle name="_10.Bieuthegioi-tan_NGTT2008(1)_Book3_Nongnghiep_Niengiam_Hung_final" xfId="2352" xr:uid="{00000000-0005-0000-0000-00008C080000}"/>
    <cellStyle name="_10.Bieuthegioi-tan_NGTT2008(1)_Book3_Nongnghiep_Nongnghiep NGDD 2012_cap nhat den 24-5-2013(1)" xfId="2353" xr:uid="{00000000-0005-0000-0000-00008D080000}"/>
    <cellStyle name="_10.Bieuthegioi-tan_NGTT2008(1)_Book3_Nongnghiep_TKQG" xfId="2354" xr:uid="{00000000-0005-0000-0000-00008E080000}"/>
    <cellStyle name="_10.Bieuthegioi-tan_NGTT2008(1)_Book3_So lieu quoc te TH" xfId="2355" xr:uid="{00000000-0005-0000-0000-00008F080000}"/>
    <cellStyle name="_10.Bieuthegioi-tan_NGTT2008(1)_Book3_So lieu quoc te TH_08 Cong nghiep 2010" xfId="2356" xr:uid="{00000000-0005-0000-0000-000090080000}"/>
    <cellStyle name="_10.Bieuthegioi-tan_NGTT2008(1)_Book3_So lieu quoc te TH_08 Thuong mai va Du lich (Ok)" xfId="2357" xr:uid="{00000000-0005-0000-0000-000091080000}"/>
    <cellStyle name="_10.Bieuthegioi-tan_NGTT2008(1)_Book3_So lieu quoc te TH_09 Chi so gia 2011- VuTKG-1 (Ok)" xfId="2358" xr:uid="{00000000-0005-0000-0000-000092080000}"/>
    <cellStyle name="_10.Bieuthegioi-tan_NGTT2008(1)_Book3_So lieu quoc te TH_09 Du lich" xfId="2359" xr:uid="{00000000-0005-0000-0000-000093080000}"/>
    <cellStyle name="_10.Bieuthegioi-tan_NGTT2008(1)_Book3_So lieu quoc te TH_10 Van tai va BCVT (da sua ok)" xfId="2360" xr:uid="{00000000-0005-0000-0000-000094080000}"/>
    <cellStyle name="_10.Bieuthegioi-tan_NGTT2008(1)_Book3_So lieu quoc te TH_12 Giao duc, Y Te va Muc songnam2011" xfId="2361" xr:uid="{00000000-0005-0000-0000-000095080000}"/>
    <cellStyle name="_10.Bieuthegioi-tan_NGTT2008(1)_Book3_So lieu quoc te TH_nien giam tom tat du lich va XNK" xfId="2362" xr:uid="{00000000-0005-0000-0000-000096080000}"/>
    <cellStyle name="_10.Bieuthegioi-tan_NGTT2008(1)_Book3_So lieu quoc te TH_Nongnghiep" xfId="2363" xr:uid="{00000000-0005-0000-0000-000097080000}"/>
    <cellStyle name="_10.Bieuthegioi-tan_NGTT2008(1)_Book3_So lieu quoc te TH_XNK" xfId="2364" xr:uid="{00000000-0005-0000-0000-000098080000}"/>
    <cellStyle name="_10.Bieuthegioi-tan_NGTT2008(1)_Book3_So lieu quoc te(GDP)" xfId="2365" xr:uid="{00000000-0005-0000-0000-000099080000}"/>
    <cellStyle name="_10.Bieuthegioi-tan_NGTT2008(1)_Book3_So lieu quoc te(GDP) 2" xfId="2366" xr:uid="{00000000-0005-0000-0000-00009A080000}"/>
    <cellStyle name="_10.Bieuthegioi-tan_NGTT2008(1)_Book3_So lieu quoc te(GDP)_02  Dan so lao dong(OK)" xfId="2367" xr:uid="{00000000-0005-0000-0000-00009B080000}"/>
    <cellStyle name="_10.Bieuthegioi-tan_NGTT2008(1)_Book3_So lieu quoc te(GDP)_03 TKQG va Thu chi NSNN 2012" xfId="2368" xr:uid="{00000000-0005-0000-0000-00009C080000}"/>
    <cellStyle name="_10.Bieuthegioi-tan_NGTT2008(1)_Book3_So lieu quoc te(GDP)_04 Doanh nghiep va CSKDCT 2012" xfId="2369" xr:uid="{00000000-0005-0000-0000-00009D080000}"/>
    <cellStyle name="_10.Bieuthegioi-tan_NGTT2008(1)_Book3_So lieu quoc te(GDP)_05 Doanh nghiep va Ca the_2011 (Ok)" xfId="2370" xr:uid="{00000000-0005-0000-0000-00009E080000}"/>
    <cellStyle name="_10.Bieuthegioi-tan_NGTT2008(1)_Book3_So lieu quoc te(GDP)_06 NGTT LN,TS 2013 co so" xfId="2371" xr:uid="{00000000-0005-0000-0000-00009F080000}"/>
    <cellStyle name="_10.Bieuthegioi-tan_NGTT2008(1)_Book3_So lieu quoc te(GDP)_07 NGTT CN 2012" xfId="2372" xr:uid="{00000000-0005-0000-0000-0000A0080000}"/>
    <cellStyle name="_10.Bieuthegioi-tan_NGTT2008(1)_Book3_So lieu quoc te(GDP)_08 Thuong mai Tong muc - Diep" xfId="2373" xr:uid="{00000000-0005-0000-0000-0000A1080000}"/>
    <cellStyle name="_10.Bieuthegioi-tan_NGTT2008(1)_Book3_So lieu quoc te(GDP)_08 Thuong mai va Du lich (Ok)" xfId="2374" xr:uid="{00000000-0005-0000-0000-0000A2080000}"/>
    <cellStyle name="_10.Bieuthegioi-tan_NGTT2008(1)_Book3_So lieu quoc te(GDP)_08 Thuong mai va Du lich (Ok)_nien giam tom tat nong nghiep 2013" xfId="2375" xr:uid="{00000000-0005-0000-0000-0000A3080000}"/>
    <cellStyle name="_10.Bieuthegioi-tan_NGTT2008(1)_Book3_So lieu quoc te(GDP)_08 Thuong mai va Du lich (Ok)_Phan II (In)" xfId="2376" xr:uid="{00000000-0005-0000-0000-0000A4080000}"/>
    <cellStyle name="_10.Bieuthegioi-tan_NGTT2008(1)_Book3_So lieu quoc te(GDP)_09 Chi so gia 2011- VuTKG-1 (Ok)" xfId="2377" xr:uid="{00000000-0005-0000-0000-0000A5080000}"/>
    <cellStyle name="_10.Bieuthegioi-tan_NGTT2008(1)_Book3_So lieu quoc te(GDP)_09 Chi so gia 2011- VuTKG-1 (Ok)_nien giam tom tat nong nghiep 2013" xfId="2378" xr:uid="{00000000-0005-0000-0000-0000A6080000}"/>
    <cellStyle name="_10.Bieuthegioi-tan_NGTT2008(1)_Book3_So lieu quoc te(GDP)_09 Chi so gia 2011- VuTKG-1 (Ok)_Phan II (In)" xfId="2379" xr:uid="{00000000-0005-0000-0000-0000A7080000}"/>
    <cellStyle name="_10.Bieuthegioi-tan_NGTT2008(1)_Book3_So lieu quoc te(GDP)_09 Du lich" xfId="2380" xr:uid="{00000000-0005-0000-0000-0000A8080000}"/>
    <cellStyle name="_10.Bieuthegioi-tan_NGTT2008(1)_Book3_So lieu quoc te(GDP)_09 Du lich_nien giam tom tat nong nghiep 2013" xfId="2381" xr:uid="{00000000-0005-0000-0000-0000A9080000}"/>
    <cellStyle name="_10.Bieuthegioi-tan_NGTT2008(1)_Book3_So lieu quoc te(GDP)_09 Du lich_Phan II (In)" xfId="2382" xr:uid="{00000000-0005-0000-0000-0000AA080000}"/>
    <cellStyle name="_10.Bieuthegioi-tan_NGTT2008(1)_Book3_So lieu quoc te(GDP)_10 Van tai va BCVT (da sua ok)" xfId="2383" xr:uid="{00000000-0005-0000-0000-0000AB080000}"/>
    <cellStyle name="_10.Bieuthegioi-tan_NGTT2008(1)_Book3_So lieu quoc te(GDP)_10 Van tai va BCVT (da sua ok)_nien giam tom tat nong nghiep 2013" xfId="2384" xr:uid="{00000000-0005-0000-0000-0000AC080000}"/>
    <cellStyle name="_10.Bieuthegioi-tan_NGTT2008(1)_Book3_So lieu quoc te(GDP)_10 Van tai va BCVT (da sua ok)_Phan II (In)" xfId="2385" xr:uid="{00000000-0005-0000-0000-0000AD080000}"/>
    <cellStyle name="_10.Bieuthegioi-tan_NGTT2008(1)_Book3_So lieu quoc te(GDP)_11 (3)" xfId="2386" xr:uid="{00000000-0005-0000-0000-0000AE080000}"/>
    <cellStyle name="_10.Bieuthegioi-tan_NGTT2008(1)_Book3_So lieu quoc te(GDP)_11 (3) 2" xfId="2387" xr:uid="{00000000-0005-0000-0000-0000AF080000}"/>
    <cellStyle name="_10.Bieuthegioi-tan_NGTT2008(1)_Book3_So lieu quoc te(GDP)_11 (3)_04 Doanh nghiep va CSKDCT 2012" xfId="2388" xr:uid="{00000000-0005-0000-0000-0000B0080000}"/>
    <cellStyle name="_10.Bieuthegioi-tan_NGTT2008(1)_Book3_So lieu quoc te(GDP)_11 (3)_Book2" xfId="2389" xr:uid="{00000000-0005-0000-0000-0000B1080000}"/>
    <cellStyle name="_10.Bieuthegioi-tan_NGTT2008(1)_Book3_So lieu quoc te(GDP)_11 (3)_NGTK-daydu-2014-Laodong" xfId="2390" xr:uid="{00000000-0005-0000-0000-0000B2080000}"/>
    <cellStyle name="_10.Bieuthegioi-tan_NGTT2008(1)_Book3_So lieu quoc te(GDP)_11 (3)_nien giam tom tat nong nghiep 2013" xfId="2391" xr:uid="{00000000-0005-0000-0000-0000B3080000}"/>
    <cellStyle name="_10.Bieuthegioi-tan_NGTT2008(1)_Book3_So lieu quoc te(GDP)_11 (3)_Niengiam_Hung_final" xfId="2392" xr:uid="{00000000-0005-0000-0000-0000B4080000}"/>
    <cellStyle name="_10.Bieuthegioi-tan_NGTT2008(1)_Book3_So lieu quoc te(GDP)_11 (3)_Phan II (In)" xfId="2393" xr:uid="{00000000-0005-0000-0000-0000B5080000}"/>
    <cellStyle name="_10.Bieuthegioi-tan_NGTT2008(1)_Book3_So lieu quoc te(GDP)_11 (3)_Xl0000167" xfId="2394" xr:uid="{00000000-0005-0000-0000-0000B6080000}"/>
    <cellStyle name="_10.Bieuthegioi-tan_NGTT2008(1)_Book3_So lieu quoc te(GDP)_12 (2)" xfId="2395" xr:uid="{00000000-0005-0000-0000-0000B7080000}"/>
    <cellStyle name="_10.Bieuthegioi-tan_NGTT2008(1)_Book3_So lieu quoc te(GDP)_12 (2) 2" xfId="2396" xr:uid="{00000000-0005-0000-0000-0000B8080000}"/>
    <cellStyle name="_10.Bieuthegioi-tan_NGTT2008(1)_Book3_So lieu quoc te(GDP)_12 (2)_04 Doanh nghiep va CSKDCT 2012" xfId="2397" xr:uid="{00000000-0005-0000-0000-0000B9080000}"/>
    <cellStyle name="_10.Bieuthegioi-tan_NGTT2008(1)_Book3_So lieu quoc te(GDP)_12 (2)_Book2" xfId="2398" xr:uid="{00000000-0005-0000-0000-0000BA080000}"/>
    <cellStyle name="_10.Bieuthegioi-tan_NGTT2008(1)_Book3_So lieu quoc te(GDP)_12 (2)_NGTK-daydu-2014-Laodong" xfId="2399" xr:uid="{00000000-0005-0000-0000-0000BB080000}"/>
    <cellStyle name="_10.Bieuthegioi-tan_NGTT2008(1)_Book3_So lieu quoc te(GDP)_12 (2)_nien giam tom tat nong nghiep 2013" xfId="2400" xr:uid="{00000000-0005-0000-0000-0000BC080000}"/>
    <cellStyle name="_10.Bieuthegioi-tan_NGTT2008(1)_Book3_So lieu quoc te(GDP)_12 (2)_Niengiam_Hung_final" xfId="2401" xr:uid="{00000000-0005-0000-0000-0000BD080000}"/>
    <cellStyle name="_10.Bieuthegioi-tan_NGTT2008(1)_Book3_So lieu quoc te(GDP)_12 (2)_Phan II (In)" xfId="2402" xr:uid="{00000000-0005-0000-0000-0000BE080000}"/>
    <cellStyle name="_10.Bieuthegioi-tan_NGTT2008(1)_Book3_So lieu quoc te(GDP)_12 (2)_Xl0000167" xfId="2403" xr:uid="{00000000-0005-0000-0000-0000BF080000}"/>
    <cellStyle name="_10.Bieuthegioi-tan_NGTT2008(1)_Book3_So lieu quoc te(GDP)_12 Giao duc, Y Te va Muc songnam2011" xfId="2404" xr:uid="{00000000-0005-0000-0000-0000C0080000}"/>
    <cellStyle name="_10.Bieuthegioi-tan_NGTT2008(1)_Book3_So lieu quoc te(GDP)_12 Giao duc, Y Te va Muc songnam2011_nien giam tom tat nong nghiep 2013" xfId="2405" xr:uid="{00000000-0005-0000-0000-0000C1080000}"/>
    <cellStyle name="_10.Bieuthegioi-tan_NGTT2008(1)_Book3_So lieu quoc te(GDP)_12 Giao duc, Y Te va Muc songnam2011_Phan II (In)" xfId="2406" xr:uid="{00000000-0005-0000-0000-0000C2080000}"/>
    <cellStyle name="_10.Bieuthegioi-tan_NGTT2008(1)_Book3_So lieu quoc te(GDP)_12 MSDC_Thuy Van" xfId="2407" xr:uid="{00000000-0005-0000-0000-0000C3080000}"/>
    <cellStyle name="_10.Bieuthegioi-tan_NGTT2008(1)_Book3_So lieu quoc te(GDP)_12 So lieu quoc te (Ok)" xfId="2408" xr:uid="{00000000-0005-0000-0000-0000C4080000}"/>
    <cellStyle name="_10.Bieuthegioi-tan_NGTT2008(1)_Book3_So lieu quoc te(GDP)_12 So lieu quoc te (Ok)_nien giam tom tat nong nghiep 2013" xfId="2409" xr:uid="{00000000-0005-0000-0000-0000C5080000}"/>
    <cellStyle name="_10.Bieuthegioi-tan_NGTT2008(1)_Book3_So lieu quoc te(GDP)_12 So lieu quoc te (Ok)_Phan II (In)" xfId="2410" xr:uid="{00000000-0005-0000-0000-0000C6080000}"/>
    <cellStyle name="_10.Bieuthegioi-tan_NGTT2008(1)_Book3_So lieu quoc te(GDP)_13 Van tai 2012" xfId="2411" xr:uid="{00000000-0005-0000-0000-0000C7080000}"/>
    <cellStyle name="_10.Bieuthegioi-tan_NGTT2008(1)_Book3_So lieu quoc te(GDP)_Book2" xfId="2412" xr:uid="{00000000-0005-0000-0000-0000C8080000}"/>
    <cellStyle name="_10.Bieuthegioi-tan_NGTT2008(1)_Book3_So lieu quoc te(GDP)_Giaoduc2013(ok)" xfId="2413" xr:uid="{00000000-0005-0000-0000-0000C9080000}"/>
    <cellStyle name="_10.Bieuthegioi-tan_NGTT2008(1)_Book3_So lieu quoc te(GDP)_Maket NGTT2012 LN,TS (7-1-2013)" xfId="2414" xr:uid="{00000000-0005-0000-0000-0000CA080000}"/>
    <cellStyle name="_10.Bieuthegioi-tan_NGTT2008(1)_Book3_So lieu quoc te(GDP)_Maket NGTT2012 LN,TS (7-1-2013)_Nongnghiep" xfId="2415" xr:uid="{00000000-0005-0000-0000-0000CB080000}"/>
    <cellStyle name="_10.Bieuthegioi-tan_NGTT2008(1)_Book3_So lieu quoc te(GDP)_Ngiam_lamnghiep_2011_v2(1)(1)" xfId="2416" xr:uid="{00000000-0005-0000-0000-0000CC080000}"/>
    <cellStyle name="_10.Bieuthegioi-tan_NGTT2008(1)_Book3_So lieu quoc te(GDP)_Ngiam_lamnghiep_2011_v2(1)(1)_Nongnghiep" xfId="2417" xr:uid="{00000000-0005-0000-0000-0000CD080000}"/>
    <cellStyle name="_10.Bieuthegioi-tan_NGTT2008(1)_Book3_So lieu quoc te(GDP)_NGTK-daydu-2014-Laodong" xfId="2418" xr:uid="{00000000-0005-0000-0000-0000CE080000}"/>
    <cellStyle name="_10.Bieuthegioi-tan_NGTT2008(1)_Book3_So lieu quoc te(GDP)_NGTT LN,TS 2012 (Chuan)" xfId="2419" xr:uid="{00000000-0005-0000-0000-0000CF080000}"/>
    <cellStyle name="_10.Bieuthegioi-tan_NGTT2008(1)_Book3_So lieu quoc te(GDP)_Nien giam TT Vu Nong nghiep 2012(solieu)-gui Vu TH 29-3-2013" xfId="2420" xr:uid="{00000000-0005-0000-0000-0000D0080000}"/>
    <cellStyle name="_10.Bieuthegioi-tan_NGTT2008(1)_Book3_So lieu quoc te(GDP)_Niengiam_Hung_final" xfId="2421" xr:uid="{00000000-0005-0000-0000-0000D1080000}"/>
    <cellStyle name="_10.Bieuthegioi-tan_NGTT2008(1)_Book3_So lieu quoc te(GDP)_Nongnghiep" xfId="2422" xr:uid="{00000000-0005-0000-0000-0000D2080000}"/>
    <cellStyle name="_10.Bieuthegioi-tan_NGTT2008(1)_Book3_So lieu quoc te(GDP)_Nongnghiep NGDD 2012_cap nhat den 24-5-2013(1)" xfId="2423" xr:uid="{00000000-0005-0000-0000-0000D3080000}"/>
    <cellStyle name="_10.Bieuthegioi-tan_NGTT2008(1)_Book3_So lieu quoc te(GDP)_Nongnghiep_Nongnghiep NGDD 2012_cap nhat den 24-5-2013(1)" xfId="2424" xr:uid="{00000000-0005-0000-0000-0000D4080000}"/>
    <cellStyle name="_10.Bieuthegioi-tan_NGTT2008(1)_Book3_So lieu quoc te(GDP)_TKQG" xfId="2425" xr:uid="{00000000-0005-0000-0000-0000D5080000}"/>
    <cellStyle name="_10.Bieuthegioi-tan_NGTT2008(1)_Book3_So lieu quoc te(GDP)_Xl0000147" xfId="2426" xr:uid="{00000000-0005-0000-0000-0000D6080000}"/>
    <cellStyle name="_10.Bieuthegioi-tan_NGTT2008(1)_Book3_So lieu quoc te(GDP)_Xl0000167" xfId="2427" xr:uid="{00000000-0005-0000-0000-0000D7080000}"/>
    <cellStyle name="_10.Bieuthegioi-tan_NGTT2008(1)_Book3_So lieu quoc te(GDP)_XNK" xfId="2428" xr:uid="{00000000-0005-0000-0000-0000D8080000}"/>
    <cellStyle name="_10.Bieuthegioi-tan_NGTT2008(1)_Book3_So lieu quoc te(GDP)_XNK_nien giam tom tat nong nghiep 2013" xfId="2429" xr:uid="{00000000-0005-0000-0000-0000D9080000}"/>
    <cellStyle name="_10.Bieuthegioi-tan_NGTT2008(1)_Book3_So lieu quoc te(GDP)_XNK_Phan II (In)" xfId="2430" xr:uid="{00000000-0005-0000-0000-0000DA080000}"/>
    <cellStyle name="_10.Bieuthegioi-tan_NGTT2008(1)_Book3_TKQG" xfId="2431" xr:uid="{00000000-0005-0000-0000-0000DB080000}"/>
    <cellStyle name="_10.Bieuthegioi-tan_NGTT2008(1)_Book3_Xl0000006" xfId="2432" xr:uid="{00000000-0005-0000-0000-0000DC080000}"/>
    <cellStyle name="_10.Bieuthegioi-tan_NGTT2008(1)_Book3_Xl0000147" xfId="2433" xr:uid="{00000000-0005-0000-0000-0000DD080000}"/>
    <cellStyle name="_10.Bieuthegioi-tan_NGTT2008(1)_Book3_Xl0000167" xfId="2434" xr:uid="{00000000-0005-0000-0000-0000DE080000}"/>
    <cellStyle name="_10.Bieuthegioi-tan_NGTT2008(1)_Book3_XNK" xfId="2435" xr:uid="{00000000-0005-0000-0000-0000DF080000}"/>
    <cellStyle name="_10.Bieuthegioi-tan_NGTT2008(1)_Book3_XNK 2" xfId="2436" xr:uid="{00000000-0005-0000-0000-0000E0080000}"/>
    <cellStyle name="_10.Bieuthegioi-tan_NGTT2008(1)_Book3_XNK_08 Thuong mai Tong muc - Diep" xfId="2437" xr:uid="{00000000-0005-0000-0000-0000E1080000}"/>
    <cellStyle name="_10.Bieuthegioi-tan_NGTT2008(1)_Book3_XNK_08 Thuong mai Tong muc - Diep_nien giam tom tat nong nghiep 2013" xfId="2438" xr:uid="{00000000-0005-0000-0000-0000E2080000}"/>
    <cellStyle name="_10.Bieuthegioi-tan_NGTT2008(1)_Book3_XNK_08 Thuong mai Tong muc - Diep_Phan II (In)" xfId="2439" xr:uid="{00000000-0005-0000-0000-0000E3080000}"/>
    <cellStyle name="_10.Bieuthegioi-tan_NGTT2008(1)_Book3_XNK_Bo sung 04 bieu Cong nghiep" xfId="2440" xr:uid="{00000000-0005-0000-0000-0000E4080000}"/>
    <cellStyle name="_10.Bieuthegioi-tan_NGTT2008(1)_Book3_XNK_Bo sung 04 bieu Cong nghiep 2" xfId="2441" xr:uid="{00000000-0005-0000-0000-0000E5080000}"/>
    <cellStyle name="_10.Bieuthegioi-tan_NGTT2008(1)_Book3_XNK_Bo sung 04 bieu Cong nghiep_Book2" xfId="2442" xr:uid="{00000000-0005-0000-0000-0000E6080000}"/>
    <cellStyle name="_10.Bieuthegioi-tan_NGTT2008(1)_Book3_XNK_Bo sung 04 bieu Cong nghiep_Mau" xfId="2443" xr:uid="{00000000-0005-0000-0000-0000E7080000}"/>
    <cellStyle name="_10.Bieuthegioi-tan_NGTT2008(1)_Book3_XNK_Bo sung 04 bieu Cong nghiep_NGTK-daydu-2014-Laodong" xfId="2444" xr:uid="{00000000-0005-0000-0000-0000E8080000}"/>
    <cellStyle name="_10.Bieuthegioi-tan_NGTT2008(1)_Book3_XNK_Bo sung 04 bieu Cong nghiep_Niengiam_Hung_final" xfId="2445" xr:uid="{00000000-0005-0000-0000-0000E9080000}"/>
    <cellStyle name="_10.Bieuthegioi-tan_NGTT2008(1)_Book3_XNK_Book2" xfId="2446" xr:uid="{00000000-0005-0000-0000-0000EA080000}"/>
    <cellStyle name="_10.Bieuthegioi-tan_NGTT2008(1)_Book3_XNK_Mau" xfId="2447" xr:uid="{00000000-0005-0000-0000-0000EB080000}"/>
    <cellStyle name="_10.Bieuthegioi-tan_NGTT2008(1)_Book3_XNK_NGTK-daydu-2014-Laodong" xfId="2448" xr:uid="{00000000-0005-0000-0000-0000EC080000}"/>
    <cellStyle name="_10.Bieuthegioi-tan_NGTT2008(1)_Book3_XNK_Niengiam_Hung_final" xfId="2449" xr:uid="{00000000-0005-0000-0000-0000ED080000}"/>
    <cellStyle name="_10.Bieuthegioi-tan_NGTT2008(1)_Book3_XNK-2012" xfId="2450" xr:uid="{00000000-0005-0000-0000-0000EE080000}"/>
    <cellStyle name="_10.Bieuthegioi-tan_NGTT2008(1)_Book3_XNK-2012_nien giam tom tat nong nghiep 2013" xfId="2451" xr:uid="{00000000-0005-0000-0000-0000EF080000}"/>
    <cellStyle name="_10.Bieuthegioi-tan_NGTT2008(1)_Book3_XNK-2012_Phan II (In)" xfId="2452" xr:uid="{00000000-0005-0000-0000-0000F0080000}"/>
    <cellStyle name="_10.Bieuthegioi-tan_NGTT2008(1)_Book3_XNK-Market" xfId="2453" xr:uid="{00000000-0005-0000-0000-0000F1080000}"/>
    <cellStyle name="_10.Bieuthegioi-tan_NGTT2008(1)_Book4" xfId="27" xr:uid="{00000000-0005-0000-0000-0000F2080000}"/>
    <cellStyle name="_10.Bieuthegioi-tan_NGTT2008(1)_Book4 2" xfId="2454" xr:uid="{00000000-0005-0000-0000-0000F3080000}"/>
    <cellStyle name="_10.Bieuthegioi-tan_NGTT2008(1)_Book4_08 Cong nghiep 2010" xfId="2455" xr:uid="{00000000-0005-0000-0000-0000F4080000}"/>
    <cellStyle name="_10.Bieuthegioi-tan_NGTT2008(1)_Book4_08 Thuong mai va Du lich (Ok)" xfId="2456" xr:uid="{00000000-0005-0000-0000-0000F5080000}"/>
    <cellStyle name="_10.Bieuthegioi-tan_NGTT2008(1)_Book4_09 Chi so gia 2011- VuTKG-1 (Ok)" xfId="2457" xr:uid="{00000000-0005-0000-0000-0000F6080000}"/>
    <cellStyle name="_10.Bieuthegioi-tan_NGTT2008(1)_Book4_09 Du lich" xfId="2458" xr:uid="{00000000-0005-0000-0000-0000F7080000}"/>
    <cellStyle name="_10.Bieuthegioi-tan_NGTT2008(1)_Book4_10 Van tai va BCVT (da sua ok)" xfId="2459" xr:uid="{00000000-0005-0000-0000-0000F8080000}"/>
    <cellStyle name="_10.Bieuthegioi-tan_NGTT2008(1)_Book4_12 Giao duc, Y Te va Muc songnam2011" xfId="2460" xr:uid="{00000000-0005-0000-0000-0000F9080000}"/>
    <cellStyle name="_10.Bieuthegioi-tan_NGTT2008(1)_Book4_12 So lieu quoc te (Ok)" xfId="2461" xr:uid="{00000000-0005-0000-0000-0000FA080000}"/>
    <cellStyle name="_10.Bieuthegioi-tan_NGTT2008(1)_Book4_Book1" xfId="2462" xr:uid="{00000000-0005-0000-0000-0000FB080000}"/>
    <cellStyle name="_10.Bieuthegioi-tan_NGTT2008(1)_Book4_Book1 2" xfId="2463" xr:uid="{00000000-0005-0000-0000-0000FC080000}"/>
    <cellStyle name="_10.Bieuthegioi-tan_NGTT2008(1)_Book4_Book1_Book2" xfId="2464" xr:uid="{00000000-0005-0000-0000-0000FD080000}"/>
    <cellStyle name="_10.Bieuthegioi-tan_NGTT2008(1)_Book4_Book1_Mau" xfId="2465" xr:uid="{00000000-0005-0000-0000-0000FE080000}"/>
    <cellStyle name="_10.Bieuthegioi-tan_NGTT2008(1)_Book4_Book1_NGTK-daydu-2014-Laodong" xfId="2466" xr:uid="{00000000-0005-0000-0000-0000FF080000}"/>
    <cellStyle name="_10.Bieuthegioi-tan_NGTT2008(1)_Book4_Book1_Niengiam_Hung_final" xfId="2467" xr:uid="{00000000-0005-0000-0000-000000090000}"/>
    <cellStyle name="_10.Bieuthegioi-tan_NGTT2008(1)_Book4_Book2" xfId="2468" xr:uid="{00000000-0005-0000-0000-000001090000}"/>
    <cellStyle name="_10.Bieuthegioi-tan_NGTT2008(1)_Book4_Mau" xfId="2469" xr:uid="{00000000-0005-0000-0000-000002090000}"/>
    <cellStyle name="_10.Bieuthegioi-tan_NGTT2008(1)_Book4_NGTK-daydu-2014-Laodong" xfId="2470" xr:uid="{00000000-0005-0000-0000-000003090000}"/>
    <cellStyle name="_10.Bieuthegioi-tan_NGTT2008(1)_Book4_nien giam tom tat du lich va XNK" xfId="2471" xr:uid="{00000000-0005-0000-0000-000004090000}"/>
    <cellStyle name="_10.Bieuthegioi-tan_NGTT2008(1)_Book4_Niengiam_Hung_final" xfId="2472" xr:uid="{00000000-0005-0000-0000-000005090000}"/>
    <cellStyle name="_10.Bieuthegioi-tan_NGTT2008(1)_Book4_Nongnghiep" xfId="2473" xr:uid="{00000000-0005-0000-0000-000006090000}"/>
    <cellStyle name="_10.Bieuthegioi-tan_NGTT2008(1)_Book4_XNK" xfId="2474" xr:uid="{00000000-0005-0000-0000-000007090000}"/>
    <cellStyle name="_10.Bieuthegioi-tan_NGTT2008(1)_Book4_XNK-2012" xfId="2475" xr:uid="{00000000-0005-0000-0000-000008090000}"/>
    <cellStyle name="_10.Bieuthegioi-tan_NGTT2008(1)_CSKDCT 2010" xfId="2476" xr:uid="{00000000-0005-0000-0000-000009090000}"/>
    <cellStyle name="_10.Bieuthegioi-tan_NGTT2008(1)_CSKDCT 2010 2" xfId="2477" xr:uid="{00000000-0005-0000-0000-00000A090000}"/>
    <cellStyle name="_10.Bieuthegioi-tan_NGTT2008(1)_CSKDCT 2010_Bo sung 04 bieu Cong nghiep" xfId="2478" xr:uid="{00000000-0005-0000-0000-00000B090000}"/>
    <cellStyle name="_10.Bieuthegioi-tan_NGTT2008(1)_CSKDCT 2010_Bo sung 04 bieu Cong nghiep 2" xfId="2479" xr:uid="{00000000-0005-0000-0000-00000C090000}"/>
    <cellStyle name="_10.Bieuthegioi-tan_NGTT2008(1)_CSKDCT 2010_Bo sung 04 bieu Cong nghiep_Book2" xfId="2480" xr:uid="{00000000-0005-0000-0000-00000D090000}"/>
    <cellStyle name="_10.Bieuthegioi-tan_NGTT2008(1)_CSKDCT 2010_Bo sung 04 bieu Cong nghiep_Mau" xfId="2481" xr:uid="{00000000-0005-0000-0000-00000E090000}"/>
    <cellStyle name="_10.Bieuthegioi-tan_NGTT2008(1)_CSKDCT 2010_Bo sung 04 bieu Cong nghiep_NGTK-daydu-2014-Laodong" xfId="2482" xr:uid="{00000000-0005-0000-0000-00000F090000}"/>
    <cellStyle name="_10.Bieuthegioi-tan_NGTT2008(1)_CSKDCT 2010_Bo sung 04 bieu Cong nghiep_Niengiam_Hung_final" xfId="2483" xr:uid="{00000000-0005-0000-0000-000010090000}"/>
    <cellStyle name="_10.Bieuthegioi-tan_NGTT2008(1)_CSKDCT 2010_Book2" xfId="2484" xr:uid="{00000000-0005-0000-0000-000011090000}"/>
    <cellStyle name="_10.Bieuthegioi-tan_NGTT2008(1)_CSKDCT 2010_Mau" xfId="2485" xr:uid="{00000000-0005-0000-0000-000012090000}"/>
    <cellStyle name="_10.Bieuthegioi-tan_NGTT2008(1)_CSKDCT 2010_NGTK-daydu-2014-Laodong" xfId="2486" xr:uid="{00000000-0005-0000-0000-000013090000}"/>
    <cellStyle name="_10.Bieuthegioi-tan_NGTT2008(1)_CSKDCT 2010_Niengiam_Hung_final" xfId="2487" xr:uid="{00000000-0005-0000-0000-000014090000}"/>
    <cellStyle name="_10.Bieuthegioi-tan_NGTT2008(1)_CucThongke-phucdap-Tuan-Anh" xfId="2488" xr:uid="{00000000-0005-0000-0000-000015090000}"/>
    <cellStyle name="_10.Bieuthegioi-tan_NGTT2008(1)_dan so phan tich 10 nam(moi)" xfId="2489" xr:uid="{00000000-0005-0000-0000-000016090000}"/>
    <cellStyle name="_10.Bieuthegioi-tan_NGTT2008(1)_dan so phan tich 10 nam(moi)_01 Don vi HC" xfId="2490" xr:uid="{00000000-0005-0000-0000-000017090000}"/>
    <cellStyle name="_10.Bieuthegioi-tan_NGTT2008(1)_dan so phan tich 10 nam(moi)_02 Danso_Laodong 2012(chuan) CO SO" xfId="2491" xr:uid="{00000000-0005-0000-0000-000018090000}"/>
    <cellStyle name="_10.Bieuthegioi-tan_NGTT2008(1)_dan so phan tich 10 nam(moi)_04 Doanh nghiep va CSKDCT 2012" xfId="2492" xr:uid="{00000000-0005-0000-0000-000019090000}"/>
    <cellStyle name="_10.Bieuthegioi-tan_NGTT2008(1)_dan so phan tich 10 nam(moi)_12 MSDC_Thuy Van" xfId="2493" xr:uid="{00000000-0005-0000-0000-00001A090000}"/>
    <cellStyle name="_10.Bieuthegioi-tan_NGTT2008(1)_dan so phan tich 10 nam(moi)_Don vi HC, dat dai, khi hau" xfId="2494" xr:uid="{00000000-0005-0000-0000-00001B090000}"/>
    <cellStyle name="_10.Bieuthegioi-tan_NGTT2008(1)_dan so phan tich 10 nam(moi)_Mau" xfId="2495" xr:uid="{00000000-0005-0000-0000-00001C090000}"/>
    <cellStyle name="_10.Bieuthegioi-tan_NGTT2008(1)_dan so phan tich 10 nam(moi)_Mau 2" xfId="2496" xr:uid="{00000000-0005-0000-0000-00001D090000}"/>
    <cellStyle name="_10.Bieuthegioi-tan_NGTT2008(1)_dan so phan tich 10 nam(moi)_Mau_Book2" xfId="2497" xr:uid="{00000000-0005-0000-0000-00001E090000}"/>
    <cellStyle name="_10.Bieuthegioi-tan_NGTT2008(1)_dan so phan tich 10 nam(moi)_Mau_NGTK-daydu-2014-Laodong" xfId="2498" xr:uid="{00000000-0005-0000-0000-00001F090000}"/>
    <cellStyle name="_10.Bieuthegioi-tan_NGTT2008(1)_dan so phan tich 10 nam(moi)_Mau_Niengiam_Hung_final" xfId="2499" xr:uid="{00000000-0005-0000-0000-000020090000}"/>
    <cellStyle name="_10.Bieuthegioi-tan_NGTT2008(1)_dan so phan tich 10 nam(moi)_NGDD 2013 Thu chi NSNN " xfId="2500" xr:uid="{00000000-0005-0000-0000-000021090000}"/>
    <cellStyle name="_10.Bieuthegioi-tan_NGTT2008(1)_dan so phan tich 10 nam(moi)_NGTK-daydu-2014-VuDSLD(22.5.2015)" xfId="2501" xr:uid="{00000000-0005-0000-0000-000022090000}"/>
    <cellStyle name="_10.Bieuthegioi-tan_NGTT2008(1)_dan so phan tich 10 nam(moi)_nien giam 28.5.12_sua tn_Oanh-gui-3.15pm-28-5-2012" xfId="2502" xr:uid="{00000000-0005-0000-0000-000023090000}"/>
    <cellStyle name="_10.Bieuthegioi-tan_NGTT2008(1)_dan so phan tich 10 nam(moi)_Nien giam KT_TV 2010" xfId="2503" xr:uid="{00000000-0005-0000-0000-000024090000}"/>
    <cellStyle name="_10.Bieuthegioi-tan_NGTT2008(1)_dan so phan tich 10 nam(moi)_nien giam tom tat nong nghiep 2013" xfId="2504" xr:uid="{00000000-0005-0000-0000-000025090000}"/>
    <cellStyle name="_10.Bieuthegioi-tan_NGTT2008(1)_dan so phan tich 10 nam(moi)_Phan II (In)" xfId="2505" xr:uid="{00000000-0005-0000-0000-000026090000}"/>
    <cellStyle name="_10.Bieuthegioi-tan_NGTT2008(1)_dan so phan tich 10 nam(moi)_Xl0000006" xfId="2506" xr:uid="{00000000-0005-0000-0000-000027090000}"/>
    <cellStyle name="_10.Bieuthegioi-tan_NGTT2008(1)_dan so phan tich 10 nam(moi)_Xl0000167" xfId="2507" xr:uid="{00000000-0005-0000-0000-000028090000}"/>
    <cellStyle name="_10.Bieuthegioi-tan_NGTT2008(1)_dan so phan tich 10 nam(moi)_Y te-VH TT_Tam(1)" xfId="2508" xr:uid="{00000000-0005-0000-0000-000029090000}"/>
    <cellStyle name="_10.Bieuthegioi-tan_NGTT2008(1)_Dat Dai NGTT -2013" xfId="2509" xr:uid="{00000000-0005-0000-0000-00002A090000}"/>
    <cellStyle name="_10.Bieuthegioi-tan_NGTT2008(1)_Dat Dai NGTT -2013 2" xfId="2510" xr:uid="{00000000-0005-0000-0000-00002B090000}"/>
    <cellStyle name="_10.Bieuthegioi-tan_NGTT2008(1)_Dat Dai NGTT -2013_Book2" xfId="2511" xr:uid="{00000000-0005-0000-0000-00002C090000}"/>
    <cellStyle name="_10.Bieuthegioi-tan_NGTT2008(1)_Dat Dai NGTT -2013_NGTK-daydu-2014-Laodong" xfId="2512" xr:uid="{00000000-0005-0000-0000-00002D090000}"/>
    <cellStyle name="_10.Bieuthegioi-tan_NGTT2008(1)_Dat Dai NGTT -2013_Niengiam_Hung_final" xfId="2513" xr:uid="{00000000-0005-0000-0000-00002E090000}"/>
    <cellStyle name="_10.Bieuthegioi-tan_NGTT2008(1)_Giaoduc2013(ok)" xfId="2514" xr:uid="{00000000-0005-0000-0000-00002F090000}"/>
    <cellStyle name="_10.Bieuthegioi-tan_NGTT2008(1)_GTSXNN" xfId="2515" xr:uid="{00000000-0005-0000-0000-000030090000}"/>
    <cellStyle name="_10.Bieuthegioi-tan_NGTT2008(1)_GTSXNN_Nongnghiep NGDD 2012_cap nhat den 24-5-2013(1)" xfId="2516" xr:uid="{00000000-0005-0000-0000-000031090000}"/>
    <cellStyle name="_10.Bieuthegioi-tan_NGTT2008(1)_Lam nghiep, thuy san 2010 (ok)" xfId="28" xr:uid="{00000000-0005-0000-0000-000032090000}"/>
    <cellStyle name="_10.Bieuthegioi-tan_NGTT2008(1)_Lam nghiep, thuy san 2010 (ok) 2" xfId="2517" xr:uid="{00000000-0005-0000-0000-000033090000}"/>
    <cellStyle name="_10.Bieuthegioi-tan_NGTT2008(1)_Lam nghiep, thuy san 2010 (ok)_08 Cong nghiep 2010" xfId="2518" xr:uid="{00000000-0005-0000-0000-000034090000}"/>
    <cellStyle name="_10.Bieuthegioi-tan_NGTT2008(1)_Lam nghiep, thuy san 2010 (ok)_08 Thuong mai va Du lich (Ok)" xfId="2519" xr:uid="{00000000-0005-0000-0000-000035090000}"/>
    <cellStyle name="_10.Bieuthegioi-tan_NGTT2008(1)_Lam nghiep, thuy san 2010 (ok)_09 Chi so gia 2011- VuTKG-1 (Ok)" xfId="2520" xr:uid="{00000000-0005-0000-0000-000036090000}"/>
    <cellStyle name="_10.Bieuthegioi-tan_NGTT2008(1)_Lam nghiep, thuy san 2010 (ok)_09 Du lich" xfId="2521" xr:uid="{00000000-0005-0000-0000-000037090000}"/>
    <cellStyle name="_10.Bieuthegioi-tan_NGTT2008(1)_Lam nghiep, thuy san 2010 (ok)_10 Van tai va BCVT (da sua ok)" xfId="2522" xr:uid="{00000000-0005-0000-0000-000038090000}"/>
    <cellStyle name="_10.Bieuthegioi-tan_NGTT2008(1)_Lam nghiep, thuy san 2010 (ok)_12 Giao duc, Y Te va Muc songnam2011" xfId="2523" xr:uid="{00000000-0005-0000-0000-000039090000}"/>
    <cellStyle name="_10.Bieuthegioi-tan_NGTT2008(1)_Lam nghiep, thuy san 2010 (ok)_Book2" xfId="2524" xr:uid="{00000000-0005-0000-0000-00003A090000}"/>
    <cellStyle name="_10.Bieuthegioi-tan_NGTT2008(1)_Lam nghiep, thuy san 2010 (ok)_Mau" xfId="2525" xr:uid="{00000000-0005-0000-0000-00003B090000}"/>
    <cellStyle name="_10.Bieuthegioi-tan_NGTT2008(1)_Lam nghiep, thuy san 2010 (ok)_NGTK-daydu-2014-Laodong" xfId="2526" xr:uid="{00000000-0005-0000-0000-00003C090000}"/>
    <cellStyle name="_10.Bieuthegioi-tan_NGTT2008(1)_Lam nghiep, thuy san 2010 (ok)_nien giam tom tat du lich va XNK" xfId="2527" xr:uid="{00000000-0005-0000-0000-00003D090000}"/>
    <cellStyle name="_10.Bieuthegioi-tan_NGTT2008(1)_Lam nghiep, thuy san 2010 (ok)_Niengiam_Hung_final" xfId="2528" xr:uid="{00000000-0005-0000-0000-00003E090000}"/>
    <cellStyle name="_10.Bieuthegioi-tan_NGTT2008(1)_Lam nghiep, thuy san 2010 (ok)_Nongnghiep" xfId="2529" xr:uid="{00000000-0005-0000-0000-00003F090000}"/>
    <cellStyle name="_10.Bieuthegioi-tan_NGTT2008(1)_Lam nghiep, thuy san 2010 (ok)_XNK" xfId="2530" xr:uid="{00000000-0005-0000-0000-000040090000}"/>
    <cellStyle name="_10.Bieuthegioi-tan_NGTT2008(1)_Maket NGTT Cong nghiep 2011" xfId="2531" xr:uid="{00000000-0005-0000-0000-000041090000}"/>
    <cellStyle name="_10.Bieuthegioi-tan_NGTT2008(1)_Maket NGTT Cong nghiep 2011_08 Cong nghiep 2010" xfId="2532" xr:uid="{00000000-0005-0000-0000-000042090000}"/>
    <cellStyle name="_10.Bieuthegioi-tan_NGTT2008(1)_Maket NGTT Cong nghiep 2011_08 Thuong mai va Du lich (Ok)" xfId="2533" xr:uid="{00000000-0005-0000-0000-000043090000}"/>
    <cellStyle name="_10.Bieuthegioi-tan_NGTT2008(1)_Maket NGTT Cong nghiep 2011_09 Chi so gia 2011- VuTKG-1 (Ok)" xfId="2534" xr:uid="{00000000-0005-0000-0000-000044090000}"/>
    <cellStyle name="_10.Bieuthegioi-tan_NGTT2008(1)_Maket NGTT Cong nghiep 2011_09 Du lich" xfId="2535" xr:uid="{00000000-0005-0000-0000-000045090000}"/>
    <cellStyle name="_10.Bieuthegioi-tan_NGTT2008(1)_Maket NGTT Cong nghiep 2011_10 Van tai va BCVT (da sua ok)" xfId="2536" xr:uid="{00000000-0005-0000-0000-000046090000}"/>
    <cellStyle name="_10.Bieuthegioi-tan_NGTT2008(1)_Maket NGTT Cong nghiep 2011_12 Giao duc, Y Te va Muc songnam2011" xfId="2537" xr:uid="{00000000-0005-0000-0000-000047090000}"/>
    <cellStyle name="_10.Bieuthegioi-tan_NGTT2008(1)_Maket NGTT Cong nghiep 2011_nien giam tom tat du lich va XNK" xfId="2538" xr:uid="{00000000-0005-0000-0000-000048090000}"/>
    <cellStyle name="_10.Bieuthegioi-tan_NGTT2008(1)_Maket NGTT Cong nghiep 2011_Nongnghiep" xfId="2539" xr:uid="{00000000-0005-0000-0000-000049090000}"/>
    <cellStyle name="_10.Bieuthegioi-tan_NGTT2008(1)_Maket NGTT Cong nghiep 2011_XNK" xfId="2540" xr:uid="{00000000-0005-0000-0000-00004A090000}"/>
    <cellStyle name="_10.Bieuthegioi-tan_NGTT2008(1)_Maket NGTT Doanh Nghiep 2011" xfId="2541" xr:uid="{00000000-0005-0000-0000-00004B090000}"/>
    <cellStyle name="_10.Bieuthegioi-tan_NGTT2008(1)_Maket NGTT Doanh Nghiep 2011_08 Cong nghiep 2010" xfId="2542" xr:uid="{00000000-0005-0000-0000-00004C090000}"/>
    <cellStyle name="_10.Bieuthegioi-tan_NGTT2008(1)_Maket NGTT Doanh Nghiep 2011_08 Thuong mai va Du lich (Ok)" xfId="2543" xr:uid="{00000000-0005-0000-0000-00004D090000}"/>
    <cellStyle name="_10.Bieuthegioi-tan_NGTT2008(1)_Maket NGTT Doanh Nghiep 2011_09 Chi so gia 2011- VuTKG-1 (Ok)" xfId="2544" xr:uid="{00000000-0005-0000-0000-00004E090000}"/>
    <cellStyle name="_10.Bieuthegioi-tan_NGTT2008(1)_Maket NGTT Doanh Nghiep 2011_09 Du lich" xfId="2545" xr:uid="{00000000-0005-0000-0000-00004F090000}"/>
    <cellStyle name="_10.Bieuthegioi-tan_NGTT2008(1)_Maket NGTT Doanh Nghiep 2011_10 Van tai va BCVT (da sua ok)" xfId="2546" xr:uid="{00000000-0005-0000-0000-000050090000}"/>
    <cellStyle name="_10.Bieuthegioi-tan_NGTT2008(1)_Maket NGTT Doanh Nghiep 2011_12 Giao duc, Y Te va Muc songnam2011" xfId="2547" xr:uid="{00000000-0005-0000-0000-000051090000}"/>
    <cellStyle name="_10.Bieuthegioi-tan_NGTT2008(1)_Maket NGTT Doanh Nghiep 2011_nien giam tom tat du lich va XNK" xfId="2548" xr:uid="{00000000-0005-0000-0000-000052090000}"/>
    <cellStyle name="_10.Bieuthegioi-tan_NGTT2008(1)_Maket NGTT Doanh Nghiep 2011_Nongnghiep" xfId="2549" xr:uid="{00000000-0005-0000-0000-000053090000}"/>
    <cellStyle name="_10.Bieuthegioi-tan_NGTT2008(1)_Maket NGTT Doanh Nghiep 2011_XNK" xfId="2550" xr:uid="{00000000-0005-0000-0000-000054090000}"/>
    <cellStyle name="_10.Bieuthegioi-tan_NGTT2008(1)_Maket NGTT Thu chi NS 2011" xfId="2551" xr:uid="{00000000-0005-0000-0000-000055090000}"/>
    <cellStyle name="_10.Bieuthegioi-tan_NGTT2008(1)_Maket NGTT Thu chi NS 2011_08 Cong nghiep 2010" xfId="2552" xr:uid="{00000000-0005-0000-0000-000056090000}"/>
    <cellStyle name="_10.Bieuthegioi-tan_NGTT2008(1)_Maket NGTT Thu chi NS 2011_08 Thuong mai va Du lich (Ok)" xfId="2553" xr:uid="{00000000-0005-0000-0000-000057090000}"/>
    <cellStyle name="_10.Bieuthegioi-tan_NGTT2008(1)_Maket NGTT Thu chi NS 2011_09 Chi so gia 2011- VuTKG-1 (Ok)" xfId="2554" xr:uid="{00000000-0005-0000-0000-000058090000}"/>
    <cellStyle name="_10.Bieuthegioi-tan_NGTT2008(1)_Maket NGTT Thu chi NS 2011_09 Du lich" xfId="2555" xr:uid="{00000000-0005-0000-0000-000059090000}"/>
    <cellStyle name="_10.Bieuthegioi-tan_NGTT2008(1)_Maket NGTT Thu chi NS 2011_10 Van tai va BCVT (da sua ok)" xfId="2556" xr:uid="{00000000-0005-0000-0000-00005A090000}"/>
    <cellStyle name="_10.Bieuthegioi-tan_NGTT2008(1)_Maket NGTT Thu chi NS 2011_12 Giao duc, Y Te va Muc songnam2011" xfId="2557" xr:uid="{00000000-0005-0000-0000-00005B090000}"/>
    <cellStyle name="_10.Bieuthegioi-tan_NGTT2008(1)_Maket NGTT Thu chi NS 2011_nien giam tom tat du lich va XNK" xfId="2558" xr:uid="{00000000-0005-0000-0000-00005C090000}"/>
    <cellStyle name="_10.Bieuthegioi-tan_NGTT2008(1)_Maket NGTT Thu chi NS 2011_Nongnghiep" xfId="2559" xr:uid="{00000000-0005-0000-0000-00005D090000}"/>
    <cellStyle name="_10.Bieuthegioi-tan_NGTT2008(1)_Maket NGTT Thu chi NS 2011_XNK" xfId="2560" xr:uid="{00000000-0005-0000-0000-00005E090000}"/>
    <cellStyle name="_10.Bieuthegioi-tan_NGTT2008(1)_Maket NGTT2012 LN,TS (7-1-2013)" xfId="2561" xr:uid="{00000000-0005-0000-0000-00005F090000}"/>
    <cellStyle name="_10.Bieuthegioi-tan_NGTT2008(1)_Maket NGTT2012 LN,TS (7-1-2013)_Nongnghiep" xfId="2562" xr:uid="{00000000-0005-0000-0000-000060090000}"/>
    <cellStyle name="_10.Bieuthegioi-tan_NGTT2008(1)_Mau" xfId="2563" xr:uid="{00000000-0005-0000-0000-000061090000}"/>
    <cellStyle name="_10.Bieuthegioi-tan_NGTT2008(1)_Ngiam_lamnghiep_2011_v2(1)(1)" xfId="2564" xr:uid="{00000000-0005-0000-0000-000062090000}"/>
    <cellStyle name="_10.Bieuthegioi-tan_NGTT2008(1)_Ngiam_lamnghiep_2011_v2(1)(1)_Nongnghiep" xfId="2565" xr:uid="{00000000-0005-0000-0000-000063090000}"/>
    <cellStyle name="_10.Bieuthegioi-tan_NGTT2008(1)_NGTK-daydu-2014-Laodong" xfId="2566" xr:uid="{00000000-0005-0000-0000-000064090000}"/>
    <cellStyle name="_10.Bieuthegioi-tan_NGTT2008(1)_NGTT Ca the 2011 Diep" xfId="2567" xr:uid="{00000000-0005-0000-0000-000065090000}"/>
    <cellStyle name="_10.Bieuthegioi-tan_NGTT2008(1)_NGTT Ca the 2011 Diep_08 Cong nghiep 2010" xfId="2568" xr:uid="{00000000-0005-0000-0000-000066090000}"/>
    <cellStyle name="_10.Bieuthegioi-tan_NGTT2008(1)_NGTT Ca the 2011 Diep_08 Thuong mai va Du lich (Ok)" xfId="2569" xr:uid="{00000000-0005-0000-0000-000067090000}"/>
    <cellStyle name="_10.Bieuthegioi-tan_NGTT2008(1)_NGTT Ca the 2011 Diep_09 Chi so gia 2011- VuTKG-1 (Ok)" xfId="2570" xr:uid="{00000000-0005-0000-0000-000068090000}"/>
    <cellStyle name="_10.Bieuthegioi-tan_NGTT2008(1)_NGTT Ca the 2011 Diep_09 Du lich" xfId="2571" xr:uid="{00000000-0005-0000-0000-000069090000}"/>
    <cellStyle name="_10.Bieuthegioi-tan_NGTT2008(1)_NGTT Ca the 2011 Diep_10 Van tai va BCVT (da sua ok)" xfId="2572" xr:uid="{00000000-0005-0000-0000-00006A090000}"/>
    <cellStyle name="_10.Bieuthegioi-tan_NGTT2008(1)_NGTT Ca the 2011 Diep_12 Giao duc, Y Te va Muc songnam2011" xfId="2573" xr:uid="{00000000-0005-0000-0000-00006B090000}"/>
    <cellStyle name="_10.Bieuthegioi-tan_NGTT2008(1)_NGTT Ca the 2011 Diep_nien giam tom tat du lich va XNK" xfId="2574" xr:uid="{00000000-0005-0000-0000-00006C090000}"/>
    <cellStyle name="_10.Bieuthegioi-tan_NGTT2008(1)_NGTT Ca the 2011 Diep_Nongnghiep" xfId="2575" xr:uid="{00000000-0005-0000-0000-00006D090000}"/>
    <cellStyle name="_10.Bieuthegioi-tan_NGTT2008(1)_NGTT Ca the 2011 Diep_XNK" xfId="2576" xr:uid="{00000000-0005-0000-0000-00006E090000}"/>
    <cellStyle name="_10.Bieuthegioi-tan_NGTT2008(1)_NGTT LN,TS 2012 (Chuan)" xfId="2577" xr:uid="{00000000-0005-0000-0000-00006F090000}"/>
    <cellStyle name="_10.Bieuthegioi-tan_NGTT2008(1)_Nien giam day du  Nong nghiep 2010" xfId="29" xr:uid="{00000000-0005-0000-0000-000070090000}"/>
    <cellStyle name="_10.Bieuthegioi-tan_NGTT2008(1)_Nien giam day du  Nong nghiep 2010 2" xfId="5159" xr:uid="{00000000-0005-0000-0000-000071090000}"/>
    <cellStyle name="_10.Bieuthegioi-tan_NGTT2008(1)_nien giam tom tat nong nghiep 2013" xfId="2578" xr:uid="{00000000-0005-0000-0000-000072090000}"/>
    <cellStyle name="_10.Bieuthegioi-tan_NGTT2008(1)_Nien giam TT Vu Nong nghiep 2012(solieu)-gui Vu TH 29-3-2013" xfId="2579" xr:uid="{00000000-0005-0000-0000-000073090000}"/>
    <cellStyle name="_10.Bieuthegioi-tan_NGTT2008(1)_Niengiam_Hung_final" xfId="2580" xr:uid="{00000000-0005-0000-0000-000074090000}"/>
    <cellStyle name="_10.Bieuthegioi-tan_NGTT2008(1)_Nongnghiep" xfId="2581" xr:uid="{00000000-0005-0000-0000-000075090000}"/>
    <cellStyle name="_10.Bieuthegioi-tan_NGTT2008(1)_Nongnghiep 2" xfId="2582" xr:uid="{00000000-0005-0000-0000-000076090000}"/>
    <cellStyle name="_10.Bieuthegioi-tan_NGTT2008(1)_Nongnghiep_Bo sung 04 bieu Cong nghiep" xfId="2583" xr:uid="{00000000-0005-0000-0000-000077090000}"/>
    <cellStyle name="_10.Bieuthegioi-tan_NGTT2008(1)_Nongnghiep_Bo sung 04 bieu Cong nghiep 2" xfId="2584" xr:uid="{00000000-0005-0000-0000-000078090000}"/>
    <cellStyle name="_10.Bieuthegioi-tan_NGTT2008(1)_Nongnghiep_Bo sung 04 bieu Cong nghiep_Book2" xfId="2585" xr:uid="{00000000-0005-0000-0000-000079090000}"/>
    <cellStyle name="_10.Bieuthegioi-tan_NGTT2008(1)_Nongnghiep_Bo sung 04 bieu Cong nghiep_Mau" xfId="2586" xr:uid="{00000000-0005-0000-0000-00007A090000}"/>
    <cellStyle name="_10.Bieuthegioi-tan_NGTT2008(1)_Nongnghiep_Bo sung 04 bieu Cong nghiep_NGTK-daydu-2014-Laodong" xfId="2587" xr:uid="{00000000-0005-0000-0000-00007B090000}"/>
    <cellStyle name="_10.Bieuthegioi-tan_NGTT2008(1)_Nongnghiep_Bo sung 04 bieu Cong nghiep_Niengiam_Hung_final" xfId="2588" xr:uid="{00000000-0005-0000-0000-00007C090000}"/>
    <cellStyle name="_10.Bieuthegioi-tan_NGTT2008(1)_Nongnghiep_Book2" xfId="2589" xr:uid="{00000000-0005-0000-0000-00007D090000}"/>
    <cellStyle name="_10.Bieuthegioi-tan_NGTT2008(1)_Nongnghiep_Mau" xfId="2590" xr:uid="{00000000-0005-0000-0000-00007E090000}"/>
    <cellStyle name="_10.Bieuthegioi-tan_NGTT2008(1)_Nongnghiep_NGDD 2013 Thu chi NSNN " xfId="2591" xr:uid="{00000000-0005-0000-0000-00007F090000}"/>
    <cellStyle name="_10.Bieuthegioi-tan_NGTT2008(1)_Nongnghiep_NGTK-daydu-2014-Laodong" xfId="2592" xr:uid="{00000000-0005-0000-0000-000080090000}"/>
    <cellStyle name="_10.Bieuthegioi-tan_NGTT2008(1)_Nongnghiep_Niengiam_Hung_final" xfId="2593" xr:uid="{00000000-0005-0000-0000-000081090000}"/>
    <cellStyle name="_10.Bieuthegioi-tan_NGTT2008(1)_Nongnghiep_Nongnghiep NGDD 2012_cap nhat den 24-5-2013(1)" xfId="2594" xr:uid="{00000000-0005-0000-0000-000082090000}"/>
    <cellStyle name="_10.Bieuthegioi-tan_NGTT2008(1)_Nongnghiep_TKQG" xfId="2595" xr:uid="{00000000-0005-0000-0000-000083090000}"/>
    <cellStyle name="_10.Bieuthegioi-tan_NGTT2008(1)_Phan i (in)" xfId="2596" xr:uid="{00000000-0005-0000-0000-000084090000}"/>
    <cellStyle name="_10.Bieuthegioi-tan_NGTT2008(1)_Phan II (In)" xfId="2597" xr:uid="{00000000-0005-0000-0000-000085090000}"/>
    <cellStyle name="_10.Bieuthegioi-tan_NGTT2008(1)_So lieu quoc te TH" xfId="2598" xr:uid="{00000000-0005-0000-0000-000086090000}"/>
    <cellStyle name="_10.Bieuthegioi-tan_NGTT2008(1)_So lieu quoc te TH_08 Cong nghiep 2010" xfId="2599" xr:uid="{00000000-0005-0000-0000-000087090000}"/>
    <cellStyle name="_10.Bieuthegioi-tan_NGTT2008(1)_So lieu quoc te TH_08 Thuong mai va Du lich (Ok)" xfId="2600" xr:uid="{00000000-0005-0000-0000-000088090000}"/>
    <cellStyle name="_10.Bieuthegioi-tan_NGTT2008(1)_So lieu quoc te TH_09 Chi so gia 2011- VuTKG-1 (Ok)" xfId="2601" xr:uid="{00000000-0005-0000-0000-000089090000}"/>
    <cellStyle name="_10.Bieuthegioi-tan_NGTT2008(1)_So lieu quoc te TH_09 Du lich" xfId="2602" xr:uid="{00000000-0005-0000-0000-00008A090000}"/>
    <cellStyle name="_10.Bieuthegioi-tan_NGTT2008(1)_So lieu quoc te TH_10 Van tai va BCVT (da sua ok)" xfId="2603" xr:uid="{00000000-0005-0000-0000-00008B090000}"/>
    <cellStyle name="_10.Bieuthegioi-tan_NGTT2008(1)_So lieu quoc te TH_12 Giao duc, Y Te va Muc songnam2011" xfId="2604" xr:uid="{00000000-0005-0000-0000-00008C090000}"/>
    <cellStyle name="_10.Bieuthegioi-tan_NGTT2008(1)_So lieu quoc te TH_nien giam tom tat du lich va XNK" xfId="2605" xr:uid="{00000000-0005-0000-0000-00008D090000}"/>
    <cellStyle name="_10.Bieuthegioi-tan_NGTT2008(1)_So lieu quoc te TH_Nongnghiep" xfId="2606" xr:uid="{00000000-0005-0000-0000-00008E090000}"/>
    <cellStyle name="_10.Bieuthegioi-tan_NGTT2008(1)_So lieu quoc te TH_XNK" xfId="2607" xr:uid="{00000000-0005-0000-0000-00008F090000}"/>
    <cellStyle name="_10.Bieuthegioi-tan_NGTT2008(1)_So lieu quoc te(GDP)" xfId="2608" xr:uid="{00000000-0005-0000-0000-000090090000}"/>
    <cellStyle name="_10.Bieuthegioi-tan_NGTT2008(1)_So lieu quoc te(GDP) 2" xfId="2609" xr:uid="{00000000-0005-0000-0000-000091090000}"/>
    <cellStyle name="_10.Bieuthegioi-tan_NGTT2008(1)_So lieu quoc te(GDP)_02  Dan so lao dong(OK)" xfId="2610" xr:uid="{00000000-0005-0000-0000-000092090000}"/>
    <cellStyle name="_10.Bieuthegioi-tan_NGTT2008(1)_So lieu quoc te(GDP)_03 TKQG va Thu chi NSNN 2012" xfId="2611" xr:uid="{00000000-0005-0000-0000-000093090000}"/>
    <cellStyle name="_10.Bieuthegioi-tan_NGTT2008(1)_So lieu quoc te(GDP)_04 Doanh nghiep va CSKDCT 2012" xfId="2612" xr:uid="{00000000-0005-0000-0000-000094090000}"/>
    <cellStyle name="_10.Bieuthegioi-tan_NGTT2008(1)_So lieu quoc te(GDP)_05 Doanh nghiep va Ca the_2011 (Ok)" xfId="2613" xr:uid="{00000000-0005-0000-0000-000095090000}"/>
    <cellStyle name="_10.Bieuthegioi-tan_NGTT2008(1)_So lieu quoc te(GDP)_06 NGTT LN,TS 2013 co so" xfId="2614" xr:uid="{00000000-0005-0000-0000-000096090000}"/>
    <cellStyle name="_10.Bieuthegioi-tan_NGTT2008(1)_So lieu quoc te(GDP)_07 NGTT CN 2012" xfId="2615" xr:uid="{00000000-0005-0000-0000-000097090000}"/>
    <cellStyle name="_10.Bieuthegioi-tan_NGTT2008(1)_So lieu quoc te(GDP)_08 Thuong mai Tong muc - Diep" xfId="2616" xr:uid="{00000000-0005-0000-0000-000098090000}"/>
    <cellStyle name="_10.Bieuthegioi-tan_NGTT2008(1)_So lieu quoc te(GDP)_08 Thuong mai va Du lich (Ok)" xfId="2617" xr:uid="{00000000-0005-0000-0000-000099090000}"/>
    <cellStyle name="_10.Bieuthegioi-tan_NGTT2008(1)_So lieu quoc te(GDP)_08 Thuong mai va Du lich (Ok)_nien giam tom tat nong nghiep 2013" xfId="2618" xr:uid="{00000000-0005-0000-0000-00009A090000}"/>
    <cellStyle name="_10.Bieuthegioi-tan_NGTT2008(1)_So lieu quoc te(GDP)_08 Thuong mai va Du lich (Ok)_Phan II (In)" xfId="2619" xr:uid="{00000000-0005-0000-0000-00009B090000}"/>
    <cellStyle name="_10.Bieuthegioi-tan_NGTT2008(1)_So lieu quoc te(GDP)_09 Chi so gia 2011- VuTKG-1 (Ok)" xfId="2620" xr:uid="{00000000-0005-0000-0000-00009C090000}"/>
    <cellStyle name="_10.Bieuthegioi-tan_NGTT2008(1)_So lieu quoc te(GDP)_09 Chi so gia 2011- VuTKG-1 (Ok)_nien giam tom tat nong nghiep 2013" xfId="2621" xr:uid="{00000000-0005-0000-0000-00009D090000}"/>
    <cellStyle name="_10.Bieuthegioi-tan_NGTT2008(1)_So lieu quoc te(GDP)_09 Chi so gia 2011- VuTKG-1 (Ok)_Phan II (In)" xfId="2622" xr:uid="{00000000-0005-0000-0000-00009E090000}"/>
    <cellStyle name="_10.Bieuthegioi-tan_NGTT2008(1)_So lieu quoc te(GDP)_09 Du lich" xfId="2623" xr:uid="{00000000-0005-0000-0000-00009F090000}"/>
    <cellStyle name="_10.Bieuthegioi-tan_NGTT2008(1)_So lieu quoc te(GDP)_09 Du lich_nien giam tom tat nong nghiep 2013" xfId="2624" xr:uid="{00000000-0005-0000-0000-0000A0090000}"/>
    <cellStyle name="_10.Bieuthegioi-tan_NGTT2008(1)_So lieu quoc te(GDP)_09 Du lich_Phan II (In)" xfId="2625" xr:uid="{00000000-0005-0000-0000-0000A1090000}"/>
    <cellStyle name="_10.Bieuthegioi-tan_NGTT2008(1)_So lieu quoc te(GDP)_10 Van tai va BCVT (da sua ok)" xfId="2626" xr:uid="{00000000-0005-0000-0000-0000A2090000}"/>
    <cellStyle name="_10.Bieuthegioi-tan_NGTT2008(1)_So lieu quoc te(GDP)_10 Van tai va BCVT (da sua ok)_nien giam tom tat nong nghiep 2013" xfId="2627" xr:uid="{00000000-0005-0000-0000-0000A3090000}"/>
    <cellStyle name="_10.Bieuthegioi-tan_NGTT2008(1)_So lieu quoc te(GDP)_10 Van tai va BCVT (da sua ok)_Phan II (In)" xfId="2628" xr:uid="{00000000-0005-0000-0000-0000A4090000}"/>
    <cellStyle name="_10.Bieuthegioi-tan_NGTT2008(1)_So lieu quoc te(GDP)_11 (3)" xfId="2629" xr:uid="{00000000-0005-0000-0000-0000A5090000}"/>
    <cellStyle name="_10.Bieuthegioi-tan_NGTT2008(1)_So lieu quoc te(GDP)_11 (3) 2" xfId="2630" xr:uid="{00000000-0005-0000-0000-0000A6090000}"/>
    <cellStyle name="_10.Bieuthegioi-tan_NGTT2008(1)_So lieu quoc te(GDP)_11 (3)_04 Doanh nghiep va CSKDCT 2012" xfId="2631" xr:uid="{00000000-0005-0000-0000-0000A7090000}"/>
    <cellStyle name="_10.Bieuthegioi-tan_NGTT2008(1)_So lieu quoc te(GDP)_11 (3)_Book2" xfId="2632" xr:uid="{00000000-0005-0000-0000-0000A8090000}"/>
    <cellStyle name="_10.Bieuthegioi-tan_NGTT2008(1)_So lieu quoc te(GDP)_11 (3)_NGTK-daydu-2014-Laodong" xfId="2633" xr:uid="{00000000-0005-0000-0000-0000A9090000}"/>
    <cellStyle name="_10.Bieuthegioi-tan_NGTT2008(1)_So lieu quoc te(GDP)_11 (3)_nien giam tom tat nong nghiep 2013" xfId="2634" xr:uid="{00000000-0005-0000-0000-0000AA090000}"/>
    <cellStyle name="_10.Bieuthegioi-tan_NGTT2008(1)_So lieu quoc te(GDP)_11 (3)_Niengiam_Hung_final" xfId="2635" xr:uid="{00000000-0005-0000-0000-0000AB090000}"/>
    <cellStyle name="_10.Bieuthegioi-tan_NGTT2008(1)_So lieu quoc te(GDP)_11 (3)_Phan II (In)" xfId="2636" xr:uid="{00000000-0005-0000-0000-0000AC090000}"/>
    <cellStyle name="_10.Bieuthegioi-tan_NGTT2008(1)_So lieu quoc te(GDP)_11 (3)_Xl0000167" xfId="2637" xr:uid="{00000000-0005-0000-0000-0000AD090000}"/>
    <cellStyle name="_10.Bieuthegioi-tan_NGTT2008(1)_So lieu quoc te(GDP)_12 (2)" xfId="2638" xr:uid="{00000000-0005-0000-0000-0000AE090000}"/>
    <cellStyle name="_10.Bieuthegioi-tan_NGTT2008(1)_So lieu quoc te(GDP)_12 (2) 2" xfId="2639" xr:uid="{00000000-0005-0000-0000-0000AF090000}"/>
    <cellStyle name="_10.Bieuthegioi-tan_NGTT2008(1)_So lieu quoc te(GDP)_12 (2)_04 Doanh nghiep va CSKDCT 2012" xfId="2640" xr:uid="{00000000-0005-0000-0000-0000B0090000}"/>
    <cellStyle name="_10.Bieuthegioi-tan_NGTT2008(1)_So lieu quoc te(GDP)_12 (2)_Book2" xfId="2641" xr:uid="{00000000-0005-0000-0000-0000B1090000}"/>
    <cellStyle name="_10.Bieuthegioi-tan_NGTT2008(1)_So lieu quoc te(GDP)_12 (2)_NGTK-daydu-2014-Laodong" xfId="2642" xr:uid="{00000000-0005-0000-0000-0000B2090000}"/>
    <cellStyle name="_10.Bieuthegioi-tan_NGTT2008(1)_So lieu quoc te(GDP)_12 (2)_nien giam tom tat nong nghiep 2013" xfId="2643" xr:uid="{00000000-0005-0000-0000-0000B3090000}"/>
    <cellStyle name="_10.Bieuthegioi-tan_NGTT2008(1)_So lieu quoc te(GDP)_12 (2)_Niengiam_Hung_final" xfId="2644" xr:uid="{00000000-0005-0000-0000-0000B4090000}"/>
    <cellStyle name="_10.Bieuthegioi-tan_NGTT2008(1)_So lieu quoc te(GDP)_12 (2)_Phan II (In)" xfId="2645" xr:uid="{00000000-0005-0000-0000-0000B5090000}"/>
    <cellStyle name="_10.Bieuthegioi-tan_NGTT2008(1)_So lieu quoc te(GDP)_12 (2)_Xl0000167" xfId="2646" xr:uid="{00000000-0005-0000-0000-0000B6090000}"/>
    <cellStyle name="_10.Bieuthegioi-tan_NGTT2008(1)_So lieu quoc te(GDP)_12 Giao duc, Y Te va Muc songnam2011" xfId="2647" xr:uid="{00000000-0005-0000-0000-0000B7090000}"/>
    <cellStyle name="_10.Bieuthegioi-tan_NGTT2008(1)_So lieu quoc te(GDP)_12 Giao duc, Y Te va Muc songnam2011_nien giam tom tat nong nghiep 2013" xfId="2648" xr:uid="{00000000-0005-0000-0000-0000B8090000}"/>
    <cellStyle name="_10.Bieuthegioi-tan_NGTT2008(1)_So lieu quoc te(GDP)_12 Giao duc, Y Te va Muc songnam2011_Phan II (In)" xfId="2649" xr:uid="{00000000-0005-0000-0000-0000B9090000}"/>
    <cellStyle name="_10.Bieuthegioi-tan_NGTT2008(1)_So lieu quoc te(GDP)_12 MSDC_Thuy Van" xfId="2650" xr:uid="{00000000-0005-0000-0000-0000BA090000}"/>
    <cellStyle name="_10.Bieuthegioi-tan_NGTT2008(1)_So lieu quoc te(GDP)_12 So lieu quoc te (Ok)" xfId="2651" xr:uid="{00000000-0005-0000-0000-0000BB090000}"/>
    <cellStyle name="_10.Bieuthegioi-tan_NGTT2008(1)_So lieu quoc te(GDP)_12 So lieu quoc te (Ok)_nien giam tom tat nong nghiep 2013" xfId="2652" xr:uid="{00000000-0005-0000-0000-0000BC090000}"/>
    <cellStyle name="_10.Bieuthegioi-tan_NGTT2008(1)_So lieu quoc te(GDP)_12 So lieu quoc te (Ok)_Phan II (In)" xfId="2653" xr:uid="{00000000-0005-0000-0000-0000BD090000}"/>
    <cellStyle name="_10.Bieuthegioi-tan_NGTT2008(1)_So lieu quoc te(GDP)_13 Van tai 2012" xfId="2654" xr:uid="{00000000-0005-0000-0000-0000BE090000}"/>
    <cellStyle name="_10.Bieuthegioi-tan_NGTT2008(1)_So lieu quoc te(GDP)_Book2" xfId="2655" xr:uid="{00000000-0005-0000-0000-0000BF090000}"/>
    <cellStyle name="_10.Bieuthegioi-tan_NGTT2008(1)_So lieu quoc te(GDP)_Giaoduc2013(ok)" xfId="2656" xr:uid="{00000000-0005-0000-0000-0000C0090000}"/>
    <cellStyle name="_10.Bieuthegioi-tan_NGTT2008(1)_So lieu quoc te(GDP)_Maket NGTT2012 LN,TS (7-1-2013)" xfId="2657" xr:uid="{00000000-0005-0000-0000-0000C1090000}"/>
    <cellStyle name="_10.Bieuthegioi-tan_NGTT2008(1)_So lieu quoc te(GDP)_Maket NGTT2012 LN,TS (7-1-2013)_Nongnghiep" xfId="2658" xr:uid="{00000000-0005-0000-0000-0000C2090000}"/>
    <cellStyle name="_10.Bieuthegioi-tan_NGTT2008(1)_So lieu quoc te(GDP)_Ngiam_lamnghiep_2011_v2(1)(1)" xfId="2659" xr:uid="{00000000-0005-0000-0000-0000C3090000}"/>
    <cellStyle name="_10.Bieuthegioi-tan_NGTT2008(1)_So lieu quoc te(GDP)_Ngiam_lamnghiep_2011_v2(1)(1)_Nongnghiep" xfId="2660" xr:uid="{00000000-0005-0000-0000-0000C4090000}"/>
    <cellStyle name="_10.Bieuthegioi-tan_NGTT2008(1)_So lieu quoc te(GDP)_NGTK-daydu-2014-Laodong" xfId="2661" xr:uid="{00000000-0005-0000-0000-0000C5090000}"/>
    <cellStyle name="_10.Bieuthegioi-tan_NGTT2008(1)_So lieu quoc te(GDP)_NGTT LN,TS 2012 (Chuan)" xfId="2662" xr:uid="{00000000-0005-0000-0000-0000C6090000}"/>
    <cellStyle name="_10.Bieuthegioi-tan_NGTT2008(1)_So lieu quoc te(GDP)_Nien giam TT Vu Nong nghiep 2012(solieu)-gui Vu TH 29-3-2013" xfId="2663" xr:uid="{00000000-0005-0000-0000-0000C7090000}"/>
    <cellStyle name="_10.Bieuthegioi-tan_NGTT2008(1)_So lieu quoc te(GDP)_Niengiam_Hung_final" xfId="2664" xr:uid="{00000000-0005-0000-0000-0000C8090000}"/>
    <cellStyle name="_10.Bieuthegioi-tan_NGTT2008(1)_So lieu quoc te(GDP)_Nongnghiep" xfId="2665" xr:uid="{00000000-0005-0000-0000-0000C9090000}"/>
    <cellStyle name="_10.Bieuthegioi-tan_NGTT2008(1)_So lieu quoc te(GDP)_Nongnghiep NGDD 2012_cap nhat den 24-5-2013(1)" xfId="2666" xr:uid="{00000000-0005-0000-0000-0000CA090000}"/>
    <cellStyle name="_10.Bieuthegioi-tan_NGTT2008(1)_So lieu quoc te(GDP)_Nongnghiep_Nongnghiep NGDD 2012_cap nhat den 24-5-2013(1)" xfId="2667" xr:uid="{00000000-0005-0000-0000-0000CB090000}"/>
    <cellStyle name="_10.Bieuthegioi-tan_NGTT2008(1)_So lieu quoc te(GDP)_TKQG" xfId="2668" xr:uid="{00000000-0005-0000-0000-0000CC090000}"/>
    <cellStyle name="_10.Bieuthegioi-tan_NGTT2008(1)_So lieu quoc te(GDP)_Xl0000147" xfId="2669" xr:uid="{00000000-0005-0000-0000-0000CD090000}"/>
    <cellStyle name="_10.Bieuthegioi-tan_NGTT2008(1)_So lieu quoc te(GDP)_Xl0000167" xfId="2670" xr:uid="{00000000-0005-0000-0000-0000CE090000}"/>
    <cellStyle name="_10.Bieuthegioi-tan_NGTT2008(1)_So lieu quoc te(GDP)_XNK" xfId="2671" xr:uid="{00000000-0005-0000-0000-0000CF090000}"/>
    <cellStyle name="_10.Bieuthegioi-tan_NGTT2008(1)_So lieu quoc te(GDP)_XNK_nien giam tom tat nong nghiep 2013" xfId="2672" xr:uid="{00000000-0005-0000-0000-0000D0090000}"/>
    <cellStyle name="_10.Bieuthegioi-tan_NGTT2008(1)_So lieu quoc te(GDP)_XNK_Phan II (In)" xfId="2673" xr:uid="{00000000-0005-0000-0000-0000D1090000}"/>
    <cellStyle name="_10.Bieuthegioi-tan_NGTT2008(1)_Thuong mai va Du lich" xfId="2674" xr:uid="{00000000-0005-0000-0000-0000D2090000}"/>
    <cellStyle name="_10.Bieuthegioi-tan_NGTT2008(1)_Thuong mai va Du lich 2" xfId="2675" xr:uid="{00000000-0005-0000-0000-0000D3090000}"/>
    <cellStyle name="_10.Bieuthegioi-tan_NGTT2008(1)_Thuong mai va Du lich_01 Don vi HC" xfId="2676" xr:uid="{00000000-0005-0000-0000-0000D4090000}"/>
    <cellStyle name="_10.Bieuthegioi-tan_NGTT2008(1)_Thuong mai va Du lich_Book2" xfId="2677" xr:uid="{00000000-0005-0000-0000-0000D5090000}"/>
    <cellStyle name="_10.Bieuthegioi-tan_NGTT2008(1)_Thuong mai va Du lich_NGDD 2013 Thu chi NSNN " xfId="2678" xr:uid="{00000000-0005-0000-0000-0000D6090000}"/>
    <cellStyle name="_10.Bieuthegioi-tan_NGTT2008(1)_Thuong mai va Du lich_NGTK-daydu-2014-Laodong" xfId="2679" xr:uid="{00000000-0005-0000-0000-0000D7090000}"/>
    <cellStyle name="_10.Bieuthegioi-tan_NGTT2008(1)_Thuong mai va Du lich_nien giam tom tat nong nghiep 2013" xfId="2680" xr:uid="{00000000-0005-0000-0000-0000D8090000}"/>
    <cellStyle name="_10.Bieuthegioi-tan_NGTT2008(1)_Thuong mai va Du lich_Niengiam_Hung_final" xfId="2681" xr:uid="{00000000-0005-0000-0000-0000D9090000}"/>
    <cellStyle name="_10.Bieuthegioi-tan_NGTT2008(1)_Thuong mai va Du lich_Phan II (In)" xfId="2682" xr:uid="{00000000-0005-0000-0000-0000DA090000}"/>
    <cellStyle name="_10.Bieuthegioi-tan_NGTT2008(1)_TKQG" xfId="2683" xr:uid="{00000000-0005-0000-0000-0000DB090000}"/>
    <cellStyle name="_10.Bieuthegioi-tan_NGTT2008(1)_Tong hop 1" xfId="2684" xr:uid="{00000000-0005-0000-0000-0000DC090000}"/>
    <cellStyle name="_10.Bieuthegioi-tan_NGTT2008(1)_Tong hop 1 2" xfId="2685" xr:uid="{00000000-0005-0000-0000-0000DD090000}"/>
    <cellStyle name="_10.Bieuthegioi-tan_NGTT2008(1)_Tong hop 1_Book2" xfId="2686" xr:uid="{00000000-0005-0000-0000-0000DE090000}"/>
    <cellStyle name="_10.Bieuthegioi-tan_NGTT2008(1)_Tong hop 1_NGTK-daydu-2014-Laodong" xfId="2687" xr:uid="{00000000-0005-0000-0000-0000DF090000}"/>
    <cellStyle name="_10.Bieuthegioi-tan_NGTT2008(1)_Tong hop 1_Niengiam_Hung_final" xfId="2688" xr:uid="{00000000-0005-0000-0000-0000E0090000}"/>
    <cellStyle name="_10.Bieuthegioi-tan_NGTT2008(1)_Tong hop NGTT" xfId="2689" xr:uid="{00000000-0005-0000-0000-0000E1090000}"/>
    <cellStyle name="_10.Bieuthegioi-tan_NGTT2008(1)_Tong hop NGTT 2" xfId="2690" xr:uid="{00000000-0005-0000-0000-0000E2090000}"/>
    <cellStyle name="_10.Bieuthegioi-tan_NGTT2008(1)_Tong hop NGTT_Book2" xfId="2691" xr:uid="{00000000-0005-0000-0000-0000E3090000}"/>
    <cellStyle name="_10.Bieuthegioi-tan_NGTT2008(1)_Tong hop NGTT_Mau" xfId="2692" xr:uid="{00000000-0005-0000-0000-0000E4090000}"/>
    <cellStyle name="_10.Bieuthegioi-tan_NGTT2008(1)_Tong hop NGTT_NGTK-daydu-2014-Laodong" xfId="2693" xr:uid="{00000000-0005-0000-0000-0000E5090000}"/>
    <cellStyle name="_10.Bieuthegioi-tan_NGTT2008(1)_Tong hop NGTT_Niengiam_Hung_final" xfId="2694" xr:uid="{00000000-0005-0000-0000-0000E6090000}"/>
    <cellStyle name="_10.Bieuthegioi-tan_NGTT2008(1)_Xl0000006" xfId="2695" xr:uid="{00000000-0005-0000-0000-0000E7090000}"/>
    <cellStyle name="_10.Bieuthegioi-tan_NGTT2008(1)_Xl0000167" xfId="2696" xr:uid="{00000000-0005-0000-0000-0000E8090000}"/>
    <cellStyle name="_10.Bieuthegioi-tan_NGTT2008(1)_XNK" xfId="2697" xr:uid="{00000000-0005-0000-0000-0000E9090000}"/>
    <cellStyle name="_10.Bieuthegioi-tan_NGTT2008(1)_XNK (10-6)" xfId="2698" xr:uid="{00000000-0005-0000-0000-0000EA090000}"/>
    <cellStyle name="_10.Bieuthegioi-tan_NGTT2008(1)_XNK (10-6) 2" xfId="2699" xr:uid="{00000000-0005-0000-0000-0000EB090000}"/>
    <cellStyle name="_10.Bieuthegioi-tan_NGTT2008(1)_XNK (10-6)_Book2" xfId="2700" xr:uid="{00000000-0005-0000-0000-0000EC090000}"/>
    <cellStyle name="_10.Bieuthegioi-tan_NGTT2008(1)_XNK (10-6)_NGTK-daydu-2014-Laodong" xfId="2701" xr:uid="{00000000-0005-0000-0000-0000ED090000}"/>
    <cellStyle name="_10.Bieuthegioi-tan_NGTT2008(1)_XNK (10-6)_Niengiam_Hung_final" xfId="2702" xr:uid="{00000000-0005-0000-0000-0000EE090000}"/>
    <cellStyle name="_10.Bieuthegioi-tan_NGTT2008(1)_XNK 10" xfId="2703" xr:uid="{00000000-0005-0000-0000-0000EF090000}"/>
    <cellStyle name="_10.Bieuthegioi-tan_NGTT2008(1)_XNK 11" xfId="2704" xr:uid="{00000000-0005-0000-0000-0000F0090000}"/>
    <cellStyle name="_10.Bieuthegioi-tan_NGTT2008(1)_XNK 12" xfId="2705" xr:uid="{00000000-0005-0000-0000-0000F1090000}"/>
    <cellStyle name="_10.Bieuthegioi-tan_NGTT2008(1)_XNK 13" xfId="2706" xr:uid="{00000000-0005-0000-0000-0000F2090000}"/>
    <cellStyle name="_10.Bieuthegioi-tan_NGTT2008(1)_XNK 14" xfId="2707" xr:uid="{00000000-0005-0000-0000-0000F3090000}"/>
    <cellStyle name="_10.Bieuthegioi-tan_NGTT2008(1)_XNK 15" xfId="2708" xr:uid="{00000000-0005-0000-0000-0000F4090000}"/>
    <cellStyle name="_10.Bieuthegioi-tan_NGTT2008(1)_XNK 16" xfId="2709" xr:uid="{00000000-0005-0000-0000-0000F5090000}"/>
    <cellStyle name="_10.Bieuthegioi-tan_NGTT2008(1)_XNK 17" xfId="2710" xr:uid="{00000000-0005-0000-0000-0000F6090000}"/>
    <cellStyle name="_10.Bieuthegioi-tan_NGTT2008(1)_XNK 18" xfId="2711" xr:uid="{00000000-0005-0000-0000-0000F7090000}"/>
    <cellStyle name="_10.Bieuthegioi-tan_NGTT2008(1)_XNK 19" xfId="2712" xr:uid="{00000000-0005-0000-0000-0000F8090000}"/>
    <cellStyle name="_10.Bieuthegioi-tan_NGTT2008(1)_XNK 2" xfId="2713" xr:uid="{00000000-0005-0000-0000-0000F9090000}"/>
    <cellStyle name="_10.Bieuthegioi-tan_NGTT2008(1)_XNK 20" xfId="2714" xr:uid="{00000000-0005-0000-0000-0000FA090000}"/>
    <cellStyle name="_10.Bieuthegioi-tan_NGTT2008(1)_XNK 21" xfId="2715" xr:uid="{00000000-0005-0000-0000-0000FB090000}"/>
    <cellStyle name="_10.Bieuthegioi-tan_NGTT2008(1)_XNK 3" xfId="2716" xr:uid="{00000000-0005-0000-0000-0000FC090000}"/>
    <cellStyle name="_10.Bieuthegioi-tan_NGTT2008(1)_XNK 4" xfId="2717" xr:uid="{00000000-0005-0000-0000-0000FD090000}"/>
    <cellStyle name="_10.Bieuthegioi-tan_NGTT2008(1)_XNK 5" xfId="2718" xr:uid="{00000000-0005-0000-0000-0000FE090000}"/>
    <cellStyle name="_10.Bieuthegioi-tan_NGTT2008(1)_XNK 6" xfId="2719" xr:uid="{00000000-0005-0000-0000-0000FF090000}"/>
    <cellStyle name="_10.Bieuthegioi-tan_NGTT2008(1)_XNK 7" xfId="2720" xr:uid="{00000000-0005-0000-0000-0000000A0000}"/>
    <cellStyle name="_10.Bieuthegioi-tan_NGTT2008(1)_XNK 8" xfId="2721" xr:uid="{00000000-0005-0000-0000-0000010A0000}"/>
    <cellStyle name="_10.Bieuthegioi-tan_NGTT2008(1)_XNK 9" xfId="2722" xr:uid="{00000000-0005-0000-0000-0000020A0000}"/>
    <cellStyle name="_10.Bieuthegioi-tan_NGTT2008(1)_XNK_08 Thuong mai Tong muc - Diep" xfId="2723" xr:uid="{00000000-0005-0000-0000-0000030A0000}"/>
    <cellStyle name="_10.Bieuthegioi-tan_NGTT2008(1)_XNK_08 Thuong mai Tong muc - Diep_nien giam tom tat nong nghiep 2013" xfId="2724" xr:uid="{00000000-0005-0000-0000-0000040A0000}"/>
    <cellStyle name="_10.Bieuthegioi-tan_NGTT2008(1)_XNK_08 Thuong mai Tong muc - Diep_Phan II (In)" xfId="2725" xr:uid="{00000000-0005-0000-0000-0000050A0000}"/>
    <cellStyle name="_10.Bieuthegioi-tan_NGTT2008(1)_XNK_Bo sung 04 bieu Cong nghiep" xfId="2726" xr:uid="{00000000-0005-0000-0000-0000060A0000}"/>
    <cellStyle name="_10.Bieuthegioi-tan_NGTT2008(1)_XNK_Bo sung 04 bieu Cong nghiep 2" xfId="2727" xr:uid="{00000000-0005-0000-0000-0000070A0000}"/>
    <cellStyle name="_10.Bieuthegioi-tan_NGTT2008(1)_XNK_Bo sung 04 bieu Cong nghiep_Book2" xfId="2728" xr:uid="{00000000-0005-0000-0000-0000080A0000}"/>
    <cellStyle name="_10.Bieuthegioi-tan_NGTT2008(1)_XNK_Bo sung 04 bieu Cong nghiep_Mau" xfId="2729" xr:uid="{00000000-0005-0000-0000-0000090A0000}"/>
    <cellStyle name="_10.Bieuthegioi-tan_NGTT2008(1)_XNK_Bo sung 04 bieu Cong nghiep_NGTK-daydu-2014-Laodong" xfId="2730" xr:uid="{00000000-0005-0000-0000-00000A0A0000}"/>
    <cellStyle name="_10.Bieuthegioi-tan_NGTT2008(1)_XNK_Bo sung 04 bieu Cong nghiep_Niengiam_Hung_final" xfId="2731" xr:uid="{00000000-0005-0000-0000-00000B0A0000}"/>
    <cellStyle name="_10.Bieuthegioi-tan_NGTT2008(1)_XNK_Book2" xfId="2732" xr:uid="{00000000-0005-0000-0000-00000C0A0000}"/>
    <cellStyle name="_10.Bieuthegioi-tan_NGTT2008(1)_XNK_Mau" xfId="2733" xr:uid="{00000000-0005-0000-0000-00000D0A0000}"/>
    <cellStyle name="_10.Bieuthegioi-tan_NGTT2008(1)_XNK_NGTK-daydu-2014-Laodong" xfId="2734" xr:uid="{00000000-0005-0000-0000-00000E0A0000}"/>
    <cellStyle name="_10.Bieuthegioi-tan_NGTT2008(1)_XNK_Niengiam_Hung_final" xfId="2735" xr:uid="{00000000-0005-0000-0000-00000F0A0000}"/>
    <cellStyle name="_10.Bieuthegioi-tan_NGTT2008(1)_XNK-2012" xfId="2736" xr:uid="{00000000-0005-0000-0000-0000100A0000}"/>
    <cellStyle name="_10.Bieuthegioi-tan_NGTT2008(1)_XNK-2012_nien giam tom tat nong nghiep 2013" xfId="2737" xr:uid="{00000000-0005-0000-0000-0000110A0000}"/>
    <cellStyle name="_10.Bieuthegioi-tan_NGTT2008(1)_XNK-2012_Phan II (In)" xfId="2738" xr:uid="{00000000-0005-0000-0000-0000120A0000}"/>
    <cellStyle name="_10.Bieuthegioi-tan_NGTT2008(1)_XNK-Market" xfId="2739" xr:uid="{00000000-0005-0000-0000-0000130A0000}"/>
    <cellStyle name="_10_Market_VH_YT_GD_NGTT_2011" xfId="2740" xr:uid="{00000000-0005-0000-0000-0000140A0000}"/>
    <cellStyle name="_10_Market_VH_YT_GD_NGTT_2011 2" xfId="2741" xr:uid="{00000000-0005-0000-0000-0000150A0000}"/>
    <cellStyle name="_10_Market_VH_YT_GD_NGTT_2011_02  Dan so lao dong(OK)" xfId="2742" xr:uid="{00000000-0005-0000-0000-0000160A0000}"/>
    <cellStyle name="_10_Market_VH_YT_GD_NGTT_2011_03 TKQG va Thu chi NSNN 2012" xfId="2743" xr:uid="{00000000-0005-0000-0000-0000170A0000}"/>
    <cellStyle name="_10_Market_VH_YT_GD_NGTT_2011_04 Doanh nghiep va CSKDCT 2012" xfId="2744" xr:uid="{00000000-0005-0000-0000-0000180A0000}"/>
    <cellStyle name="_10_Market_VH_YT_GD_NGTT_2011_05 Doanh nghiep va Ca the_2011 (Ok)" xfId="2745" xr:uid="{00000000-0005-0000-0000-0000190A0000}"/>
    <cellStyle name="_10_Market_VH_YT_GD_NGTT_2011_06 NGTT LN,TS 2013 co so" xfId="2746" xr:uid="{00000000-0005-0000-0000-00001A0A0000}"/>
    <cellStyle name="_10_Market_VH_YT_GD_NGTT_2011_07 NGTT CN 2012" xfId="2747" xr:uid="{00000000-0005-0000-0000-00001B0A0000}"/>
    <cellStyle name="_10_Market_VH_YT_GD_NGTT_2011_08 Thuong mai Tong muc - Diep" xfId="2748" xr:uid="{00000000-0005-0000-0000-00001C0A0000}"/>
    <cellStyle name="_10_Market_VH_YT_GD_NGTT_2011_08 Thuong mai va Du lich (Ok)" xfId="2749" xr:uid="{00000000-0005-0000-0000-00001D0A0000}"/>
    <cellStyle name="_10_Market_VH_YT_GD_NGTT_2011_08 Thuong mai va Du lich (Ok)_nien giam tom tat nong nghiep 2013" xfId="2750" xr:uid="{00000000-0005-0000-0000-00001E0A0000}"/>
    <cellStyle name="_10_Market_VH_YT_GD_NGTT_2011_08 Thuong mai va Du lich (Ok)_Phan II (In)" xfId="2751" xr:uid="{00000000-0005-0000-0000-00001F0A0000}"/>
    <cellStyle name="_10_Market_VH_YT_GD_NGTT_2011_09 Chi so gia 2011- VuTKG-1 (Ok)" xfId="2752" xr:uid="{00000000-0005-0000-0000-0000200A0000}"/>
    <cellStyle name="_10_Market_VH_YT_GD_NGTT_2011_09 Chi so gia 2011- VuTKG-1 (Ok)_nien giam tom tat nong nghiep 2013" xfId="2753" xr:uid="{00000000-0005-0000-0000-0000210A0000}"/>
    <cellStyle name="_10_Market_VH_YT_GD_NGTT_2011_09 Chi so gia 2011- VuTKG-1 (Ok)_Phan II (In)" xfId="2754" xr:uid="{00000000-0005-0000-0000-0000220A0000}"/>
    <cellStyle name="_10_Market_VH_YT_GD_NGTT_2011_09 Du lich" xfId="2755" xr:uid="{00000000-0005-0000-0000-0000230A0000}"/>
    <cellStyle name="_10_Market_VH_YT_GD_NGTT_2011_09 Du lich_nien giam tom tat nong nghiep 2013" xfId="2756" xr:uid="{00000000-0005-0000-0000-0000240A0000}"/>
    <cellStyle name="_10_Market_VH_YT_GD_NGTT_2011_09 Du lich_Phan II (In)" xfId="2757" xr:uid="{00000000-0005-0000-0000-0000250A0000}"/>
    <cellStyle name="_10_Market_VH_YT_GD_NGTT_2011_10 Van tai va BCVT (da sua ok)" xfId="2758" xr:uid="{00000000-0005-0000-0000-0000260A0000}"/>
    <cellStyle name="_10_Market_VH_YT_GD_NGTT_2011_10 Van tai va BCVT (da sua ok)_nien giam tom tat nong nghiep 2013" xfId="2759" xr:uid="{00000000-0005-0000-0000-0000270A0000}"/>
    <cellStyle name="_10_Market_VH_YT_GD_NGTT_2011_10 Van tai va BCVT (da sua ok)_Phan II (In)" xfId="2760" xr:uid="{00000000-0005-0000-0000-0000280A0000}"/>
    <cellStyle name="_10_Market_VH_YT_GD_NGTT_2011_11 (3)" xfId="2761" xr:uid="{00000000-0005-0000-0000-0000290A0000}"/>
    <cellStyle name="_10_Market_VH_YT_GD_NGTT_2011_11 (3) 2" xfId="2762" xr:uid="{00000000-0005-0000-0000-00002A0A0000}"/>
    <cellStyle name="_10_Market_VH_YT_GD_NGTT_2011_11 (3)_04 Doanh nghiep va CSKDCT 2012" xfId="2763" xr:uid="{00000000-0005-0000-0000-00002B0A0000}"/>
    <cellStyle name="_10_Market_VH_YT_GD_NGTT_2011_11 (3)_Book2" xfId="2764" xr:uid="{00000000-0005-0000-0000-00002C0A0000}"/>
    <cellStyle name="_10_Market_VH_YT_GD_NGTT_2011_11 (3)_NGTK-daydu-2014-Laodong" xfId="2765" xr:uid="{00000000-0005-0000-0000-00002D0A0000}"/>
    <cellStyle name="_10_Market_VH_YT_GD_NGTT_2011_11 (3)_nien giam tom tat nong nghiep 2013" xfId="2766" xr:uid="{00000000-0005-0000-0000-00002E0A0000}"/>
    <cellStyle name="_10_Market_VH_YT_GD_NGTT_2011_11 (3)_Niengiam_Hung_final" xfId="2767" xr:uid="{00000000-0005-0000-0000-00002F0A0000}"/>
    <cellStyle name="_10_Market_VH_YT_GD_NGTT_2011_11 (3)_Phan II (In)" xfId="2768" xr:uid="{00000000-0005-0000-0000-0000300A0000}"/>
    <cellStyle name="_10_Market_VH_YT_GD_NGTT_2011_11 (3)_Xl0000167" xfId="2769" xr:uid="{00000000-0005-0000-0000-0000310A0000}"/>
    <cellStyle name="_10_Market_VH_YT_GD_NGTT_2011_12 (2)" xfId="2770" xr:uid="{00000000-0005-0000-0000-0000320A0000}"/>
    <cellStyle name="_10_Market_VH_YT_GD_NGTT_2011_12 (2) 2" xfId="2771" xr:uid="{00000000-0005-0000-0000-0000330A0000}"/>
    <cellStyle name="_10_Market_VH_YT_GD_NGTT_2011_12 (2)_04 Doanh nghiep va CSKDCT 2012" xfId="2772" xr:uid="{00000000-0005-0000-0000-0000340A0000}"/>
    <cellStyle name="_10_Market_VH_YT_GD_NGTT_2011_12 (2)_Book2" xfId="2773" xr:uid="{00000000-0005-0000-0000-0000350A0000}"/>
    <cellStyle name="_10_Market_VH_YT_GD_NGTT_2011_12 (2)_NGTK-daydu-2014-Laodong" xfId="2774" xr:uid="{00000000-0005-0000-0000-0000360A0000}"/>
    <cellStyle name="_10_Market_VH_YT_GD_NGTT_2011_12 (2)_nien giam tom tat nong nghiep 2013" xfId="2775" xr:uid="{00000000-0005-0000-0000-0000370A0000}"/>
    <cellStyle name="_10_Market_VH_YT_GD_NGTT_2011_12 (2)_Niengiam_Hung_final" xfId="2776" xr:uid="{00000000-0005-0000-0000-0000380A0000}"/>
    <cellStyle name="_10_Market_VH_YT_GD_NGTT_2011_12 (2)_Phan II (In)" xfId="2777" xr:uid="{00000000-0005-0000-0000-0000390A0000}"/>
    <cellStyle name="_10_Market_VH_YT_GD_NGTT_2011_12 (2)_Xl0000167" xfId="2778" xr:uid="{00000000-0005-0000-0000-00003A0A0000}"/>
    <cellStyle name="_10_Market_VH_YT_GD_NGTT_2011_12 Giao duc, Y Te va Muc songnam2011" xfId="2779" xr:uid="{00000000-0005-0000-0000-00003B0A0000}"/>
    <cellStyle name="_10_Market_VH_YT_GD_NGTT_2011_12 Giao duc, Y Te va Muc songnam2011_nien giam tom tat nong nghiep 2013" xfId="2780" xr:uid="{00000000-0005-0000-0000-00003C0A0000}"/>
    <cellStyle name="_10_Market_VH_YT_GD_NGTT_2011_12 Giao duc, Y Te va Muc songnam2011_Phan II (In)" xfId="2781" xr:uid="{00000000-0005-0000-0000-00003D0A0000}"/>
    <cellStyle name="_10_Market_VH_YT_GD_NGTT_2011_12 MSDC_Thuy Van" xfId="2782" xr:uid="{00000000-0005-0000-0000-00003E0A0000}"/>
    <cellStyle name="_10_Market_VH_YT_GD_NGTT_2011_13 Van tai 2012" xfId="2783" xr:uid="{00000000-0005-0000-0000-00003F0A0000}"/>
    <cellStyle name="_10_Market_VH_YT_GD_NGTT_2011_Book2" xfId="2784" xr:uid="{00000000-0005-0000-0000-0000400A0000}"/>
    <cellStyle name="_10_Market_VH_YT_GD_NGTT_2011_Giaoduc2013(ok)" xfId="2785" xr:uid="{00000000-0005-0000-0000-0000410A0000}"/>
    <cellStyle name="_10_Market_VH_YT_GD_NGTT_2011_Maket NGTT2012 LN,TS (7-1-2013)" xfId="2786" xr:uid="{00000000-0005-0000-0000-0000420A0000}"/>
    <cellStyle name="_10_Market_VH_YT_GD_NGTT_2011_Maket NGTT2012 LN,TS (7-1-2013)_Nongnghiep" xfId="2787" xr:uid="{00000000-0005-0000-0000-0000430A0000}"/>
    <cellStyle name="_10_Market_VH_YT_GD_NGTT_2011_Ngiam_lamnghiep_2011_v2(1)(1)" xfId="2788" xr:uid="{00000000-0005-0000-0000-0000440A0000}"/>
    <cellStyle name="_10_Market_VH_YT_GD_NGTT_2011_Ngiam_lamnghiep_2011_v2(1)(1)_Nongnghiep" xfId="2789" xr:uid="{00000000-0005-0000-0000-0000450A0000}"/>
    <cellStyle name="_10_Market_VH_YT_GD_NGTT_2011_NGTK-daydu-2014-Laodong" xfId="2790" xr:uid="{00000000-0005-0000-0000-0000460A0000}"/>
    <cellStyle name="_10_Market_VH_YT_GD_NGTT_2011_NGTT LN,TS 2012 (Chuan)" xfId="2791" xr:uid="{00000000-0005-0000-0000-0000470A0000}"/>
    <cellStyle name="_10_Market_VH_YT_GD_NGTT_2011_Nien giam TT Vu Nong nghiep 2012(solieu)-gui Vu TH 29-3-2013" xfId="2792" xr:uid="{00000000-0005-0000-0000-0000480A0000}"/>
    <cellStyle name="_10_Market_VH_YT_GD_NGTT_2011_Niengiam_Hung_final" xfId="2793" xr:uid="{00000000-0005-0000-0000-0000490A0000}"/>
    <cellStyle name="_10_Market_VH_YT_GD_NGTT_2011_Nongnghiep" xfId="2794" xr:uid="{00000000-0005-0000-0000-00004A0A0000}"/>
    <cellStyle name="_10_Market_VH_YT_GD_NGTT_2011_Nongnghiep NGDD 2012_cap nhat den 24-5-2013(1)" xfId="2795" xr:uid="{00000000-0005-0000-0000-00004B0A0000}"/>
    <cellStyle name="_10_Market_VH_YT_GD_NGTT_2011_Nongnghiep_Nongnghiep NGDD 2012_cap nhat den 24-5-2013(1)" xfId="2796" xr:uid="{00000000-0005-0000-0000-00004C0A0000}"/>
    <cellStyle name="_10_Market_VH_YT_GD_NGTT_2011_TKQG" xfId="2797" xr:uid="{00000000-0005-0000-0000-00004D0A0000}"/>
    <cellStyle name="_10_Market_VH_YT_GD_NGTT_2011_Xl0000147" xfId="2798" xr:uid="{00000000-0005-0000-0000-00004E0A0000}"/>
    <cellStyle name="_10_Market_VH_YT_GD_NGTT_2011_Xl0000167" xfId="2799" xr:uid="{00000000-0005-0000-0000-00004F0A0000}"/>
    <cellStyle name="_10_Market_VH_YT_GD_NGTT_2011_XNK" xfId="2800" xr:uid="{00000000-0005-0000-0000-0000500A0000}"/>
    <cellStyle name="_10_Market_VH_YT_GD_NGTT_2011_XNK_nien giam tom tat nong nghiep 2013" xfId="2801" xr:uid="{00000000-0005-0000-0000-0000510A0000}"/>
    <cellStyle name="_10_Market_VH_YT_GD_NGTT_2011_XNK_Phan II (In)" xfId="2802" xr:uid="{00000000-0005-0000-0000-0000520A0000}"/>
    <cellStyle name="_12 So lieu quoc te (Ok)" xfId="2803" xr:uid="{00000000-0005-0000-0000-0000530A0000}"/>
    <cellStyle name="_12 So lieu quoc te (Ok)_nien giam tom tat nong nghiep 2013" xfId="2804" xr:uid="{00000000-0005-0000-0000-0000540A0000}"/>
    <cellStyle name="_12 So lieu quoc te (Ok)_Phan II (In)" xfId="2805" xr:uid="{00000000-0005-0000-0000-0000550A0000}"/>
    <cellStyle name="_15.Quoc te" xfId="30" xr:uid="{00000000-0005-0000-0000-0000560A0000}"/>
    <cellStyle name="_2.OK" xfId="2806" xr:uid="{00000000-0005-0000-0000-0000570A0000}"/>
    <cellStyle name="_3OK" xfId="2807" xr:uid="{00000000-0005-0000-0000-0000580A0000}"/>
    <cellStyle name="_4OK" xfId="2808" xr:uid="{00000000-0005-0000-0000-0000590A0000}"/>
    <cellStyle name="_5OK" xfId="2809" xr:uid="{00000000-0005-0000-0000-00005A0A0000}"/>
    <cellStyle name="_6OK" xfId="2810" xr:uid="{00000000-0005-0000-0000-00005B0A0000}"/>
    <cellStyle name="_7OK" xfId="2811" xr:uid="{00000000-0005-0000-0000-00005C0A0000}"/>
    <cellStyle name="_8OK" xfId="2812" xr:uid="{00000000-0005-0000-0000-00005D0A0000}"/>
    <cellStyle name="_Book2" xfId="31" xr:uid="{00000000-0005-0000-0000-00005E0A0000}"/>
    <cellStyle name="_Book2 10" xfId="2813" xr:uid="{00000000-0005-0000-0000-00005F0A0000}"/>
    <cellStyle name="_Book2 11" xfId="2814" xr:uid="{00000000-0005-0000-0000-0000600A0000}"/>
    <cellStyle name="_Book2 12" xfId="2815" xr:uid="{00000000-0005-0000-0000-0000610A0000}"/>
    <cellStyle name="_Book2 13" xfId="2816" xr:uid="{00000000-0005-0000-0000-0000620A0000}"/>
    <cellStyle name="_Book2 14" xfId="2817" xr:uid="{00000000-0005-0000-0000-0000630A0000}"/>
    <cellStyle name="_Book2 15" xfId="2818" xr:uid="{00000000-0005-0000-0000-0000640A0000}"/>
    <cellStyle name="_Book2 16" xfId="2819" xr:uid="{00000000-0005-0000-0000-0000650A0000}"/>
    <cellStyle name="_Book2 17" xfId="2820" xr:uid="{00000000-0005-0000-0000-0000660A0000}"/>
    <cellStyle name="_Book2 18" xfId="2821" xr:uid="{00000000-0005-0000-0000-0000670A0000}"/>
    <cellStyle name="_Book2 19" xfId="2822" xr:uid="{00000000-0005-0000-0000-0000680A0000}"/>
    <cellStyle name="_Book2 2" xfId="2823" xr:uid="{00000000-0005-0000-0000-0000690A0000}"/>
    <cellStyle name="_Book2 3" xfId="2824" xr:uid="{00000000-0005-0000-0000-00006A0A0000}"/>
    <cellStyle name="_Book2 4" xfId="2825" xr:uid="{00000000-0005-0000-0000-00006B0A0000}"/>
    <cellStyle name="_Book2 5" xfId="2826" xr:uid="{00000000-0005-0000-0000-00006C0A0000}"/>
    <cellStyle name="_Book2 6" xfId="2827" xr:uid="{00000000-0005-0000-0000-00006D0A0000}"/>
    <cellStyle name="_Book2 7" xfId="2828" xr:uid="{00000000-0005-0000-0000-00006E0A0000}"/>
    <cellStyle name="_Book2 8" xfId="2829" xr:uid="{00000000-0005-0000-0000-00006F0A0000}"/>
    <cellStyle name="_Book2 9" xfId="2830" xr:uid="{00000000-0005-0000-0000-0000700A0000}"/>
    <cellStyle name="_Book2_01 Don vi HC" xfId="2831" xr:uid="{00000000-0005-0000-0000-0000710A0000}"/>
    <cellStyle name="_Book2_01 Don vi HC 2" xfId="2832" xr:uid="{00000000-0005-0000-0000-0000720A0000}"/>
    <cellStyle name="_Book2_01 Don vi HC_Book2" xfId="2833" xr:uid="{00000000-0005-0000-0000-0000730A0000}"/>
    <cellStyle name="_Book2_01 Don vi HC_NGTK-daydu-2014-Laodong" xfId="2834" xr:uid="{00000000-0005-0000-0000-0000740A0000}"/>
    <cellStyle name="_Book2_01 Don vi HC_Niengiam_Hung_final" xfId="2835" xr:uid="{00000000-0005-0000-0000-0000750A0000}"/>
    <cellStyle name="_Book2_01 DVHC-DSLD 2010" xfId="2836" xr:uid="{00000000-0005-0000-0000-0000760A0000}"/>
    <cellStyle name="_Book2_01 DVHC-DSLD 2010 2" xfId="2837" xr:uid="{00000000-0005-0000-0000-0000770A0000}"/>
    <cellStyle name="_Book2_01 DVHC-DSLD 2010_Book2" xfId="2838" xr:uid="{00000000-0005-0000-0000-0000780A0000}"/>
    <cellStyle name="_Book2_01 DVHC-DSLD 2010_Mau" xfId="2839" xr:uid="{00000000-0005-0000-0000-0000790A0000}"/>
    <cellStyle name="_Book2_01 DVHC-DSLD 2010_NGTK-daydu-2014-Laodong" xfId="2840" xr:uid="{00000000-0005-0000-0000-00007A0A0000}"/>
    <cellStyle name="_Book2_01 DVHC-DSLD 2010_Niengiam_Hung_final" xfId="2841" xr:uid="{00000000-0005-0000-0000-00007B0A0000}"/>
    <cellStyle name="_Book2_02  Dan so lao dong(OK)" xfId="2842" xr:uid="{00000000-0005-0000-0000-00007C0A0000}"/>
    <cellStyle name="_Book2_02 Dan so 2010 (ok)" xfId="2843" xr:uid="{00000000-0005-0000-0000-00007D0A0000}"/>
    <cellStyle name="_Book2_02 Dan so Lao dong 2011" xfId="2844" xr:uid="{00000000-0005-0000-0000-00007E0A0000}"/>
    <cellStyle name="_Book2_02 Danso_Laodong 2012(chuan) CO SO" xfId="2845" xr:uid="{00000000-0005-0000-0000-00007F0A0000}"/>
    <cellStyle name="_Book2_02 DSLD_2011(ok).xls" xfId="2846" xr:uid="{00000000-0005-0000-0000-0000800A0000}"/>
    <cellStyle name="_Book2_03 TKQG va Thu chi NSNN 2012" xfId="2847" xr:uid="{00000000-0005-0000-0000-0000810A0000}"/>
    <cellStyle name="_Book2_04 Doanh nghiep va CSKDCT 2012" xfId="2848" xr:uid="{00000000-0005-0000-0000-0000820A0000}"/>
    <cellStyle name="_Book2_05 Doanh nghiep va Ca the_2011 (Ok)" xfId="2849" xr:uid="{00000000-0005-0000-0000-0000830A0000}"/>
    <cellStyle name="_Book2_05 NGTT DN 2010 (OK)" xfId="2850" xr:uid="{00000000-0005-0000-0000-0000840A0000}"/>
    <cellStyle name="_Book2_05 NGTT DN 2010 (OK) 2" xfId="2851" xr:uid="{00000000-0005-0000-0000-0000850A0000}"/>
    <cellStyle name="_Book2_05 NGTT DN 2010 (OK)_Bo sung 04 bieu Cong nghiep" xfId="2852" xr:uid="{00000000-0005-0000-0000-0000860A0000}"/>
    <cellStyle name="_Book2_05 NGTT DN 2010 (OK)_Bo sung 04 bieu Cong nghiep 2" xfId="2853" xr:uid="{00000000-0005-0000-0000-0000870A0000}"/>
    <cellStyle name="_Book2_05 NGTT DN 2010 (OK)_Bo sung 04 bieu Cong nghiep_Book2" xfId="2854" xr:uid="{00000000-0005-0000-0000-0000880A0000}"/>
    <cellStyle name="_Book2_05 NGTT DN 2010 (OK)_Bo sung 04 bieu Cong nghiep_Mau" xfId="2855" xr:uid="{00000000-0005-0000-0000-0000890A0000}"/>
    <cellStyle name="_Book2_05 NGTT DN 2010 (OK)_Bo sung 04 bieu Cong nghiep_NGTK-daydu-2014-Laodong" xfId="2856" xr:uid="{00000000-0005-0000-0000-00008A0A0000}"/>
    <cellStyle name="_Book2_05 NGTT DN 2010 (OK)_Bo sung 04 bieu Cong nghiep_Niengiam_Hung_final" xfId="2857" xr:uid="{00000000-0005-0000-0000-00008B0A0000}"/>
    <cellStyle name="_Book2_05 NGTT DN 2010 (OK)_Book2" xfId="2858" xr:uid="{00000000-0005-0000-0000-00008C0A0000}"/>
    <cellStyle name="_Book2_05 NGTT DN 2010 (OK)_Mau" xfId="2859" xr:uid="{00000000-0005-0000-0000-00008D0A0000}"/>
    <cellStyle name="_Book2_05 NGTT DN 2010 (OK)_NGTK-daydu-2014-Laodong" xfId="2860" xr:uid="{00000000-0005-0000-0000-00008E0A0000}"/>
    <cellStyle name="_Book2_05 NGTT DN 2010 (OK)_Niengiam_Hung_final" xfId="2861" xr:uid="{00000000-0005-0000-0000-00008F0A0000}"/>
    <cellStyle name="_Book2_06 NGTT LN,TS 2013 co so" xfId="2862" xr:uid="{00000000-0005-0000-0000-0000900A0000}"/>
    <cellStyle name="_Book2_06 Nong, lam nghiep 2010  (ok)" xfId="2863" xr:uid="{00000000-0005-0000-0000-0000910A0000}"/>
    <cellStyle name="_Book2_07 NGTT CN 2012" xfId="2864" xr:uid="{00000000-0005-0000-0000-0000920A0000}"/>
    <cellStyle name="_Book2_08 Thuong mai Tong muc - Diep" xfId="2865" xr:uid="{00000000-0005-0000-0000-0000930A0000}"/>
    <cellStyle name="_Book2_08 Thuong mai va Du lich (Ok)" xfId="2866" xr:uid="{00000000-0005-0000-0000-0000940A0000}"/>
    <cellStyle name="_Book2_08 Thuong mai va Du lich (Ok)_nien giam tom tat nong nghiep 2013" xfId="2867" xr:uid="{00000000-0005-0000-0000-0000950A0000}"/>
    <cellStyle name="_Book2_08 Thuong mai va Du lich (Ok)_Phan II (In)" xfId="2868" xr:uid="{00000000-0005-0000-0000-0000960A0000}"/>
    <cellStyle name="_Book2_09 Chi so gia 2011- VuTKG-1 (Ok)" xfId="2869" xr:uid="{00000000-0005-0000-0000-0000970A0000}"/>
    <cellStyle name="_Book2_09 Chi so gia 2011- VuTKG-1 (Ok)_nien giam tom tat nong nghiep 2013" xfId="2870" xr:uid="{00000000-0005-0000-0000-0000980A0000}"/>
    <cellStyle name="_Book2_09 Chi so gia 2011- VuTKG-1 (Ok)_Phan II (In)" xfId="2871" xr:uid="{00000000-0005-0000-0000-0000990A0000}"/>
    <cellStyle name="_Book2_09 Du lich" xfId="2872" xr:uid="{00000000-0005-0000-0000-00009A0A0000}"/>
    <cellStyle name="_Book2_09 Du lich_nien giam tom tat nong nghiep 2013" xfId="2873" xr:uid="{00000000-0005-0000-0000-00009B0A0000}"/>
    <cellStyle name="_Book2_09 Du lich_Phan II (In)" xfId="2874" xr:uid="{00000000-0005-0000-0000-00009C0A0000}"/>
    <cellStyle name="_Book2_10 Market VH, YT, GD, NGTT 2011 " xfId="2875" xr:uid="{00000000-0005-0000-0000-00009D0A0000}"/>
    <cellStyle name="_Book2_10 Market VH, YT, GD, NGTT 2011  2" xfId="2876" xr:uid="{00000000-0005-0000-0000-00009E0A0000}"/>
    <cellStyle name="_Book2_10 Market VH, YT, GD, NGTT 2011 _02  Dan so lao dong(OK)" xfId="2877" xr:uid="{00000000-0005-0000-0000-00009F0A0000}"/>
    <cellStyle name="_Book2_10 Market VH, YT, GD, NGTT 2011 _03 TKQG va Thu chi NSNN 2012" xfId="2878" xr:uid="{00000000-0005-0000-0000-0000A00A0000}"/>
    <cellStyle name="_Book2_10 Market VH, YT, GD, NGTT 2011 _04 Doanh nghiep va CSKDCT 2012" xfId="2879" xr:uid="{00000000-0005-0000-0000-0000A10A0000}"/>
    <cellStyle name="_Book2_10 Market VH, YT, GD, NGTT 2011 _05 Doanh nghiep va Ca the_2011 (Ok)" xfId="2880" xr:uid="{00000000-0005-0000-0000-0000A20A0000}"/>
    <cellStyle name="_Book2_10 Market VH, YT, GD, NGTT 2011 _06 NGTT LN,TS 2013 co so" xfId="2881" xr:uid="{00000000-0005-0000-0000-0000A30A0000}"/>
    <cellStyle name="_Book2_10 Market VH, YT, GD, NGTT 2011 _07 NGTT CN 2012" xfId="2882" xr:uid="{00000000-0005-0000-0000-0000A40A0000}"/>
    <cellStyle name="_Book2_10 Market VH, YT, GD, NGTT 2011 _08 Thuong mai Tong muc - Diep" xfId="2883" xr:uid="{00000000-0005-0000-0000-0000A50A0000}"/>
    <cellStyle name="_Book2_10 Market VH, YT, GD, NGTT 2011 _08 Thuong mai va Du lich (Ok)" xfId="2884" xr:uid="{00000000-0005-0000-0000-0000A60A0000}"/>
    <cellStyle name="_Book2_10 Market VH, YT, GD, NGTT 2011 _08 Thuong mai va Du lich (Ok)_nien giam tom tat nong nghiep 2013" xfId="2885" xr:uid="{00000000-0005-0000-0000-0000A70A0000}"/>
    <cellStyle name="_Book2_10 Market VH, YT, GD, NGTT 2011 _08 Thuong mai va Du lich (Ok)_Phan II (In)" xfId="2886" xr:uid="{00000000-0005-0000-0000-0000A80A0000}"/>
    <cellStyle name="_Book2_10 Market VH, YT, GD, NGTT 2011 _09 Chi so gia 2011- VuTKG-1 (Ok)" xfId="2887" xr:uid="{00000000-0005-0000-0000-0000A90A0000}"/>
    <cellStyle name="_Book2_10 Market VH, YT, GD, NGTT 2011 _09 Chi so gia 2011- VuTKG-1 (Ok)_nien giam tom tat nong nghiep 2013" xfId="2888" xr:uid="{00000000-0005-0000-0000-0000AA0A0000}"/>
    <cellStyle name="_Book2_10 Market VH, YT, GD, NGTT 2011 _09 Chi so gia 2011- VuTKG-1 (Ok)_Phan II (In)" xfId="2889" xr:uid="{00000000-0005-0000-0000-0000AB0A0000}"/>
    <cellStyle name="_Book2_10 Market VH, YT, GD, NGTT 2011 _09 Du lich" xfId="2890" xr:uid="{00000000-0005-0000-0000-0000AC0A0000}"/>
    <cellStyle name="_Book2_10 Market VH, YT, GD, NGTT 2011 _09 Du lich_nien giam tom tat nong nghiep 2013" xfId="2891" xr:uid="{00000000-0005-0000-0000-0000AD0A0000}"/>
    <cellStyle name="_Book2_10 Market VH, YT, GD, NGTT 2011 _09 Du lich_Phan II (In)" xfId="2892" xr:uid="{00000000-0005-0000-0000-0000AE0A0000}"/>
    <cellStyle name="_Book2_10 Market VH, YT, GD, NGTT 2011 _10 Van tai va BCVT (da sua ok)" xfId="2893" xr:uid="{00000000-0005-0000-0000-0000AF0A0000}"/>
    <cellStyle name="_Book2_10 Market VH, YT, GD, NGTT 2011 _10 Van tai va BCVT (da sua ok)_nien giam tom tat nong nghiep 2013" xfId="2894" xr:uid="{00000000-0005-0000-0000-0000B00A0000}"/>
    <cellStyle name="_Book2_10 Market VH, YT, GD, NGTT 2011 _10 Van tai va BCVT (da sua ok)_Phan II (In)" xfId="2895" xr:uid="{00000000-0005-0000-0000-0000B10A0000}"/>
    <cellStyle name="_Book2_10 Market VH, YT, GD, NGTT 2011 _11 (3)" xfId="2896" xr:uid="{00000000-0005-0000-0000-0000B20A0000}"/>
    <cellStyle name="_Book2_10 Market VH, YT, GD, NGTT 2011 _11 (3) 2" xfId="2897" xr:uid="{00000000-0005-0000-0000-0000B30A0000}"/>
    <cellStyle name="_Book2_10 Market VH, YT, GD, NGTT 2011 _11 (3)_04 Doanh nghiep va CSKDCT 2012" xfId="2898" xr:uid="{00000000-0005-0000-0000-0000B40A0000}"/>
    <cellStyle name="_Book2_10 Market VH, YT, GD, NGTT 2011 _11 (3)_Book2" xfId="2899" xr:uid="{00000000-0005-0000-0000-0000B50A0000}"/>
    <cellStyle name="_Book2_10 Market VH, YT, GD, NGTT 2011 _11 (3)_NGTK-daydu-2014-Laodong" xfId="2900" xr:uid="{00000000-0005-0000-0000-0000B60A0000}"/>
    <cellStyle name="_Book2_10 Market VH, YT, GD, NGTT 2011 _11 (3)_nien giam tom tat nong nghiep 2013" xfId="2901" xr:uid="{00000000-0005-0000-0000-0000B70A0000}"/>
    <cellStyle name="_Book2_10 Market VH, YT, GD, NGTT 2011 _11 (3)_Niengiam_Hung_final" xfId="2902" xr:uid="{00000000-0005-0000-0000-0000B80A0000}"/>
    <cellStyle name="_Book2_10 Market VH, YT, GD, NGTT 2011 _11 (3)_Phan II (In)" xfId="2903" xr:uid="{00000000-0005-0000-0000-0000B90A0000}"/>
    <cellStyle name="_Book2_10 Market VH, YT, GD, NGTT 2011 _11 (3)_Xl0000167" xfId="2904" xr:uid="{00000000-0005-0000-0000-0000BA0A0000}"/>
    <cellStyle name="_Book2_10 Market VH, YT, GD, NGTT 2011 _12 (2)" xfId="2905" xr:uid="{00000000-0005-0000-0000-0000BB0A0000}"/>
    <cellStyle name="_Book2_10 Market VH, YT, GD, NGTT 2011 _12 (2) 2" xfId="2906" xr:uid="{00000000-0005-0000-0000-0000BC0A0000}"/>
    <cellStyle name="_Book2_10 Market VH, YT, GD, NGTT 2011 _12 (2)_04 Doanh nghiep va CSKDCT 2012" xfId="2907" xr:uid="{00000000-0005-0000-0000-0000BD0A0000}"/>
    <cellStyle name="_Book2_10 Market VH, YT, GD, NGTT 2011 _12 (2)_Book2" xfId="2908" xr:uid="{00000000-0005-0000-0000-0000BE0A0000}"/>
    <cellStyle name="_Book2_10 Market VH, YT, GD, NGTT 2011 _12 (2)_NGTK-daydu-2014-Laodong" xfId="2909" xr:uid="{00000000-0005-0000-0000-0000BF0A0000}"/>
    <cellStyle name="_Book2_10 Market VH, YT, GD, NGTT 2011 _12 (2)_nien giam tom tat nong nghiep 2013" xfId="2910" xr:uid="{00000000-0005-0000-0000-0000C00A0000}"/>
    <cellStyle name="_Book2_10 Market VH, YT, GD, NGTT 2011 _12 (2)_Niengiam_Hung_final" xfId="2911" xr:uid="{00000000-0005-0000-0000-0000C10A0000}"/>
    <cellStyle name="_Book2_10 Market VH, YT, GD, NGTT 2011 _12 (2)_Phan II (In)" xfId="2912" xr:uid="{00000000-0005-0000-0000-0000C20A0000}"/>
    <cellStyle name="_Book2_10 Market VH, YT, GD, NGTT 2011 _12 (2)_Xl0000167" xfId="2913" xr:uid="{00000000-0005-0000-0000-0000C30A0000}"/>
    <cellStyle name="_Book2_10 Market VH, YT, GD, NGTT 2011 _12 Giao duc, Y Te va Muc songnam2011" xfId="2914" xr:uid="{00000000-0005-0000-0000-0000C40A0000}"/>
    <cellStyle name="_Book2_10 Market VH, YT, GD, NGTT 2011 _12 Giao duc, Y Te va Muc songnam2011_nien giam tom tat nong nghiep 2013" xfId="2915" xr:uid="{00000000-0005-0000-0000-0000C50A0000}"/>
    <cellStyle name="_Book2_10 Market VH, YT, GD, NGTT 2011 _12 Giao duc, Y Te va Muc songnam2011_Phan II (In)" xfId="2916" xr:uid="{00000000-0005-0000-0000-0000C60A0000}"/>
    <cellStyle name="_Book2_10 Market VH, YT, GD, NGTT 2011 _12 MSDC_Thuy Van" xfId="2917" xr:uid="{00000000-0005-0000-0000-0000C70A0000}"/>
    <cellStyle name="_Book2_10 Market VH, YT, GD, NGTT 2011 _13 Van tai 2012" xfId="2918" xr:uid="{00000000-0005-0000-0000-0000C80A0000}"/>
    <cellStyle name="_Book2_10 Market VH, YT, GD, NGTT 2011 _Book2" xfId="2919" xr:uid="{00000000-0005-0000-0000-0000C90A0000}"/>
    <cellStyle name="_Book2_10 Market VH, YT, GD, NGTT 2011 _Giaoduc2013(ok)" xfId="2920" xr:uid="{00000000-0005-0000-0000-0000CA0A0000}"/>
    <cellStyle name="_Book2_10 Market VH, YT, GD, NGTT 2011 _Maket NGTT2012 LN,TS (7-1-2013)" xfId="2921" xr:uid="{00000000-0005-0000-0000-0000CB0A0000}"/>
    <cellStyle name="_Book2_10 Market VH, YT, GD, NGTT 2011 _Maket NGTT2012 LN,TS (7-1-2013)_Nongnghiep" xfId="2922" xr:uid="{00000000-0005-0000-0000-0000CC0A0000}"/>
    <cellStyle name="_Book2_10 Market VH, YT, GD, NGTT 2011 _Ngiam_lamnghiep_2011_v2(1)(1)" xfId="2923" xr:uid="{00000000-0005-0000-0000-0000CD0A0000}"/>
    <cellStyle name="_Book2_10 Market VH, YT, GD, NGTT 2011 _Ngiam_lamnghiep_2011_v2(1)(1)_Nongnghiep" xfId="2924" xr:uid="{00000000-0005-0000-0000-0000CE0A0000}"/>
    <cellStyle name="_Book2_10 Market VH, YT, GD, NGTT 2011 _NGTK-daydu-2014-Laodong" xfId="2925" xr:uid="{00000000-0005-0000-0000-0000CF0A0000}"/>
    <cellStyle name="_Book2_10 Market VH, YT, GD, NGTT 2011 _NGTT LN,TS 2012 (Chuan)" xfId="2926" xr:uid="{00000000-0005-0000-0000-0000D00A0000}"/>
    <cellStyle name="_Book2_10 Market VH, YT, GD, NGTT 2011 _Nien giam TT Vu Nong nghiep 2012(solieu)-gui Vu TH 29-3-2013" xfId="2927" xr:uid="{00000000-0005-0000-0000-0000D10A0000}"/>
    <cellStyle name="_Book2_10 Market VH, YT, GD, NGTT 2011 _Niengiam_Hung_final" xfId="2928" xr:uid="{00000000-0005-0000-0000-0000D20A0000}"/>
    <cellStyle name="_Book2_10 Market VH, YT, GD, NGTT 2011 _Nongnghiep" xfId="2929" xr:uid="{00000000-0005-0000-0000-0000D30A0000}"/>
    <cellStyle name="_Book2_10 Market VH, YT, GD, NGTT 2011 _Nongnghiep NGDD 2012_cap nhat den 24-5-2013(1)" xfId="2930" xr:uid="{00000000-0005-0000-0000-0000D40A0000}"/>
    <cellStyle name="_Book2_10 Market VH, YT, GD, NGTT 2011 _Nongnghiep_Nongnghiep NGDD 2012_cap nhat den 24-5-2013(1)" xfId="2931" xr:uid="{00000000-0005-0000-0000-0000D50A0000}"/>
    <cellStyle name="_Book2_10 Market VH, YT, GD, NGTT 2011 _So lieu quoc te TH" xfId="2932" xr:uid="{00000000-0005-0000-0000-0000D60A0000}"/>
    <cellStyle name="_Book2_10 Market VH, YT, GD, NGTT 2011 _So lieu quoc te TH_nien giam tom tat nong nghiep 2013" xfId="2933" xr:uid="{00000000-0005-0000-0000-0000D70A0000}"/>
    <cellStyle name="_Book2_10 Market VH, YT, GD, NGTT 2011 _So lieu quoc te TH_Phan II (In)" xfId="2934" xr:uid="{00000000-0005-0000-0000-0000D80A0000}"/>
    <cellStyle name="_Book2_10 Market VH, YT, GD, NGTT 2011 _TKQG" xfId="2935" xr:uid="{00000000-0005-0000-0000-0000D90A0000}"/>
    <cellStyle name="_Book2_10 Market VH, YT, GD, NGTT 2011 _Xl0000147" xfId="2936" xr:uid="{00000000-0005-0000-0000-0000DA0A0000}"/>
    <cellStyle name="_Book2_10 Market VH, YT, GD, NGTT 2011 _Xl0000167" xfId="2937" xr:uid="{00000000-0005-0000-0000-0000DB0A0000}"/>
    <cellStyle name="_Book2_10 Market VH, YT, GD, NGTT 2011 _XNK" xfId="2938" xr:uid="{00000000-0005-0000-0000-0000DC0A0000}"/>
    <cellStyle name="_Book2_10 Market VH, YT, GD, NGTT 2011 _XNK_nien giam tom tat nong nghiep 2013" xfId="2939" xr:uid="{00000000-0005-0000-0000-0000DD0A0000}"/>
    <cellStyle name="_Book2_10 Market VH, YT, GD, NGTT 2011 _XNK_Phan II (In)" xfId="2940" xr:uid="{00000000-0005-0000-0000-0000DE0A0000}"/>
    <cellStyle name="_Book2_10 Van tai va BCVT (da sua ok)" xfId="2941" xr:uid="{00000000-0005-0000-0000-0000DF0A0000}"/>
    <cellStyle name="_Book2_10 Van tai va BCVT (da sua ok)_nien giam tom tat nong nghiep 2013" xfId="2942" xr:uid="{00000000-0005-0000-0000-0000E00A0000}"/>
    <cellStyle name="_Book2_10 Van tai va BCVT (da sua ok)_Phan II (In)" xfId="2943" xr:uid="{00000000-0005-0000-0000-0000E10A0000}"/>
    <cellStyle name="_Book2_10 VH, YT, GD, NGTT 2010 - (OK)" xfId="2944" xr:uid="{00000000-0005-0000-0000-0000E20A0000}"/>
    <cellStyle name="_Book2_10 VH, YT, GD, NGTT 2010 - (OK) 2" xfId="2945" xr:uid="{00000000-0005-0000-0000-0000E30A0000}"/>
    <cellStyle name="_Book2_10 VH, YT, GD, NGTT 2010 - (OK)_Bo sung 04 bieu Cong nghiep" xfId="2946" xr:uid="{00000000-0005-0000-0000-0000E40A0000}"/>
    <cellStyle name="_Book2_10 VH, YT, GD, NGTT 2010 - (OK)_Bo sung 04 bieu Cong nghiep 2" xfId="2947" xr:uid="{00000000-0005-0000-0000-0000E50A0000}"/>
    <cellStyle name="_Book2_10 VH, YT, GD, NGTT 2010 - (OK)_Bo sung 04 bieu Cong nghiep_Book2" xfId="2948" xr:uid="{00000000-0005-0000-0000-0000E60A0000}"/>
    <cellStyle name="_Book2_10 VH, YT, GD, NGTT 2010 - (OK)_Bo sung 04 bieu Cong nghiep_Mau" xfId="2949" xr:uid="{00000000-0005-0000-0000-0000E70A0000}"/>
    <cellStyle name="_Book2_10 VH, YT, GD, NGTT 2010 - (OK)_Bo sung 04 bieu Cong nghiep_NGTK-daydu-2014-Laodong" xfId="2950" xr:uid="{00000000-0005-0000-0000-0000E80A0000}"/>
    <cellStyle name="_Book2_10 VH, YT, GD, NGTT 2010 - (OK)_Bo sung 04 bieu Cong nghiep_Niengiam_Hung_final" xfId="2951" xr:uid="{00000000-0005-0000-0000-0000E90A0000}"/>
    <cellStyle name="_Book2_10 VH, YT, GD, NGTT 2010 - (OK)_Book2" xfId="2952" xr:uid="{00000000-0005-0000-0000-0000EA0A0000}"/>
    <cellStyle name="_Book2_10 VH, YT, GD, NGTT 2010 - (OK)_Mau" xfId="2953" xr:uid="{00000000-0005-0000-0000-0000EB0A0000}"/>
    <cellStyle name="_Book2_10 VH, YT, GD, NGTT 2010 - (OK)_NGTK-daydu-2014-Laodong" xfId="2954" xr:uid="{00000000-0005-0000-0000-0000EC0A0000}"/>
    <cellStyle name="_Book2_10 VH, YT, GD, NGTT 2010 - (OK)_Niengiam_Hung_final" xfId="2955" xr:uid="{00000000-0005-0000-0000-0000ED0A0000}"/>
    <cellStyle name="_Book2_11 (3)" xfId="2956" xr:uid="{00000000-0005-0000-0000-0000EE0A0000}"/>
    <cellStyle name="_Book2_11 (3) 2" xfId="2957" xr:uid="{00000000-0005-0000-0000-0000EF0A0000}"/>
    <cellStyle name="_Book2_11 (3)_04 Doanh nghiep va CSKDCT 2012" xfId="2958" xr:uid="{00000000-0005-0000-0000-0000F00A0000}"/>
    <cellStyle name="_Book2_11 (3)_Book2" xfId="2959" xr:uid="{00000000-0005-0000-0000-0000F10A0000}"/>
    <cellStyle name="_Book2_11 (3)_NGTK-daydu-2014-Laodong" xfId="2960" xr:uid="{00000000-0005-0000-0000-0000F20A0000}"/>
    <cellStyle name="_Book2_11 (3)_nien giam tom tat nong nghiep 2013" xfId="2961" xr:uid="{00000000-0005-0000-0000-0000F30A0000}"/>
    <cellStyle name="_Book2_11 (3)_Niengiam_Hung_final" xfId="2962" xr:uid="{00000000-0005-0000-0000-0000F40A0000}"/>
    <cellStyle name="_Book2_11 (3)_Phan II (In)" xfId="2963" xr:uid="{00000000-0005-0000-0000-0000F50A0000}"/>
    <cellStyle name="_Book2_11 (3)_Xl0000167" xfId="2964" xr:uid="{00000000-0005-0000-0000-0000F60A0000}"/>
    <cellStyle name="_Book2_12 (2)" xfId="2965" xr:uid="{00000000-0005-0000-0000-0000F70A0000}"/>
    <cellStyle name="_Book2_12 (2) 2" xfId="2966" xr:uid="{00000000-0005-0000-0000-0000F80A0000}"/>
    <cellStyle name="_Book2_12 (2)_04 Doanh nghiep va CSKDCT 2012" xfId="2967" xr:uid="{00000000-0005-0000-0000-0000F90A0000}"/>
    <cellStyle name="_Book2_12 (2)_Book2" xfId="2968" xr:uid="{00000000-0005-0000-0000-0000FA0A0000}"/>
    <cellStyle name="_Book2_12 (2)_NGTK-daydu-2014-Laodong" xfId="2969" xr:uid="{00000000-0005-0000-0000-0000FB0A0000}"/>
    <cellStyle name="_Book2_12 (2)_nien giam tom tat nong nghiep 2013" xfId="2970" xr:uid="{00000000-0005-0000-0000-0000FC0A0000}"/>
    <cellStyle name="_Book2_12 (2)_Niengiam_Hung_final" xfId="2971" xr:uid="{00000000-0005-0000-0000-0000FD0A0000}"/>
    <cellStyle name="_Book2_12 (2)_Phan II (In)" xfId="2972" xr:uid="{00000000-0005-0000-0000-0000FE0A0000}"/>
    <cellStyle name="_Book2_12 (2)_Xl0000167" xfId="2973" xr:uid="{00000000-0005-0000-0000-0000FF0A0000}"/>
    <cellStyle name="_Book2_12 Chi so gia 2012(chuan) co so" xfId="2974" xr:uid="{00000000-0005-0000-0000-0000000B0000}"/>
    <cellStyle name="_Book2_12 Giao duc, Y Te va Muc songnam2011" xfId="2975" xr:uid="{00000000-0005-0000-0000-0000010B0000}"/>
    <cellStyle name="_Book2_12 Giao duc, Y Te va Muc songnam2011_nien giam tom tat nong nghiep 2013" xfId="2976" xr:uid="{00000000-0005-0000-0000-0000020B0000}"/>
    <cellStyle name="_Book2_12 Giao duc, Y Te va Muc songnam2011_Phan II (In)" xfId="2977" xr:uid="{00000000-0005-0000-0000-0000030B0000}"/>
    <cellStyle name="_Book2_13 Van tai 2012" xfId="2978" xr:uid="{00000000-0005-0000-0000-0000040B0000}"/>
    <cellStyle name="_Book2_Book1" xfId="2979" xr:uid="{00000000-0005-0000-0000-0000050B0000}"/>
    <cellStyle name="_Book2_Book1 2" xfId="2980" xr:uid="{00000000-0005-0000-0000-0000060B0000}"/>
    <cellStyle name="_Book2_Book1_Book2" xfId="2981" xr:uid="{00000000-0005-0000-0000-0000070B0000}"/>
    <cellStyle name="_Book2_Book1_Mau" xfId="2982" xr:uid="{00000000-0005-0000-0000-0000080B0000}"/>
    <cellStyle name="_Book2_Book1_NGTK-daydu-2014-Laodong" xfId="2983" xr:uid="{00000000-0005-0000-0000-0000090B0000}"/>
    <cellStyle name="_Book2_Book1_Niengiam_Hung_final" xfId="2984" xr:uid="{00000000-0005-0000-0000-00000A0B0000}"/>
    <cellStyle name="_Book2_CucThongke-phucdap-Tuan-Anh" xfId="2985" xr:uid="{00000000-0005-0000-0000-00000B0B0000}"/>
    <cellStyle name="_Book2_dan so phan tich 10 nam(moi)" xfId="2986" xr:uid="{00000000-0005-0000-0000-00000C0B0000}"/>
    <cellStyle name="_Book2_dan so phan tich 10 nam(moi) 2" xfId="2987" xr:uid="{00000000-0005-0000-0000-00000D0B0000}"/>
    <cellStyle name="_Book2_dan so phan tich 10 nam(moi)_Book2" xfId="2988" xr:uid="{00000000-0005-0000-0000-00000E0B0000}"/>
    <cellStyle name="_Book2_dan so phan tich 10 nam(moi)_Mau" xfId="2989" xr:uid="{00000000-0005-0000-0000-00000F0B0000}"/>
    <cellStyle name="_Book2_dan so phan tich 10 nam(moi)_NGTK-daydu-2014-Laodong" xfId="2990" xr:uid="{00000000-0005-0000-0000-0000100B0000}"/>
    <cellStyle name="_Book2_dan so phan tich 10 nam(moi)_Niengiam_Hung_final" xfId="2991" xr:uid="{00000000-0005-0000-0000-0000110B0000}"/>
    <cellStyle name="_Book2_Giaoduc2013(ok)" xfId="2992" xr:uid="{00000000-0005-0000-0000-0000120B0000}"/>
    <cellStyle name="_Book2_GTSXNN" xfId="2993" xr:uid="{00000000-0005-0000-0000-0000130B0000}"/>
    <cellStyle name="_Book2_GTSXNN_Nongnghiep NGDD 2012_cap nhat den 24-5-2013(1)" xfId="2994" xr:uid="{00000000-0005-0000-0000-0000140B0000}"/>
    <cellStyle name="_Book2_Maket NGTT2012 LN,TS (7-1-2013)" xfId="2995" xr:uid="{00000000-0005-0000-0000-0000150B0000}"/>
    <cellStyle name="_Book2_Maket NGTT2012 LN,TS (7-1-2013)_Nongnghiep" xfId="2996" xr:uid="{00000000-0005-0000-0000-0000160B0000}"/>
    <cellStyle name="_Book2_Mau" xfId="2997" xr:uid="{00000000-0005-0000-0000-0000170B0000}"/>
    <cellStyle name="_Book2_NGDD 2013 Thu chi NSNN " xfId="2998" xr:uid="{00000000-0005-0000-0000-0000180B0000}"/>
    <cellStyle name="_Book2_Ngiam_lamnghiep_2011_v2(1)(1)" xfId="2999" xr:uid="{00000000-0005-0000-0000-0000190B0000}"/>
    <cellStyle name="_Book2_Ngiam_lamnghiep_2011_v2(1)(1)_Nongnghiep" xfId="3000" xr:uid="{00000000-0005-0000-0000-00001A0B0000}"/>
    <cellStyle name="_Book2_NGTT LN,TS 2012 (Chuan)" xfId="3001" xr:uid="{00000000-0005-0000-0000-00001B0B0000}"/>
    <cellStyle name="_Book2_Nien giam day du  Nong nghiep 2010" xfId="32" xr:uid="{00000000-0005-0000-0000-00001C0B0000}"/>
    <cellStyle name="_Book2_Nien giam day du  Nong nghiep 2010 2" xfId="5160" xr:uid="{00000000-0005-0000-0000-00001D0B0000}"/>
    <cellStyle name="_Book2_Nien giam TT Vu Nong nghiep 2012(solieu)-gui Vu TH 29-3-2013" xfId="3002" xr:uid="{00000000-0005-0000-0000-00001E0B0000}"/>
    <cellStyle name="_Book2_Nongnghiep" xfId="3003" xr:uid="{00000000-0005-0000-0000-00001F0B0000}"/>
    <cellStyle name="_Book2_Nongnghiep 2" xfId="3004" xr:uid="{00000000-0005-0000-0000-0000200B0000}"/>
    <cellStyle name="_Book2_Nongnghiep_Bo sung 04 bieu Cong nghiep" xfId="3005" xr:uid="{00000000-0005-0000-0000-0000210B0000}"/>
    <cellStyle name="_Book2_Nongnghiep_Bo sung 04 bieu Cong nghiep 2" xfId="3006" xr:uid="{00000000-0005-0000-0000-0000220B0000}"/>
    <cellStyle name="_Book2_Nongnghiep_Bo sung 04 bieu Cong nghiep_Book2" xfId="3007" xr:uid="{00000000-0005-0000-0000-0000230B0000}"/>
    <cellStyle name="_Book2_Nongnghiep_Bo sung 04 bieu Cong nghiep_Mau" xfId="3008" xr:uid="{00000000-0005-0000-0000-0000240B0000}"/>
    <cellStyle name="_Book2_Nongnghiep_Bo sung 04 bieu Cong nghiep_NGTK-daydu-2014-Laodong" xfId="3009" xr:uid="{00000000-0005-0000-0000-0000250B0000}"/>
    <cellStyle name="_Book2_Nongnghiep_Bo sung 04 bieu Cong nghiep_Niengiam_Hung_final" xfId="3010" xr:uid="{00000000-0005-0000-0000-0000260B0000}"/>
    <cellStyle name="_Book2_Nongnghiep_Book2" xfId="3011" xr:uid="{00000000-0005-0000-0000-0000270B0000}"/>
    <cellStyle name="_Book2_Nongnghiep_Mau" xfId="3012" xr:uid="{00000000-0005-0000-0000-0000280B0000}"/>
    <cellStyle name="_Book2_Nongnghiep_NGDD 2013 Thu chi NSNN " xfId="3013" xr:uid="{00000000-0005-0000-0000-0000290B0000}"/>
    <cellStyle name="_Book2_Nongnghiep_NGTK-daydu-2014-Laodong" xfId="3014" xr:uid="{00000000-0005-0000-0000-00002A0B0000}"/>
    <cellStyle name="_Book2_Nongnghiep_Niengiam_Hung_final" xfId="3015" xr:uid="{00000000-0005-0000-0000-00002B0B0000}"/>
    <cellStyle name="_Book2_Nongnghiep_Nongnghiep NGDD 2012_cap nhat den 24-5-2013(1)" xfId="3016" xr:uid="{00000000-0005-0000-0000-00002C0B0000}"/>
    <cellStyle name="_Book2_Nongnghiep_TKQG" xfId="3017" xr:uid="{00000000-0005-0000-0000-00002D0B0000}"/>
    <cellStyle name="_Book2_So lieu quoc te TH" xfId="3018" xr:uid="{00000000-0005-0000-0000-00002E0B0000}"/>
    <cellStyle name="_Book2_So lieu quoc te TH_08 Cong nghiep 2010" xfId="3019" xr:uid="{00000000-0005-0000-0000-00002F0B0000}"/>
    <cellStyle name="_Book2_So lieu quoc te TH_08 Thuong mai va Du lich (Ok)" xfId="3020" xr:uid="{00000000-0005-0000-0000-0000300B0000}"/>
    <cellStyle name="_Book2_So lieu quoc te TH_09 Chi so gia 2011- VuTKG-1 (Ok)" xfId="3021" xr:uid="{00000000-0005-0000-0000-0000310B0000}"/>
    <cellStyle name="_Book2_So lieu quoc te TH_09 Du lich" xfId="3022" xr:uid="{00000000-0005-0000-0000-0000320B0000}"/>
    <cellStyle name="_Book2_So lieu quoc te TH_10 Van tai va BCVT (da sua ok)" xfId="3023" xr:uid="{00000000-0005-0000-0000-0000330B0000}"/>
    <cellStyle name="_Book2_So lieu quoc te TH_12 Giao duc, Y Te va Muc songnam2011" xfId="3024" xr:uid="{00000000-0005-0000-0000-0000340B0000}"/>
    <cellStyle name="_Book2_So lieu quoc te TH_nien giam tom tat du lich va XNK" xfId="3025" xr:uid="{00000000-0005-0000-0000-0000350B0000}"/>
    <cellStyle name="_Book2_So lieu quoc te TH_Nongnghiep" xfId="3026" xr:uid="{00000000-0005-0000-0000-0000360B0000}"/>
    <cellStyle name="_Book2_So lieu quoc te TH_XNK" xfId="3027" xr:uid="{00000000-0005-0000-0000-0000370B0000}"/>
    <cellStyle name="_Book2_So lieu quoc te(GDP)" xfId="3028" xr:uid="{00000000-0005-0000-0000-0000380B0000}"/>
    <cellStyle name="_Book2_So lieu quoc te(GDP) 2" xfId="3029" xr:uid="{00000000-0005-0000-0000-0000390B0000}"/>
    <cellStyle name="_Book2_So lieu quoc te(GDP)_02  Dan so lao dong(OK)" xfId="3030" xr:uid="{00000000-0005-0000-0000-00003A0B0000}"/>
    <cellStyle name="_Book2_So lieu quoc te(GDP)_03 TKQG va Thu chi NSNN 2012" xfId="3031" xr:uid="{00000000-0005-0000-0000-00003B0B0000}"/>
    <cellStyle name="_Book2_So lieu quoc te(GDP)_04 Doanh nghiep va CSKDCT 2012" xfId="3032" xr:uid="{00000000-0005-0000-0000-00003C0B0000}"/>
    <cellStyle name="_Book2_So lieu quoc te(GDP)_05 Doanh nghiep va Ca the_2011 (Ok)" xfId="3033" xr:uid="{00000000-0005-0000-0000-00003D0B0000}"/>
    <cellStyle name="_Book2_So lieu quoc te(GDP)_06 NGTT LN,TS 2013 co so" xfId="3034" xr:uid="{00000000-0005-0000-0000-00003E0B0000}"/>
    <cellStyle name="_Book2_So lieu quoc te(GDP)_07 NGTT CN 2012" xfId="3035" xr:uid="{00000000-0005-0000-0000-00003F0B0000}"/>
    <cellStyle name="_Book2_So lieu quoc te(GDP)_08 Thuong mai Tong muc - Diep" xfId="3036" xr:uid="{00000000-0005-0000-0000-0000400B0000}"/>
    <cellStyle name="_Book2_So lieu quoc te(GDP)_08 Thuong mai va Du lich (Ok)" xfId="3037" xr:uid="{00000000-0005-0000-0000-0000410B0000}"/>
    <cellStyle name="_Book2_So lieu quoc te(GDP)_08 Thuong mai va Du lich (Ok)_nien giam tom tat nong nghiep 2013" xfId="3038" xr:uid="{00000000-0005-0000-0000-0000420B0000}"/>
    <cellStyle name="_Book2_So lieu quoc te(GDP)_08 Thuong mai va Du lich (Ok)_Phan II (In)" xfId="3039" xr:uid="{00000000-0005-0000-0000-0000430B0000}"/>
    <cellStyle name="_Book2_So lieu quoc te(GDP)_09 Chi so gia 2011- VuTKG-1 (Ok)" xfId="3040" xr:uid="{00000000-0005-0000-0000-0000440B0000}"/>
    <cellStyle name="_Book2_So lieu quoc te(GDP)_09 Chi so gia 2011- VuTKG-1 (Ok)_nien giam tom tat nong nghiep 2013" xfId="3041" xr:uid="{00000000-0005-0000-0000-0000450B0000}"/>
    <cellStyle name="_Book2_So lieu quoc te(GDP)_09 Chi so gia 2011- VuTKG-1 (Ok)_Phan II (In)" xfId="3042" xr:uid="{00000000-0005-0000-0000-0000460B0000}"/>
    <cellStyle name="_Book2_So lieu quoc te(GDP)_09 Du lich" xfId="3043" xr:uid="{00000000-0005-0000-0000-0000470B0000}"/>
    <cellStyle name="_Book2_So lieu quoc te(GDP)_09 Du lich_nien giam tom tat nong nghiep 2013" xfId="3044" xr:uid="{00000000-0005-0000-0000-0000480B0000}"/>
    <cellStyle name="_Book2_So lieu quoc te(GDP)_09 Du lich_Phan II (In)" xfId="3045" xr:uid="{00000000-0005-0000-0000-0000490B0000}"/>
    <cellStyle name="_Book2_So lieu quoc te(GDP)_10 Van tai va BCVT (da sua ok)" xfId="3046" xr:uid="{00000000-0005-0000-0000-00004A0B0000}"/>
    <cellStyle name="_Book2_So lieu quoc te(GDP)_10 Van tai va BCVT (da sua ok)_nien giam tom tat nong nghiep 2013" xfId="3047" xr:uid="{00000000-0005-0000-0000-00004B0B0000}"/>
    <cellStyle name="_Book2_So lieu quoc te(GDP)_10 Van tai va BCVT (da sua ok)_Phan II (In)" xfId="3048" xr:uid="{00000000-0005-0000-0000-00004C0B0000}"/>
    <cellStyle name="_Book2_So lieu quoc te(GDP)_11 (3)" xfId="3049" xr:uid="{00000000-0005-0000-0000-00004D0B0000}"/>
    <cellStyle name="_Book2_So lieu quoc te(GDP)_11 (3) 2" xfId="3050" xr:uid="{00000000-0005-0000-0000-00004E0B0000}"/>
    <cellStyle name="_Book2_So lieu quoc te(GDP)_11 (3)_04 Doanh nghiep va CSKDCT 2012" xfId="3051" xr:uid="{00000000-0005-0000-0000-00004F0B0000}"/>
    <cellStyle name="_Book2_So lieu quoc te(GDP)_11 (3)_Book2" xfId="3052" xr:uid="{00000000-0005-0000-0000-0000500B0000}"/>
    <cellStyle name="_Book2_So lieu quoc te(GDP)_11 (3)_NGTK-daydu-2014-Laodong" xfId="3053" xr:uid="{00000000-0005-0000-0000-0000510B0000}"/>
    <cellStyle name="_Book2_So lieu quoc te(GDP)_11 (3)_nien giam tom tat nong nghiep 2013" xfId="3054" xr:uid="{00000000-0005-0000-0000-0000520B0000}"/>
    <cellStyle name="_Book2_So lieu quoc te(GDP)_11 (3)_Niengiam_Hung_final" xfId="3055" xr:uid="{00000000-0005-0000-0000-0000530B0000}"/>
    <cellStyle name="_Book2_So lieu quoc te(GDP)_11 (3)_Phan II (In)" xfId="3056" xr:uid="{00000000-0005-0000-0000-0000540B0000}"/>
    <cellStyle name="_Book2_So lieu quoc te(GDP)_11 (3)_Xl0000167" xfId="3057" xr:uid="{00000000-0005-0000-0000-0000550B0000}"/>
    <cellStyle name="_Book2_So lieu quoc te(GDP)_12 (2)" xfId="3058" xr:uid="{00000000-0005-0000-0000-0000560B0000}"/>
    <cellStyle name="_Book2_So lieu quoc te(GDP)_12 (2) 2" xfId="3059" xr:uid="{00000000-0005-0000-0000-0000570B0000}"/>
    <cellStyle name="_Book2_So lieu quoc te(GDP)_12 (2)_04 Doanh nghiep va CSKDCT 2012" xfId="3060" xr:uid="{00000000-0005-0000-0000-0000580B0000}"/>
    <cellStyle name="_Book2_So lieu quoc te(GDP)_12 (2)_Book2" xfId="3061" xr:uid="{00000000-0005-0000-0000-0000590B0000}"/>
    <cellStyle name="_Book2_So lieu quoc te(GDP)_12 (2)_NGTK-daydu-2014-Laodong" xfId="3062" xr:uid="{00000000-0005-0000-0000-00005A0B0000}"/>
    <cellStyle name="_Book2_So lieu quoc te(GDP)_12 (2)_nien giam tom tat nong nghiep 2013" xfId="3063" xr:uid="{00000000-0005-0000-0000-00005B0B0000}"/>
    <cellStyle name="_Book2_So lieu quoc te(GDP)_12 (2)_Niengiam_Hung_final" xfId="3064" xr:uid="{00000000-0005-0000-0000-00005C0B0000}"/>
    <cellStyle name="_Book2_So lieu quoc te(GDP)_12 (2)_Phan II (In)" xfId="3065" xr:uid="{00000000-0005-0000-0000-00005D0B0000}"/>
    <cellStyle name="_Book2_So lieu quoc te(GDP)_12 (2)_Xl0000167" xfId="3066" xr:uid="{00000000-0005-0000-0000-00005E0B0000}"/>
    <cellStyle name="_Book2_So lieu quoc te(GDP)_12 Giao duc, Y Te va Muc songnam2011" xfId="3067" xr:uid="{00000000-0005-0000-0000-00005F0B0000}"/>
    <cellStyle name="_Book2_So lieu quoc te(GDP)_12 Giao duc, Y Te va Muc songnam2011_nien giam tom tat nong nghiep 2013" xfId="3068" xr:uid="{00000000-0005-0000-0000-0000600B0000}"/>
    <cellStyle name="_Book2_So lieu quoc te(GDP)_12 Giao duc, Y Te va Muc songnam2011_Phan II (In)" xfId="3069" xr:uid="{00000000-0005-0000-0000-0000610B0000}"/>
    <cellStyle name="_Book2_So lieu quoc te(GDP)_12 MSDC_Thuy Van" xfId="3070" xr:uid="{00000000-0005-0000-0000-0000620B0000}"/>
    <cellStyle name="_Book2_So lieu quoc te(GDP)_12 So lieu quoc te (Ok)" xfId="3071" xr:uid="{00000000-0005-0000-0000-0000630B0000}"/>
    <cellStyle name="_Book2_So lieu quoc te(GDP)_12 So lieu quoc te (Ok)_nien giam tom tat nong nghiep 2013" xfId="3072" xr:uid="{00000000-0005-0000-0000-0000640B0000}"/>
    <cellStyle name="_Book2_So lieu quoc te(GDP)_12 So lieu quoc te (Ok)_Phan II (In)" xfId="3073" xr:uid="{00000000-0005-0000-0000-0000650B0000}"/>
    <cellStyle name="_Book2_So lieu quoc te(GDP)_13 Van tai 2012" xfId="3074" xr:uid="{00000000-0005-0000-0000-0000660B0000}"/>
    <cellStyle name="_Book2_So lieu quoc te(GDP)_Book2" xfId="3075" xr:uid="{00000000-0005-0000-0000-0000670B0000}"/>
    <cellStyle name="_Book2_So lieu quoc te(GDP)_Giaoduc2013(ok)" xfId="3076" xr:uid="{00000000-0005-0000-0000-0000680B0000}"/>
    <cellStyle name="_Book2_So lieu quoc te(GDP)_Maket NGTT2012 LN,TS (7-1-2013)" xfId="3077" xr:uid="{00000000-0005-0000-0000-0000690B0000}"/>
    <cellStyle name="_Book2_So lieu quoc te(GDP)_Maket NGTT2012 LN,TS (7-1-2013)_Nongnghiep" xfId="3078" xr:uid="{00000000-0005-0000-0000-00006A0B0000}"/>
    <cellStyle name="_Book2_So lieu quoc te(GDP)_Ngiam_lamnghiep_2011_v2(1)(1)" xfId="3079" xr:uid="{00000000-0005-0000-0000-00006B0B0000}"/>
    <cellStyle name="_Book2_So lieu quoc te(GDP)_Ngiam_lamnghiep_2011_v2(1)(1)_Nongnghiep" xfId="3080" xr:uid="{00000000-0005-0000-0000-00006C0B0000}"/>
    <cellStyle name="_Book2_So lieu quoc te(GDP)_NGTK-daydu-2014-Laodong" xfId="3081" xr:uid="{00000000-0005-0000-0000-00006D0B0000}"/>
    <cellStyle name="_Book2_So lieu quoc te(GDP)_NGTT LN,TS 2012 (Chuan)" xfId="3082" xr:uid="{00000000-0005-0000-0000-00006E0B0000}"/>
    <cellStyle name="_Book2_So lieu quoc te(GDP)_Nien giam TT Vu Nong nghiep 2012(solieu)-gui Vu TH 29-3-2013" xfId="3083" xr:uid="{00000000-0005-0000-0000-00006F0B0000}"/>
    <cellStyle name="_Book2_So lieu quoc te(GDP)_Niengiam_Hung_final" xfId="3084" xr:uid="{00000000-0005-0000-0000-0000700B0000}"/>
    <cellStyle name="_Book2_So lieu quoc te(GDP)_Nongnghiep" xfId="3085" xr:uid="{00000000-0005-0000-0000-0000710B0000}"/>
    <cellStyle name="_Book2_So lieu quoc te(GDP)_Nongnghiep NGDD 2012_cap nhat den 24-5-2013(1)" xfId="3086" xr:uid="{00000000-0005-0000-0000-0000720B0000}"/>
    <cellStyle name="_Book2_So lieu quoc te(GDP)_Nongnghiep_Nongnghiep NGDD 2012_cap nhat den 24-5-2013(1)" xfId="3087" xr:uid="{00000000-0005-0000-0000-0000730B0000}"/>
    <cellStyle name="_Book2_So lieu quoc te(GDP)_TKQG" xfId="3088" xr:uid="{00000000-0005-0000-0000-0000740B0000}"/>
    <cellStyle name="_Book2_So lieu quoc te(GDP)_Xl0000147" xfId="3089" xr:uid="{00000000-0005-0000-0000-0000750B0000}"/>
    <cellStyle name="_Book2_So lieu quoc te(GDP)_Xl0000167" xfId="3090" xr:uid="{00000000-0005-0000-0000-0000760B0000}"/>
    <cellStyle name="_Book2_So lieu quoc te(GDP)_XNK" xfId="3091" xr:uid="{00000000-0005-0000-0000-0000770B0000}"/>
    <cellStyle name="_Book2_So lieu quoc te(GDP)_XNK_nien giam tom tat nong nghiep 2013" xfId="3092" xr:uid="{00000000-0005-0000-0000-0000780B0000}"/>
    <cellStyle name="_Book2_So lieu quoc te(GDP)_XNK_Phan II (In)" xfId="3093" xr:uid="{00000000-0005-0000-0000-0000790B0000}"/>
    <cellStyle name="_Book2_TKQG" xfId="3094" xr:uid="{00000000-0005-0000-0000-00007A0B0000}"/>
    <cellStyle name="_Book2_Tong hop NGTT" xfId="3095" xr:uid="{00000000-0005-0000-0000-00007B0B0000}"/>
    <cellStyle name="_Book2_Tong hop NGTT 2" xfId="3096" xr:uid="{00000000-0005-0000-0000-00007C0B0000}"/>
    <cellStyle name="_Book2_Tong hop NGTT_Book2" xfId="3097" xr:uid="{00000000-0005-0000-0000-00007D0B0000}"/>
    <cellStyle name="_Book2_Tong hop NGTT_Mau" xfId="3098" xr:uid="{00000000-0005-0000-0000-00007E0B0000}"/>
    <cellStyle name="_Book2_Tong hop NGTT_NGTK-daydu-2014-Laodong" xfId="3099" xr:uid="{00000000-0005-0000-0000-00007F0B0000}"/>
    <cellStyle name="_Book2_Tong hop NGTT_Niengiam_Hung_final" xfId="3100" xr:uid="{00000000-0005-0000-0000-0000800B0000}"/>
    <cellStyle name="_Book2_Xl0000006" xfId="3101" xr:uid="{00000000-0005-0000-0000-0000810B0000}"/>
    <cellStyle name="_Book2_Xl0000147" xfId="3102" xr:uid="{00000000-0005-0000-0000-0000820B0000}"/>
    <cellStyle name="_Book2_Xl0000167" xfId="3103" xr:uid="{00000000-0005-0000-0000-0000830B0000}"/>
    <cellStyle name="_Book2_XNK" xfId="3104" xr:uid="{00000000-0005-0000-0000-0000840B0000}"/>
    <cellStyle name="_Book2_XNK 2" xfId="3105" xr:uid="{00000000-0005-0000-0000-0000850B0000}"/>
    <cellStyle name="_Book2_XNK_08 Thuong mai Tong muc - Diep" xfId="3106" xr:uid="{00000000-0005-0000-0000-0000860B0000}"/>
    <cellStyle name="_Book2_XNK_08 Thuong mai Tong muc - Diep_nien giam tom tat nong nghiep 2013" xfId="3107" xr:uid="{00000000-0005-0000-0000-0000870B0000}"/>
    <cellStyle name="_Book2_XNK_08 Thuong mai Tong muc - Diep_Phan II (In)" xfId="3108" xr:uid="{00000000-0005-0000-0000-0000880B0000}"/>
    <cellStyle name="_Book2_XNK_Bo sung 04 bieu Cong nghiep" xfId="3109" xr:uid="{00000000-0005-0000-0000-0000890B0000}"/>
    <cellStyle name="_Book2_XNK_Bo sung 04 bieu Cong nghiep 2" xfId="3110" xr:uid="{00000000-0005-0000-0000-00008A0B0000}"/>
    <cellStyle name="_Book2_XNK_Bo sung 04 bieu Cong nghiep_Book2" xfId="3111" xr:uid="{00000000-0005-0000-0000-00008B0B0000}"/>
    <cellStyle name="_Book2_XNK_Bo sung 04 bieu Cong nghiep_Mau" xfId="3112" xr:uid="{00000000-0005-0000-0000-00008C0B0000}"/>
    <cellStyle name="_Book2_XNK_Bo sung 04 bieu Cong nghiep_NGTK-daydu-2014-Laodong" xfId="3113" xr:uid="{00000000-0005-0000-0000-00008D0B0000}"/>
    <cellStyle name="_Book2_XNK_Bo sung 04 bieu Cong nghiep_Niengiam_Hung_final" xfId="3114" xr:uid="{00000000-0005-0000-0000-00008E0B0000}"/>
    <cellStyle name="_Book2_XNK_Book2" xfId="3115" xr:uid="{00000000-0005-0000-0000-00008F0B0000}"/>
    <cellStyle name="_Book2_XNK_Mau" xfId="3116" xr:uid="{00000000-0005-0000-0000-0000900B0000}"/>
    <cellStyle name="_Book2_XNK_NGTK-daydu-2014-Laodong" xfId="3117" xr:uid="{00000000-0005-0000-0000-0000910B0000}"/>
    <cellStyle name="_Book2_XNK_Niengiam_Hung_final" xfId="3118" xr:uid="{00000000-0005-0000-0000-0000920B0000}"/>
    <cellStyle name="_Book2_XNK-2012" xfId="3119" xr:uid="{00000000-0005-0000-0000-0000930B0000}"/>
    <cellStyle name="_Book2_XNK-2012_nien giam tom tat nong nghiep 2013" xfId="3120" xr:uid="{00000000-0005-0000-0000-0000940B0000}"/>
    <cellStyle name="_Book2_XNK-2012_Phan II (In)" xfId="3121" xr:uid="{00000000-0005-0000-0000-0000950B0000}"/>
    <cellStyle name="_Book2_XNK-Market" xfId="3122" xr:uid="{00000000-0005-0000-0000-0000960B0000}"/>
    <cellStyle name="_Book4" xfId="33" xr:uid="{00000000-0005-0000-0000-0000970B0000}"/>
    <cellStyle name="_Buuchinh - Market" xfId="3123" xr:uid="{00000000-0005-0000-0000-0000980B0000}"/>
    <cellStyle name="_Buuchinh - Market 2" xfId="3124" xr:uid="{00000000-0005-0000-0000-0000990B0000}"/>
    <cellStyle name="_Buuchinh - Market_02  Dan so lao dong(OK)" xfId="3125" xr:uid="{00000000-0005-0000-0000-00009A0B0000}"/>
    <cellStyle name="_Buuchinh - Market_03 TKQG va Thu chi NSNN 2012" xfId="3126" xr:uid="{00000000-0005-0000-0000-00009B0B0000}"/>
    <cellStyle name="_Buuchinh - Market_04 Doanh nghiep va CSKDCT 2012" xfId="3127" xr:uid="{00000000-0005-0000-0000-00009C0B0000}"/>
    <cellStyle name="_Buuchinh - Market_05 Doanh nghiep va Ca the_2011 (Ok)" xfId="3128" xr:uid="{00000000-0005-0000-0000-00009D0B0000}"/>
    <cellStyle name="_Buuchinh - Market_06 NGTT LN,TS 2013 co so" xfId="3129" xr:uid="{00000000-0005-0000-0000-00009E0B0000}"/>
    <cellStyle name="_Buuchinh - Market_07 NGTT CN 2012" xfId="3130" xr:uid="{00000000-0005-0000-0000-00009F0B0000}"/>
    <cellStyle name="_Buuchinh - Market_08 Thuong mai Tong muc - Diep" xfId="3131" xr:uid="{00000000-0005-0000-0000-0000A00B0000}"/>
    <cellStyle name="_Buuchinh - Market_08 Thuong mai va Du lich (Ok)" xfId="3132" xr:uid="{00000000-0005-0000-0000-0000A10B0000}"/>
    <cellStyle name="_Buuchinh - Market_08 Thuong mai va Du lich (Ok)_nien giam tom tat nong nghiep 2013" xfId="3133" xr:uid="{00000000-0005-0000-0000-0000A20B0000}"/>
    <cellStyle name="_Buuchinh - Market_08 Thuong mai va Du lich (Ok)_Phan II (In)" xfId="3134" xr:uid="{00000000-0005-0000-0000-0000A30B0000}"/>
    <cellStyle name="_Buuchinh - Market_09 Chi so gia 2011- VuTKG-1 (Ok)" xfId="3135" xr:uid="{00000000-0005-0000-0000-0000A40B0000}"/>
    <cellStyle name="_Buuchinh - Market_09 Chi so gia 2011- VuTKG-1 (Ok)_nien giam tom tat nong nghiep 2013" xfId="3136" xr:uid="{00000000-0005-0000-0000-0000A50B0000}"/>
    <cellStyle name="_Buuchinh - Market_09 Chi so gia 2011- VuTKG-1 (Ok)_Phan II (In)" xfId="3137" xr:uid="{00000000-0005-0000-0000-0000A60B0000}"/>
    <cellStyle name="_Buuchinh - Market_09 Du lich" xfId="3138" xr:uid="{00000000-0005-0000-0000-0000A70B0000}"/>
    <cellStyle name="_Buuchinh - Market_09 Du lich_nien giam tom tat nong nghiep 2013" xfId="3139" xr:uid="{00000000-0005-0000-0000-0000A80B0000}"/>
    <cellStyle name="_Buuchinh - Market_09 Du lich_Phan II (In)" xfId="3140" xr:uid="{00000000-0005-0000-0000-0000A90B0000}"/>
    <cellStyle name="_Buuchinh - Market_10 Van tai va BCVT (da sua ok)" xfId="3141" xr:uid="{00000000-0005-0000-0000-0000AA0B0000}"/>
    <cellStyle name="_Buuchinh - Market_10 Van tai va BCVT (da sua ok)_nien giam tom tat nong nghiep 2013" xfId="3142" xr:uid="{00000000-0005-0000-0000-0000AB0B0000}"/>
    <cellStyle name="_Buuchinh - Market_10 Van tai va BCVT (da sua ok)_Phan II (In)" xfId="3143" xr:uid="{00000000-0005-0000-0000-0000AC0B0000}"/>
    <cellStyle name="_Buuchinh - Market_11 (3)" xfId="3144" xr:uid="{00000000-0005-0000-0000-0000AD0B0000}"/>
    <cellStyle name="_Buuchinh - Market_11 (3) 2" xfId="3145" xr:uid="{00000000-0005-0000-0000-0000AE0B0000}"/>
    <cellStyle name="_Buuchinh - Market_11 (3)_04 Doanh nghiep va CSKDCT 2012" xfId="3146" xr:uid="{00000000-0005-0000-0000-0000AF0B0000}"/>
    <cellStyle name="_Buuchinh - Market_11 (3)_Book2" xfId="3147" xr:uid="{00000000-0005-0000-0000-0000B00B0000}"/>
    <cellStyle name="_Buuchinh - Market_11 (3)_NGTK-daydu-2014-Laodong" xfId="3148" xr:uid="{00000000-0005-0000-0000-0000B10B0000}"/>
    <cellStyle name="_Buuchinh - Market_11 (3)_nien giam tom tat nong nghiep 2013" xfId="3149" xr:uid="{00000000-0005-0000-0000-0000B20B0000}"/>
    <cellStyle name="_Buuchinh - Market_11 (3)_Niengiam_Hung_final" xfId="3150" xr:uid="{00000000-0005-0000-0000-0000B30B0000}"/>
    <cellStyle name="_Buuchinh - Market_11 (3)_Phan II (In)" xfId="3151" xr:uid="{00000000-0005-0000-0000-0000B40B0000}"/>
    <cellStyle name="_Buuchinh - Market_11 (3)_Xl0000167" xfId="3152" xr:uid="{00000000-0005-0000-0000-0000B50B0000}"/>
    <cellStyle name="_Buuchinh - Market_12 (2)" xfId="3153" xr:uid="{00000000-0005-0000-0000-0000B60B0000}"/>
    <cellStyle name="_Buuchinh - Market_12 (2) 2" xfId="3154" xr:uid="{00000000-0005-0000-0000-0000B70B0000}"/>
    <cellStyle name="_Buuchinh - Market_12 (2)_04 Doanh nghiep va CSKDCT 2012" xfId="3155" xr:uid="{00000000-0005-0000-0000-0000B80B0000}"/>
    <cellStyle name="_Buuchinh - Market_12 (2)_Book2" xfId="3156" xr:uid="{00000000-0005-0000-0000-0000B90B0000}"/>
    <cellStyle name="_Buuchinh - Market_12 (2)_NGTK-daydu-2014-Laodong" xfId="3157" xr:uid="{00000000-0005-0000-0000-0000BA0B0000}"/>
    <cellStyle name="_Buuchinh - Market_12 (2)_nien giam tom tat nong nghiep 2013" xfId="3158" xr:uid="{00000000-0005-0000-0000-0000BB0B0000}"/>
    <cellStyle name="_Buuchinh - Market_12 (2)_Niengiam_Hung_final" xfId="3159" xr:uid="{00000000-0005-0000-0000-0000BC0B0000}"/>
    <cellStyle name="_Buuchinh - Market_12 (2)_Phan II (In)" xfId="3160" xr:uid="{00000000-0005-0000-0000-0000BD0B0000}"/>
    <cellStyle name="_Buuchinh - Market_12 (2)_Xl0000167" xfId="3161" xr:uid="{00000000-0005-0000-0000-0000BE0B0000}"/>
    <cellStyle name="_Buuchinh - Market_12 Giao duc, Y Te va Muc songnam2011" xfId="3162" xr:uid="{00000000-0005-0000-0000-0000BF0B0000}"/>
    <cellStyle name="_Buuchinh - Market_12 Giao duc, Y Te va Muc songnam2011_nien giam tom tat nong nghiep 2013" xfId="3163" xr:uid="{00000000-0005-0000-0000-0000C00B0000}"/>
    <cellStyle name="_Buuchinh - Market_12 Giao duc, Y Te va Muc songnam2011_Phan II (In)" xfId="3164" xr:uid="{00000000-0005-0000-0000-0000C10B0000}"/>
    <cellStyle name="_Buuchinh - Market_12 MSDC_Thuy Van" xfId="3165" xr:uid="{00000000-0005-0000-0000-0000C20B0000}"/>
    <cellStyle name="_Buuchinh - Market_13 Van tai 2012" xfId="3166" xr:uid="{00000000-0005-0000-0000-0000C30B0000}"/>
    <cellStyle name="_Buuchinh - Market_Book2" xfId="3167" xr:uid="{00000000-0005-0000-0000-0000C40B0000}"/>
    <cellStyle name="_Buuchinh - Market_Giaoduc2013(ok)" xfId="3168" xr:uid="{00000000-0005-0000-0000-0000C50B0000}"/>
    <cellStyle name="_Buuchinh - Market_Maket NGTT2012 LN,TS (7-1-2013)" xfId="3169" xr:uid="{00000000-0005-0000-0000-0000C60B0000}"/>
    <cellStyle name="_Buuchinh - Market_Maket NGTT2012 LN,TS (7-1-2013)_Nongnghiep" xfId="3170" xr:uid="{00000000-0005-0000-0000-0000C70B0000}"/>
    <cellStyle name="_Buuchinh - Market_Ngiam_lamnghiep_2011_v2(1)(1)" xfId="3171" xr:uid="{00000000-0005-0000-0000-0000C80B0000}"/>
    <cellStyle name="_Buuchinh - Market_Ngiam_lamnghiep_2011_v2(1)(1)_Nongnghiep" xfId="3172" xr:uid="{00000000-0005-0000-0000-0000C90B0000}"/>
    <cellStyle name="_Buuchinh - Market_NGTK-daydu-2014-Laodong" xfId="3173" xr:uid="{00000000-0005-0000-0000-0000CA0B0000}"/>
    <cellStyle name="_Buuchinh - Market_NGTT LN,TS 2012 (Chuan)" xfId="3174" xr:uid="{00000000-0005-0000-0000-0000CB0B0000}"/>
    <cellStyle name="_Buuchinh - Market_Nien giam TT Vu Nong nghiep 2012(solieu)-gui Vu TH 29-3-2013" xfId="3175" xr:uid="{00000000-0005-0000-0000-0000CC0B0000}"/>
    <cellStyle name="_Buuchinh - Market_Niengiam_Hung_final" xfId="3176" xr:uid="{00000000-0005-0000-0000-0000CD0B0000}"/>
    <cellStyle name="_Buuchinh - Market_Nongnghiep" xfId="3177" xr:uid="{00000000-0005-0000-0000-0000CE0B0000}"/>
    <cellStyle name="_Buuchinh - Market_Nongnghiep NGDD 2012_cap nhat den 24-5-2013(1)" xfId="3178" xr:uid="{00000000-0005-0000-0000-0000CF0B0000}"/>
    <cellStyle name="_Buuchinh - Market_Nongnghiep_Nongnghiep NGDD 2012_cap nhat den 24-5-2013(1)" xfId="3179" xr:uid="{00000000-0005-0000-0000-0000D00B0000}"/>
    <cellStyle name="_Buuchinh - Market_TKQG" xfId="3180" xr:uid="{00000000-0005-0000-0000-0000D10B0000}"/>
    <cellStyle name="_Buuchinh - Market_Xl0000147" xfId="3181" xr:uid="{00000000-0005-0000-0000-0000D20B0000}"/>
    <cellStyle name="_Buuchinh - Market_Xl0000167" xfId="3182" xr:uid="{00000000-0005-0000-0000-0000D30B0000}"/>
    <cellStyle name="_Buuchinh - Market_XNK" xfId="3183" xr:uid="{00000000-0005-0000-0000-0000D40B0000}"/>
    <cellStyle name="_Buuchinh - Market_XNK_nien giam tom tat nong nghiep 2013" xfId="3184" xr:uid="{00000000-0005-0000-0000-0000D50B0000}"/>
    <cellStyle name="_Buuchinh - Market_XNK_Phan II (In)" xfId="3185" xr:uid="{00000000-0005-0000-0000-0000D60B0000}"/>
    <cellStyle name="_csGDPngVN" xfId="3186" xr:uid="{00000000-0005-0000-0000-0000D70B0000}"/>
    <cellStyle name="_CSKDCT 2010" xfId="3187" xr:uid="{00000000-0005-0000-0000-0000D80B0000}"/>
    <cellStyle name="_CSKDCT 2010 2" xfId="3188" xr:uid="{00000000-0005-0000-0000-0000D90B0000}"/>
    <cellStyle name="_CSKDCT 2010_Bo sung 04 bieu Cong nghiep" xfId="3189" xr:uid="{00000000-0005-0000-0000-0000DA0B0000}"/>
    <cellStyle name="_CSKDCT 2010_Bo sung 04 bieu Cong nghiep 2" xfId="3190" xr:uid="{00000000-0005-0000-0000-0000DB0B0000}"/>
    <cellStyle name="_CSKDCT 2010_Bo sung 04 bieu Cong nghiep_Book2" xfId="3191" xr:uid="{00000000-0005-0000-0000-0000DC0B0000}"/>
    <cellStyle name="_CSKDCT 2010_Bo sung 04 bieu Cong nghiep_Mau" xfId="3192" xr:uid="{00000000-0005-0000-0000-0000DD0B0000}"/>
    <cellStyle name="_CSKDCT 2010_Bo sung 04 bieu Cong nghiep_NGTK-daydu-2014-Laodong" xfId="3193" xr:uid="{00000000-0005-0000-0000-0000DE0B0000}"/>
    <cellStyle name="_CSKDCT 2010_Bo sung 04 bieu Cong nghiep_Niengiam_Hung_final" xfId="3194" xr:uid="{00000000-0005-0000-0000-0000DF0B0000}"/>
    <cellStyle name="_CSKDCT 2010_Book2" xfId="3195" xr:uid="{00000000-0005-0000-0000-0000E00B0000}"/>
    <cellStyle name="_CSKDCT 2010_Mau" xfId="3196" xr:uid="{00000000-0005-0000-0000-0000E10B0000}"/>
    <cellStyle name="_CSKDCT 2010_NGTK-daydu-2014-Laodong" xfId="3197" xr:uid="{00000000-0005-0000-0000-0000E20B0000}"/>
    <cellStyle name="_CSKDCT 2010_Niengiam_Hung_final" xfId="3198" xr:uid="{00000000-0005-0000-0000-0000E30B0000}"/>
    <cellStyle name="_da sua bo nam 2000 VT- 2011 - NGTT diep" xfId="3199" xr:uid="{00000000-0005-0000-0000-0000E40B0000}"/>
    <cellStyle name="_da sua bo nam 2000 VT- 2011 - NGTT diep 2" xfId="3200" xr:uid="{00000000-0005-0000-0000-0000E50B0000}"/>
    <cellStyle name="_da sua bo nam 2000 VT- 2011 - NGTT diep_02  Dan so lao dong(OK)" xfId="3201" xr:uid="{00000000-0005-0000-0000-0000E60B0000}"/>
    <cellStyle name="_da sua bo nam 2000 VT- 2011 - NGTT diep_03 TKQG va Thu chi NSNN 2012" xfId="3202" xr:uid="{00000000-0005-0000-0000-0000E70B0000}"/>
    <cellStyle name="_da sua bo nam 2000 VT- 2011 - NGTT diep_04 Doanh nghiep va CSKDCT 2012" xfId="3203" xr:uid="{00000000-0005-0000-0000-0000E80B0000}"/>
    <cellStyle name="_da sua bo nam 2000 VT- 2011 - NGTT diep_05 Doanh nghiep va Ca the_2011 (Ok)" xfId="3204" xr:uid="{00000000-0005-0000-0000-0000E90B0000}"/>
    <cellStyle name="_da sua bo nam 2000 VT- 2011 - NGTT diep_06 NGTT LN,TS 2013 co so" xfId="3205" xr:uid="{00000000-0005-0000-0000-0000EA0B0000}"/>
    <cellStyle name="_da sua bo nam 2000 VT- 2011 - NGTT diep_07 NGTT CN 2012" xfId="3206" xr:uid="{00000000-0005-0000-0000-0000EB0B0000}"/>
    <cellStyle name="_da sua bo nam 2000 VT- 2011 - NGTT diep_08 Thuong mai Tong muc - Diep" xfId="3207" xr:uid="{00000000-0005-0000-0000-0000EC0B0000}"/>
    <cellStyle name="_da sua bo nam 2000 VT- 2011 - NGTT diep_08 Thuong mai va Du lich (Ok)" xfId="3208" xr:uid="{00000000-0005-0000-0000-0000ED0B0000}"/>
    <cellStyle name="_da sua bo nam 2000 VT- 2011 - NGTT diep_08 Thuong mai va Du lich (Ok)_nien giam tom tat nong nghiep 2013" xfId="3209" xr:uid="{00000000-0005-0000-0000-0000EE0B0000}"/>
    <cellStyle name="_da sua bo nam 2000 VT- 2011 - NGTT diep_08 Thuong mai va Du lich (Ok)_Phan II (In)" xfId="3210" xr:uid="{00000000-0005-0000-0000-0000EF0B0000}"/>
    <cellStyle name="_da sua bo nam 2000 VT- 2011 - NGTT diep_09 Chi so gia 2011- VuTKG-1 (Ok)" xfId="3211" xr:uid="{00000000-0005-0000-0000-0000F00B0000}"/>
    <cellStyle name="_da sua bo nam 2000 VT- 2011 - NGTT diep_09 Chi so gia 2011- VuTKG-1 (Ok)_nien giam tom tat nong nghiep 2013" xfId="3212" xr:uid="{00000000-0005-0000-0000-0000F10B0000}"/>
    <cellStyle name="_da sua bo nam 2000 VT- 2011 - NGTT diep_09 Chi so gia 2011- VuTKG-1 (Ok)_Phan II (In)" xfId="3213" xr:uid="{00000000-0005-0000-0000-0000F20B0000}"/>
    <cellStyle name="_da sua bo nam 2000 VT- 2011 - NGTT diep_09 Du lich" xfId="3214" xr:uid="{00000000-0005-0000-0000-0000F30B0000}"/>
    <cellStyle name="_da sua bo nam 2000 VT- 2011 - NGTT diep_09 Du lich_nien giam tom tat nong nghiep 2013" xfId="3215" xr:uid="{00000000-0005-0000-0000-0000F40B0000}"/>
    <cellStyle name="_da sua bo nam 2000 VT- 2011 - NGTT diep_09 Du lich_Phan II (In)" xfId="3216" xr:uid="{00000000-0005-0000-0000-0000F50B0000}"/>
    <cellStyle name="_da sua bo nam 2000 VT- 2011 - NGTT diep_10 Van tai va BCVT (da sua ok)" xfId="3217" xr:uid="{00000000-0005-0000-0000-0000F60B0000}"/>
    <cellStyle name="_da sua bo nam 2000 VT- 2011 - NGTT diep_10 Van tai va BCVT (da sua ok)_nien giam tom tat nong nghiep 2013" xfId="3218" xr:uid="{00000000-0005-0000-0000-0000F70B0000}"/>
    <cellStyle name="_da sua bo nam 2000 VT- 2011 - NGTT diep_10 Van tai va BCVT (da sua ok)_Phan II (In)" xfId="3219" xr:uid="{00000000-0005-0000-0000-0000F80B0000}"/>
    <cellStyle name="_da sua bo nam 2000 VT- 2011 - NGTT diep_11 (3)" xfId="3220" xr:uid="{00000000-0005-0000-0000-0000F90B0000}"/>
    <cellStyle name="_da sua bo nam 2000 VT- 2011 - NGTT diep_11 (3) 2" xfId="3221" xr:uid="{00000000-0005-0000-0000-0000FA0B0000}"/>
    <cellStyle name="_da sua bo nam 2000 VT- 2011 - NGTT diep_11 (3)_04 Doanh nghiep va CSKDCT 2012" xfId="3222" xr:uid="{00000000-0005-0000-0000-0000FB0B0000}"/>
    <cellStyle name="_da sua bo nam 2000 VT- 2011 - NGTT diep_11 (3)_Book2" xfId="3223" xr:uid="{00000000-0005-0000-0000-0000FC0B0000}"/>
    <cellStyle name="_da sua bo nam 2000 VT- 2011 - NGTT diep_11 (3)_NGTK-daydu-2014-Laodong" xfId="3224" xr:uid="{00000000-0005-0000-0000-0000FD0B0000}"/>
    <cellStyle name="_da sua bo nam 2000 VT- 2011 - NGTT diep_11 (3)_nien giam tom tat nong nghiep 2013" xfId="3225" xr:uid="{00000000-0005-0000-0000-0000FE0B0000}"/>
    <cellStyle name="_da sua bo nam 2000 VT- 2011 - NGTT diep_11 (3)_Niengiam_Hung_final" xfId="3226" xr:uid="{00000000-0005-0000-0000-0000FF0B0000}"/>
    <cellStyle name="_da sua bo nam 2000 VT- 2011 - NGTT diep_11 (3)_Phan II (In)" xfId="3227" xr:uid="{00000000-0005-0000-0000-0000000C0000}"/>
    <cellStyle name="_da sua bo nam 2000 VT- 2011 - NGTT diep_11 (3)_Xl0000167" xfId="3228" xr:uid="{00000000-0005-0000-0000-0000010C0000}"/>
    <cellStyle name="_da sua bo nam 2000 VT- 2011 - NGTT diep_12 (2)" xfId="3229" xr:uid="{00000000-0005-0000-0000-0000020C0000}"/>
    <cellStyle name="_da sua bo nam 2000 VT- 2011 - NGTT diep_12 (2) 2" xfId="3230" xr:uid="{00000000-0005-0000-0000-0000030C0000}"/>
    <cellStyle name="_da sua bo nam 2000 VT- 2011 - NGTT diep_12 (2)_04 Doanh nghiep va CSKDCT 2012" xfId="3231" xr:uid="{00000000-0005-0000-0000-0000040C0000}"/>
    <cellStyle name="_da sua bo nam 2000 VT- 2011 - NGTT diep_12 (2)_Book2" xfId="3232" xr:uid="{00000000-0005-0000-0000-0000050C0000}"/>
    <cellStyle name="_da sua bo nam 2000 VT- 2011 - NGTT diep_12 (2)_NGTK-daydu-2014-Laodong" xfId="3233" xr:uid="{00000000-0005-0000-0000-0000060C0000}"/>
    <cellStyle name="_da sua bo nam 2000 VT- 2011 - NGTT diep_12 (2)_nien giam tom tat nong nghiep 2013" xfId="3234" xr:uid="{00000000-0005-0000-0000-0000070C0000}"/>
    <cellStyle name="_da sua bo nam 2000 VT- 2011 - NGTT diep_12 (2)_Niengiam_Hung_final" xfId="3235" xr:uid="{00000000-0005-0000-0000-0000080C0000}"/>
    <cellStyle name="_da sua bo nam 2000 VT- 2011 - NGTT diep_12 (2)_Phan II (In)" xfId="3236" xr:uid="{00000000-0005-0000-0000-0000090C0000}"/>
    <cellStyle name="_da sua bo nam 2000 VT- 2011 - NGTT diep_12 (2)_Xl0000167" xfId="3237" xr:uid="{00000000-0005-0000-0000-00000A0C0000}"/>
    <cellStyle name="_da sua bo nam 2000 VT- 2011 - NGTT diep_12 Giao duc, Y Te va Muc songnam2011" xfId="3238" xr:uid="{00000000-0005-0000-0000-00000B0C0000}"/>
    <cellStyle name="_da sua bo nam 2000 VT- 2011 - NGTT diep_12 Giao duc, Y Te va Muc songnam2011_nien giam tom tat nong nghiep 2013" xfId="3239" xr:uid="{00000000-0005-0000-0000-00000C0C0000}"/>
    <cellStyle name="_da sua bo nam 2000 VT- 2011 - NGTT diep_12 Giao duc, Y Te va Muc songnam2011_Phan II (In)" xfId="3240" xr:uid="{00000000-0005-0000-0000-00000D0C0000}"/>
    <cellStyle name="_da sua bo nam 2000 VT- 2011 - NGTT diep_12 MSDC_Thuy Van" xfId="3241" xr:uid="{00000000-0005-0000-0000-00000E0C0000}"/>
    <cellStyle name="_da sua bo nam 2000 VT- 2011 - NGTT diep_13 Van tai 2012" xfId="3242" xr:uid="{00000000-0005-0000-0000-00000F0C0000}"/>
    <cellStyle name="_da sua bo nam 2000 VT- 2011 - NGTT diep_Book2" xfId="3243" xr:uid="{00000000-0005-0000-0000-0000100C0000}"/>
    <cellStyle name="_da sua bo nam 2000 VT- 2011 - NGTT diep_Giaoduc2013(ok)" xfId="3244" xr:uid="{00000000-0005-0000-0000-0000110C0000}"/>
    <cellStyle name="_da sua bo nam 2000 VT- 2011 - NGTT diep_Maket NGTT2012 LN,TS (7-1-2013)" xfId="3245" xr:uid="{00000000-0005-0000-0000-0000120C0000}"/>
    <cellStyle name="_da sua bo nam 2000 VT- 2011 - NGTT diep_Maket NGTT2012 LN,TS (7-1-2013)_Nongnghiep" xfId="3246" xr:uid="{00000000-0005-0000-0000-0000130C0000}"/>
    <cellStyle name="_da sua bo nam 2000 VT- 2011 - NGTT diep_Ngiam_lamnghiep_2011_v2(1)(1)" xfId="3247" xr:uid="{00000000-0005-0000-0000-0000140C0000}"/>
    <cellStyle name="_da sua bo nam 2000 VT- 2011 - NGTT diep_Ngiam_lamnghiep_2011_v2(1)(1)_Nongnghiep" xfId="3248" xr:uid="{00000000-0005-0000-0000-0000150C0000}"/>
    <cellStyle name="_da sua bo nam 2000 VT- 2011 - NGTT diep_NGTK-daydu-2014-Laodong" xfId="3249" xr:uid="{00000000-0005-0000-0000-0000160C0000}"/>
    <cellStyle name="_da sua bo nam 2000 VT- 2011 - NGTT diep_NGTT LN,TS 2012 (Chuan)" xfId="3250" xr:uid="{00000000-0005-0000-0000-0000170C0000}"/>
    <cellStyle name="_da sua bo nam 2000 VT- 2011 - NGTT diep_Nien giam TT Vu Nong nghiep 2012(solieu)-gui Vu TH 29-3-2013" xfId="3251" xr:uid="{00000000-0005-0000-0000-0000180C0000}"/>
    <cellStyle name="_da sua bo nam 2000 VT- 2011 - NGTT diep_Niengiam_Hung_final" xfId="3252" xr:uid="{00000000-0005-0000-0000-0000190C0000}"/>
    <cellStyle name="_da sua bo nam 2000 VT- 2011 - NGTT diep_Nongnghiep" xfId="3253" xr:uid="{00000000-0005-0000-0000-00001A0C0000}"/>
    <cellStyle name="_da sua bo nam 2000 VT- 2011 - NGTT diep_Nongnghiep NGDD 2012_cap nhat den 24-5-2013(1)" xfId="3254" xr:uid="{00000000-0005-0000-0000-00001B0C0000}"/>
    <cellStyle name="_da sua bo nam 2000 VT- 2011 - NGTT diep_Nongnghiep_Nongnghiep NGDD 2012_cap nhat den 24-5-2013(1)" xfId="3255" xr:uid="{00000000-0005-0000-0000-00001C0C0000}"/>
    <cellStyle name="_da sua bo nam 2000 VT- 2011 - NGTT diep_TKQG" xfId="3256" xr:uid="{00000000-0005-0000-0000-00001D0C0000}"/>
    <cellStyle name="_da sua bo nam 2000 VT- 2011 - NGTT diep_Xl0000147" xfId="3257" xr:uid="{00000000-0005-0000-0000-00001E0C0000}"/>
    <cellStyle name="_da sua bo nam 2000 VT- 2011 - NGTT diep_Xl0000167" xfId="3258" xr:uid="{00000000-0005-0000-0000-00001F0C0000}"/>
    <cellStyle name="_da sua bo nam 2000 VT- 2011 - NGTT diep_XNK" xfId="3259" xr:uid="{00000000-0005-0000-0000-0000200C0000}"/>
    <cellStyle name="_da sua bo nam 2000 VT- 2011 - NGTT diep_XNK_nien giam tom tat nong nghiep 2013" xfId="3260" xr:uid="{00000000-0005-0000-0000-0000210C0000}"/>
    <cellStyle name="_da sua bo nam 2000 VT- 2011 - NGTT diep_XNK_Phan II (In)" xfId="3261" xr:uid="{00000000-0005-0000-0000-0000220C0000}"/>
    <cellStyle name="_Doi Ngheo(TV)" xfId="34" xr:uid="{00000000-0005-0000-0000-0000230C0000}"/>
    <cellStyle name="_Du lich" xfId="3262" xr:uid="{00000000-0005-0000-0000-0000240C0000}"/>
    <cellStyle name="_Du lich 2" xfId="3263" xr:uid="{00000000-0005-0000-0000-0000250C0000}"/>
    <cellStyle name="_Du lich_02  Dan so lao dong(OK)" xfId="3264" xr:uid="{00000000-0005-0000-0000-0000260C0000}"/>
    <cellStyle name="_Du lich_03 TKQG va Thu chi NSNN 2012" xfId="3265" xr:uid="{00000000-0005-0000-0000-0000270C0000}"/>
    <cellStyle name="_Du lich_04 Doanh nghiep va CSKDCT 2012" xfId="3266" xr:uid="{00000000-0005-0000-0000-0000280C0000}"/>
    <cellStyle name="_Du lich_05 Doanh nghiep va Ca the_2011 (Ok)" xfId="3267" xr:uid="{00000000-0005-0000-0000-0000290C0000}"/>
    <cellStyle name="_Du lich_06 NGTT LN,TS 2013 co so" xfId="3268" xr:uid="{00000000-0005-0000-0000-00002A0C0000}"/>
    <cellStyle name="_Du lich_07 NGTT CN 2012" xfId="3269" xr:uid="{00000000-0005-0000-0000-00002B0C0000}"/>
    <cellStyle name="_Du lich_08 Thuong mai Tong muc - Diep" xfId="3270" xr:uid="{00000000-0005-0000-0000-00002C0C0000}"/>
    <cellStyle name="_Du lich_08 Thuong mai va Du lich (Ok)" xfId="3271" xr:uid="{00000000-0005-0000-0000-00002D0C0000}"/>
    <cellStyle name="_Du lich_08 Thuong mai va Du lich (Ok)_nien giam tom tat nong nghiep 2013" xfId="3272" xr:uid="{00000000-0005-0000-0000-00002E0C0000}"/>
    <cellStyle name="_Du lich_08 Thuong mai va Du lich (Ok)_Phan II (In)" xfId="3273" xr:uid="{00000000-0005-0000-0000-00002F0C0000}"/>
    <cellStyle name="_Du lich_09 Chi so gia 2011- VuTKG-1 (Ok)" xfId="3274" xr:uid="{00000000-0005-0000-0000-0000300C0000}"/>
    <cellStyle name="_Du lich_09 Chi so gia 2011- VuTKG-1 (Ok)_nien giam tom tat nong nghiep 2013" xfId="3275" xr:uid="{00000000-0005-0000-0000-0000310C0000}"/>
    <cellStyle name="_Du lich_09 Chi so gia 2011- VuTKG-1 (Ok)_Phan II (In)" xfId="3276" xr:uid="{00000000-0005-0000-0000-0000320C0000}"/>
    <cellStyle name="_Du lich_09 Du lich" xfId="3277" xr:uid="{00000000-0005-0000-0000-0000330C0000}"/>
    <cellStyle name="_Du lich_09 Du lich_nien giam tom tat nong nghiep 2013" xfId="3278" xr:uid="{00000000-0005-0000-0000-0000340C0000}"/>
    <cellStyle name="_Du lich_09 Du lich_Phan II (In)" xfId="3279" xr:uid="{00000000-0005-0000-0000-0000350C0000}"/>
    <cellStyle name="_Du lich_10 Van tai va BCVT (da sua ok)" xfId="3280" xr:uid="{00000000-0005-0000-0000-0000360C0000}"/>
    <cellStyle name="_Du lich_10 Van tai va BCVT (da sua ok)_nien giam tom tat nong nghiep 2013" xfId="3281" xr:uid="{00000000-0005-0000-0000-0000370C0000}"/>
    <cellStyle name="_Du lich_10 Van tai va BCVT (da sua ok)_Phan II (In)" xfId="3282" xr:uid="{00000000-0005-0000-0000-0000380C0000}"/>
    <cellStyle name="_Du lich_11 (3)" xfId="3283" xr:uid="{00000000-0005-0000-0000-0000390C0000}"/>
    <cellStyle name="_Du lich_11 (3) 2" xfId="3284" xr:uid="{00000000-0005-0000-0000-00003A0C0000}"/>
    <cellStyle name="_Du lich_11 (3)_04 Doanh nghiep va CSKDCT 2012" xfId="3285" xr:uid="{00000000-0005-0000-0000-00003B0C0000}"/>
    <cellStyle name="_Du lich_11 (3)_Book2" xfId="3286" xr:uid="{00000000-0005-0000-0000-00003C0C0000}"/>
    <cellStyle name="_Du lich_11 (3)_NGTK-daydu-2014-Laodong" xfId="3287" xr:uid="{00000000-0005-0000-0000-00003D0C0000}"/>
    <cellStyle name="_Du lich_11 (3)_nien giam tom tat nong nghiep 2013" xfId="3288" xr:uid="{00000000-0005-0000-0000-00003E0C0000}"/>
    <cellStyle name="_Du lich_11 (3)_Niengiam_Hung_final" xfId="3289" xr:uid="{00000000-0005-0000-0000-00003F0C0000}"/>
    <cellStyle name="_Du lich_11 (3)_Phan II (In)" xfId="3290" xr:uid="{00000000-0005-0000-0000-0000400C0000}"/>
    <cellStyle name="_Du lich_11 (3)_Xl0000167" xfId="3291" xr:uid="{00000000-0005-0000-0000-0000410C0000}"/>
    <cellStyle name="_Du lich_12 (2)" xfId="3292" xr:uid="{00000000-0005-0000-0000-0000420C0000}"/>
    <cellStyle name="_Du lich_12 (2) 2" xfId="3293" xr:uid="{00000000-0005-0000-0000-0000430C0000}"/>
    <cellStyle name="_Du lich_12 (2)_04 Doanh nghiep va CSKDCT 2012" xfId="3294" xr:uid="{00000000-0005-0000-0000-0000440C0000}"/>
    <cellStyle name="_Du lich_12 (2)_Book2" xfId="3295" xr:uid="{00000000-0005-0000-0000-0000450C0000}"/>
    <cellStyle name="_Du lich_12 (2)_NGTK-daydu-2014-Laodong" xfId="3296" xr:uid="{00000000-0005-0000-0000-0000460C0000}"/>
    <cellStyle name="_Du lich_12 (2)_nien giam tom tat nong nghiep 2013" xfId="3297" xr:uid="{00000000-0005-0000-0000-0000470C0000}"/>
    <cellStyle name="_Du lich_12 (2)_Niengiam_Hung_final" xfId="3298" xr:uid="{00000000-0005-0000-0000-0000480C0000}"/>
    <cellStyle name="_Du lich_12 (2)_Phan II (In)" xfId="3299" xr:uid="{00000000-0005-0000-0000-0000490C0000}"/>
    <cellStyle name="_Du lich_12 (2)_Xl0000167" xfId="3300" xr:uid="{00000000-0005-0000-0000-00004A0C0000}"/>
    <cellStyle name="_Du lich_12 Giao duc, Y Te va Muc songnam2011" xfId="3301" xr:uid="{00000000-0005-0000-0000-00004B0C0000}"/>
    <cellStyle name="_Du lich_12 Giao duc, Y Te va Muc songnam2011_nien giam tom tat nong nghiep 2013" xfId="3302" xr:uid="{00000000-0005-0000-0000-00004C0C0000}"/>
    <cellStyle name="_Du lich_12 Giao duc, Y Te va Muc songnam2011_Phan II (In)" xfId="3303" xr:uid="{00000000-0005-0000-0000-00004D0C0000}"/>
    <cellStyle name="_Du lich_12 MSDC_Thuy Van" xfId="3304" xr:uid="{00000000-0005-0000-0000-00004E0C0000}"/>
    <cellStyle name="_Du lich_13 Van tai 2012" xfId="3305" xr:uid="{00000000-0005-0000-0000-00004F0C0000}"/>
    <cellStyle name="_Du lich_Book2" xfId="3306" xr:uid="{00000000-0005-0000-0000-0000500C0000}"/>
    <cellStyle name="_Du lich_Giaoduc2013(ok)" xfId="3307" xr:uid="{00000000-0005-0000-0000-0000510C0000}"/>
    <cellStyle name="_Du lich_Maket NGTT2012 LN,TS (7-1-2013)" xfId="3308" xr:uid="{00000000-0005-0000-0000-0000520C0000}"/>
    <cellStyle name="_Du lich_Maket NGTT2012 LN,TS (7-1-2013)_Nongnghiep" xfId="3309" xr:uid="{00000000-0005-0000-0000-0000530C0000}"/>
    <cellStyle name="_Du lich_Ngiam_lamnghiep_2011_v2(1)(1)" xfId="3310" xr:uid="{00000000-0005-0000-0000-0000540C0000}"/>
    <cellStyle name="_Du lich_Ngiam_lamnghiep_2011_v2(1)(1)_Nongnghiep" xfId="3311" xr:uid="{00000000-0005-0000-0000-0000550C0000}"/>
    <cellStyle name="_Du lich_NGTK-daydu-2014-Laodong" xfId="3312" xr:uid="{00000000-0005-0000-0000-0000560C0000}"/>
    <cellStyle name="_Du lich_NGTT LN,TS 2012 (Chuan)" xfId="3313" xr:uid="{00000000-0005-0000-0000-0000570C0000}"/>
    <cellStyle name="_Du lich_Nien giam TT Vu Nong nghiep 2012(solieu)-gui Vu TH 29-3-2013" xfId="3314" xr:uid="{00000000-0005-0000-0000-0000580C0000}"/>
    <cellStyle name="_Du lich_Niengiam_Hung_final" xfId="3315" xr:uid="{00000000-0005-0000-0000-0000590C0000}"/>
    <cellStyle name="_Du lich_Nongnghiep" xfId="3316" xr:uid="{00000000-0005-0000-0000-00005A0C0000}"/>
    <cellStyle name="_Du lich_Nongnghiep NGDD 2012_cap nhat den 24-5-2013(1)" xfId="3317" xr:uid="{00000000-0005-0000-0000-00005B0C0000}"/>
    <cellStyle name="_Du lich_Nongnghiep_Nongnghiep NGDD 2012_cap nhat den 24-5-2013(1)" xfId="3318" xr:uid="{00000000-0005-0000-0000-00005C0C0000}"/>
    <cellStyle name="_Du lich_TKQG" xfId="3319" xr:uid="{00000000-0005-0000-0000-00005D0C0000}"/>
    <cellStyle name="_Du lich_Xl0000147" xfId="3320" xr:uid="{00000000-0005-0000-0000-00005E0C0000}"/>
    <cellStyle name="_Du lich_Xl0000167" xfId="3321" xr:uid="{00000000-0005-0000-0000-00005F0C0000}"/>
    <cellStyle name="_Du lich_XNK" xfId="3322" xr:uid="{00000000-0005-0000-0000-0000600C0000}"/>
    <cellStyle name="_Du lich_XNK_nien giam tom tat nong nghiep 2013" xfId="3323" xr:uid="{00000000-0005-0000-0000-0000610C0000}"/>
    <cellStyle name="_Du lich_XNK_Phan II (In)" xfId="3324" xr:uid="{00000000-0005-0000-0000-0000620C0000}"/>
    <cellStyle name="_KT (2)" xfId="35" xr:uid="{00000000-0005-0000-0000-0000630C0000}"/>
    <cellStyle name="_KT (2)_1" xfId="36" xr:uid="{00000000-0005-0000-0000-0000640C0000}"/>
    <cellStyle name="_KT (2)_2" xfId="37" xr:uid="{00000000-0005-0000-0000-0000650C0000}"/>
    <cellStyle name="_KT (2)_2_12 MSDC_Thuy Van" xfId="3325" xr:uid="{00000000-0005-0000-0000-0000660C0000}"/>
    <cellStyle name="_KT (2)_2_Mau" xfId="3326" xr:uid="{00000000-0005-0000-0000-0000670C0000}"/>
    <cellStyle name="_KT (2)_2_TG-TH" xfId="38" xr:uid="{00000000-0005-0000-0000-0000680C0000}"/>
    <cellStyle name="_KT (2)_2_TG-TH_12 MSDC_Thuy Van" xfId="3327" xr:uid="{00000000-0005-0000-0000-0000690C0000}"/>
    <cellStyle name="_KT (2)_2_TG-TH_Mau" xfId="3328" xr:uid="{00000000-0005-0000-0000-00006A0C0000}"/>
    <cellStyle name="_KT (2)_3" xfId="39" xr:uid="{00000000-0005-0000-0000-00006B0C0000}"/>
    <cellStyle name="_KT (2)_3_TG-TH" xfId="40" xr:uid="{00000000-0005-0000-0000-00006C0C0000}"/>
    <cellStyle name="_KT (2)_4" xfId="41" xr:uid="{00000000-0005-0000-0000-00006D0C0000}"/>
    <cellStyle name="_KT (2)_4_12 MSDC_Thuy Van" xfId="3329" xr:uid="{00000000-0005-0000-0000-00006E0C0000}"/>
    <cellStyle name="_KT (2)_4_Mau" xfId="3330" xr:uid="{00000000-0005-0000-0000-00006F0C0000}"/>
    <cellStyle name="_KT (2)_4_TG-TH" xfId="42" xr:uid="{00000000-0005-0000-0000-0000700C0000}"/>
    <cellStyle name="_KT (2)_4_TG-TH_12 MSDC_Thuy Van" xfId="3331" xr:uid="{00000000-0005-0000-0000-0000710C0000}"/>
    <cellStyle name="_KT (2)_4_TG-TH_Mau" xfId="3332" xr:uid="{00000000-0005-0000-0000-0000720C0000}"/>
    <cellStyle name="_KT (2)_5" xfId="43" xr:uid="{00000000-0005-0000-0000-0000730C0000}"/>
    <cellStyle name="_KT (2)_TG-TH" xfId="44" xr:uid="{00000000-0005-0000-0000-0000740C0000}"/>
    <cellStyle name="_KT_TG" xfId="45" xr:uid="{00000000-0005-0000-0000-0000750C0000}"/>
    <cellStyle name="_KT_TG_1" xfId="46" xr:uid="{00000000-0005-0000-0000-0000760C0000}"/>
    <cellStyle name="_KT_TG_12 MSDC_Thuy Van" xfId="3333" xr:uid="{00000000-0005-0000-0000-0000770C0000}"/>
    <cellStyle name="_KT_TG_2" xfId="47" xr:uid="{00000000-0005-0000-0000-0000780C0000}"/>
    <cellStyle name="_KT_TG_2_12 MSDC_Thuy Van" xfId="3334" xr:uid="{00000000-0005-0000-0000-0000790C0000}"/>
    <cellStyle name="_KT_TG_2_Mau" xfId="3335" xr:uid="{00000000-0005-0000-0000-00007A0C0000}"/>
    <cellStyle name="_KT_TG_3" xfId="48" xr:uid="{00000000-0005-0000-0000-00007B0C0000}"/>
    <cellStyle name="_KT_TG_4" xfId="49" xr:uid="{00000000-0005-0000-0000-00007C0C0000}"/>
    <cellStyle name="_KT_TG_Mau" xfId="3336" xr:uid="{00000000-0005-0000-0000-00007D0C0000}"/>
    <cellStyle name="_NGTK-tomtat-2010-DSLD-10-3-2011_final_4" xfId="3337" xr:uid="{00000000-0005-0000-0000-00007E0C0000}"/>
    <cellStyle name="_NGTK-tomtat-2010-DSLD-10-3-2011_final_4_01 Don vi HC" xfId="3338" xr:uid="{00000000-0005-0000-0000-00007F0C0000}"/>
    <cellStyle name="_NGTK-tomtat-2010-DSLD-10-3-2011_final_4_02 Danso_Laodong 2012(chuan) CO SO" xfId="3339" xr:uid="{00000000-0005-0000-0000-0000800C0000}"/>
    <cellStyle name="_NGTK-tomtat-2010-DSLD-10-3-2011_final_4_04 Doanh nghiep va CSKDCT 2012" xfId="3340" xr:uid="{00000000-0005-0000-0000-0000810C0000}"/>
    <cellStyle name="_NGTK-tomtat-2010-DSLD-10-3-2011_final_4_12 MSDC_Thuy Van" xfId="3341" xr:uid="{00000000-0005-0000-0000-0000820C0000}"/>
    <cellStyle name="_NGTK-tomtat-2010-DSLD-10-3-2011_final_4_Don vi HC, dat dai, khi hau" xfId="3342" xr:uid="{00000000-0005-0000-0000-0000830C0000}"/>
    <cellStyle name="_NGTK-tomtat-2010-DSLD-10-3-2011_final_4_Mau" xfId="3343" xr:uid="{00000000-0005-0000-0000-0000840C0000}"/>
    <cellStyle name="_NGTK-tomtat-2010-DSLD-10-3-2011_final_4_Mau 2" xfId="3344" xr:uid="{00000000-0005-0000-0000-0000850C0000}"/>
    <cellStyle name="_NGTK-tomtat-2010-DSLD-10-3-2011_final_4_Mau_Book2" xfId="3345" xr:uid="{00000000-0005-0000-0000-0000860C0000}"/>
    <cellStyle name="_NGTK-tomtat-2010-DSLD-10-3-2011_final_4_Mau_NGTK-daydu-2014-Laodong" xfId="3346" xr:uid="{00000000-0005-0000-0000-0000870C0000}"/>
    <cellStyle name="_NGTK-tomtat-2010-DSLD-10-3-2011_final_4_Mau_Niengiam_Hung_final" xfId="3347" xr:uid="{00000000-0005-0000-0000-0000880C0000}"/>
    <cellStyle name="_NGTK-tomtat-2010-DSLD-10-3-2011_final_4_NGDD 2013 Thu chi NSNN " xfId="3348" xr:uid="{00000000-0005-0000-0000-0000890C0000}"/>
    <cellStyle name="_NGTK-tomtat-2010-DSLD-10-3-2011_final_4_NGTK-daydu-2014-VuDSLD(22.5.2015)" xfId="3349" xr:uid="{00000000-0005-0000-0000-00008A0C0000}"/>
    <cellStyle name="_NGTK-tomtat-2010-DSLD-10-3-2011_final_4_nien giam 28.5.12_sua tn_Oanh-gui-3.15pm-28-5-2012" xfId="3350" xr:uid="{00000000-0005-0000-0000-00008B0C0000}"/>
    <cellStyle name="_NGTK-tomtat-2010-DSLD-10-3-2011_final_4_Nien giam KT_TV 2010" xfId="3351" xr:uid="{00000000-0005-0000-0000-00008C0C0000}"/>
    <cellStyle name="_NGTK-tomtat-2010-DSLD-10-3-2011_final_4_nien giam tom tat nong nghiep 2013" xfId="3352" xr:uid="{00000000-0005-0000-0000-00008D0C0000}"/>
    <cellStyle name="_NGTK-tomtat-2010-DSLD-10-3-2011_final_4_Phan II (In)" xfId="3353" xr:uid="{00000000-0005-0000-0000-00008E0C0000}"/>
    <cellStyle name="_NGTK-tomtat-2010-DSLD-10-3-2011_final_4_Xl0000006" xfId="3354" xr:uid="{00000000-0005-0000-0000-00008F0C0000}"/>
    <cellStyle name="_NGTK-tomtat-2010-DSLD-10-3-2011_final_4_Xl0000167" xfId="3355" xr:uid="{00000000-0005-0000-0000-0000900C0000}"/>
    <cellStyle name="_NGTK-tomtat-2010-DSLD-10-3-2011_final_4_Y te-VH TT_Tam(1)" xfId="3356" xr:uid="{00000000-0005-0000-0000-0000910C0000}"/>
    <cellStyle name="_NGTT 2011 - XNK" xfId="3357" xr:uid="{00000000-0005-0000-0000-0000920C0000}"/>
    <cellStyle name="_NGTT 2011 - XNK - Market dasua" xfId="3358" xr:uid="{00000000-0005-0000-0000-0000930C0000}"/>
    <cellStyle name="_NGTT 2011 - XNK - Market dasua 2" xfId="3359" xr:uid="{00000000-0005-0000-0000-0000940C0000}"/>
    <cellStyle name="_NGTT 2011 - XNK - Market dasua_02  Dan so lao dong(OK)" xfId="3360" xr:uid="{00000000-0005-0000-0000-0000950C0000}"/>
    <cellStyle name="_NGTT 2011 - XNK - Market dasua_03 TKQG va Thu chi NSNN 2012" xfId="3361" xr:uid="{00000000-0005-0000-0000-0000960C0000}"/>
    <cellStyle name="_NGTT 2011 - XNK - Market dasua_04 Doanh nghiep va CSKDCT 2012" xfId="3362" xr:uid="{00000000-0005-0000-0000-0000970C0000}"/>
    <cellStyle name="_NGTT 2011 - XNK - Market dasua_05 Doanh nghiep va Ca the_2011 (Ok)" xfId="3363" xr:uid="{00000000-0005-0000-0000-0000980C0000}"/>
    <cellStyle name="_NGTT 2011 - XNK - Market dasua_06 NGTT LN,TS 2013 co so" xfId="3364" xr:uid="{00000000-0005-0000-0000-0000990C0000}"/>
    <cellStyle name="_NGTT 2011 - XNK - Market dasua_07 NGTT CN 2012" xfId="3365" xr:uid="{00000000-0005-0000-0000-00009A0C0000}"/>
    <cellStyle name="_NGTT 2011 - XNK - Market dasua_08 Thuong mai Tong muc - Diep" xfId="3366" xr:uid="{00000000-0005-0000-0000-00009B0C0000}"/>
    <cellStyle name="_NGTT 2011 - XNK - Market dasua_08 Thuong mai va Du lich (Ok)" xfId="3367" xr:uid="{00000000-0005-0000-0000-00009C0C0000}"/>
    <cellStyle name="_NGTT 2011 - XNK - Market dasua_08 Thuong mai va Du lich (Ok)_nien giam tom tat nong nghiep 2013" xfId="3368" xr:uid="{00000000-0005-0000-0000-00009D0C0000}"/>
    <cellStyle name="_NGTT 2011 - XNK - Market dasua_08 Thuong mai va Du lich (Ok)_Phan II (In)" xfId="3369" xr:uid="{00000000-0005-0000-0000-00009E0C0000}"/>
    <cellStyle name="_NGTT 2011 - XNK - Market dasua_09 Chi so gia 2011- VuTKG-1 (Ok)" xfId="3370" xr:uid="{00000000-0005-0000-0000-00009F0C0000}"/>
    <cellStyle name="_NGTT 2011 - XNK - Market dasua_09 Chi so gia 2011- VuTKG-1 (Ok)_nien giam tom tat nong nghiep 2013" xfId="3371" xr:uid="{00000000-0005-0000-0000-0000A00C0000}"/>
    <cellStyle name="_NGTT 2011 - XNK - Market dasua_09 Chi so gia 2011- VuTKG-1 (Ok)_Phan II (In)" xfId="3372" xr:uid="{00000000-0005-0000-0000-0000A10C0000}"/>
    <cellStyle name="_NGTT 2011 - XNK - Market dasua_09 Du lich" xfId="3373" xr:uid="{00000000-0005-0000-0000-0000A20C0000}"/>
    <cellStyle name="_NGTT 2011 - XNK - Market dasua_09 Du lich_nien giam tom tat nong nghiep 2013" xfId="3374" xr:uid="{00000000-0005-0000-0000-0000A30C0000}"/>
    <cellStyle name="_NGTT 2011 - XNK - Market dasua_09 Du lich_Phan II (In)" xfId="3375" xr:uid="{00000000-0005-0000-0000-0000A40C0000}"/>
    <cellStyle name="_NGTT 2011 - XNK - Market dasua_10 Van tai va BCVT (da sua ok)" xfId="3376" xr:uid="{00000000-0005-0000-0000-0000A50C0000}"/>
    <cellStyle name="_NGTT 2011 - XNK - Market dasua_10 Van tai va BCVT (da sua ok)_nien giam tom tat nong nghiep 2013" xfId="3377" xr:uid="{00000000-0005-0000-0000-0000A60C0000}"/>
    <cellStyle name="_NGTT 2011 - XNK - Market dasua_10 Van tai va BCVT (da sua ok)_Phan II (In)" xfId="3378" xr:uid="{00000000-0005-0000-0000-0000A70C0000}"/>
    <cellStyle name="_NGTT 2011 - XNK - Market dasua_11 (3)" xfId="3379" xr:uid="{00000000-0005-0000-0000-0000A80C0000}"/>
    <cellStyle name="_NGTT 2011 - XNK - Market dasua_11 (3) 2" xfId="3380" xr:uid="{00000000-0005-0000-0000-0000A90C0000}"/>
    <cellStyle name="_NGTT 2011 - XNK - Market dasua_11 (3)_04 Doanh nghiep va CSKDCT 2012" xfId="3381" xr:uid="{00000000-0005-0000-0000-0000AA0C0000}"/>
    <cellStyle name="_NGTT 2011 - XNK - Market dasua_11 (3)_Book2" xfId="3382" xr:uid="{00000000-0005-0000-0000-0000AB0C0000}"/>
    <cellStyle name="_NGTT 2011 - XNK - Market dasua_11 (3)_NGTK-daydu-2014-Laodong" xfId="3383" xr:uid="{00000000-0005-0000-0000-0000AC0C0000}"/>
    <cellStyle name="_NGTT 2011 - XNK - Market dasua_11 (3)_nien giam tom tat nong nghiep 2013" xfId="3384" xr:uid="{00000000-0005-0000-0000-0000AD0C0000}"/>
    <cellStyle name="_NGTT 2011 - XNK - Market dasua_11 (3)_Niengiam_Hung_final" xfId="3385" xr:uid="{00000000-0005-0000-0000-0000AE0C0000}"/>
    <cellStyle name="_NGTT 2011 - XNK - Market dasua_11 (3)_Phan II (In)" xfId="3386" xr:uid="{00000000-0005-0000-0000-0000AF0C0000}"/>
    <cellStyle name="_NGTT 2011 - XNK - Market dasua_11 (3)_Xl0000167" xfId="3387" xr:uid="{00000000-0005-0000-0000-0000B00C0000}"/>
    <cellStyle name="_NGTT 2011 - XNK - Market dasua_12 (2)" xfId="3388" xr:uid="{00000000-0005-0000-0000-0000B10C0000}"/>
    <cellStyle name="_NGTT 2011 - XNK - Market dasua_12 (2) 2" xfId="3389" xr:uid="{00000000-0005-0000-0000-0000B20C0000}"/>
    <cellStyle name="_NGTT 2011 - XNK - Market dasua_12 (2)_04 Doanh nghiep va CSKDCT 2012" xfId="3390" xr:uid="{00000000-0005-0000-0000-0000B30C0000}"/>
    <cellStyle name="_NGTT 2011 - XNK - Market dasua_12 (2)_Book2" xfId="3391" xr:uid="{00000000-0005-0000-0000-0000B40C0000}"/>
    <cellStyle name="_NGTT 2011 - XNK - Market dasua_12 (2)_NGTK-daydu-2014-Laodong" xfId="3392" xr:uid="{00000000-0005-0000-0000-0000B50C0000}"/>
    <cellStyle name="_NGTT 2011 - XNK - Market dasua_12 (2)_nien giam tom tat nong nghiep 2013" xfId="3393" xr:uid="{00000000-0005-0000-0000-0000B60C0000}"/>
    <cellStyle name="_NGTT 2011 - XNK - Market dasua_12 (2)_Niengiam_Hung_final" xfId="3394" xr:uid="{00000000-0005-0000-0000-0000B70C0000}"/>
    <cellStyle name="_NGTT 2011 - XNK - Market dasua_12 (2)_Phan II (In)" xfId="3395" xr:uid="{00000000-0005-0000-0000-0000B80C0000}"/>
    <cellStyle name="_NGTT 2011 - XNK - Market dasua_12 (2)_Xl0000167" xfId="3396" xr:uid="{00000000-0005-0000-0000-0000B90C0000}"/>
    <cellStyle name="_NGTT 2011 - XNK - Market dasua_12 Giao duc, Y Te va Muc songnam2011" xfId="3397" xr:uid="{00000000-0005-0000-0000-0000BA0C0000}"/>
    <cellStyle name="_NGTT 2011 - XNK - Market dasua_12 Giao duc, Y Te va Muc songnam2011_nien giam tom tat nong nghiep 2013" xfId="3398" xr:uid="{00000000-0005-0000-0000-0000BB0C0000}"/>
    <cellStyle name="_NGTT 2011 - XNK - Market dasua_12 Giao duc, Y Te va Muc songnam2011_Phan II (In)" xfId="3399" xr:uid="{00000000-0005-0000-0000-0000BC0C0000}"/>
    <cellStyle name="_NGTT 2011 - XNK - Market dasua_12 MSDC_Thuy Van" xfId="3400" xr:uid="{00000000-0005-0000-0000-0000BD0C0000}"/>
    <cellStyle name="_NGTT 2011 - XNK - Market dasua_13 Van tai 2012" xfId="3401" xr:uid="{00000000-0005-0000-0000-0000BE0C0000}"/>
    <cellStyle name="_NGTT 2011 - XNK - Market dasua_Book2" xfId="3402" xr:uid="{00000000-0005-0000-0000-0000BF0C0000}"/>
    <cellStyle name="_NGTT 2011 - XNK - Market dasua_Giaoduc2013(ok)" xfId="3403" xr:uid="{00000000-0005-0000-0000-0000C00C0000}"/>
    <cellStyle name="_NGTT 2011 - XNK - Market dasua_Maket NGTT2012 LN,TS (7-1-2013)" xfId="3404" xr:uid="{00000000-0005-0000-0000-0000C10C0000}"/>
    <cellStyle name="_NGTT 2011 - XNK - Market dasua_Maket NGTT2012 LN,TS (7-1-2013)_Nongnghiep" xfId="3405" xr:uid="{00000000-0005-0000-0000-0000C20C0000}"/>
    <cellStyle name="_NGTT 2011 - XNK - Market dasua_Ngiam_lamnghiep_2011_v2(1)(1)" xfId="3406" xr:uid="{00000000-0005-0000-0000-0000C30C0000}"/>
    <cellStyle name="_NGTT 2011 - XNK - Market dasua_Ngiam_lamnghiep_2011_v2(1)(1)_Nongnghiep" xfId="3407" xr:uid="{00000000-0005-0000-0000-0000C40C0000}"/>
    <cellStyle name="_NGTT 2011 - XNK - Market dasua_NGTK-daydu-2014-Laodong" xfId="3408" xr:uid="{00000000-0005-0000-0000-0000C50C0000}"/>
    <cellStyle name="_NGTT 2011 - XNK - Market dasua_NGTT LN,TS 2012 (Chuan)" xfId="3409" xr:uid="{00000000-0005-0000-0000-0000C60C0000}"/>
    <cellStyle name="_NGTT 2011 - XNK - Market dasua_Nien giam TT Vu Nong nghiep 2012(solieu)-gui Vu TH 29-3-2013" xfId="3410" xr:uid="{00000000-0005-0000-0000-0000C70C0000}"/>
    <cellStyle name="_NGTT 2011 - XNK - Market dasua_Niengiam_Hung_final" xfId="3411" xr:uid="{00000000-0005-0000-0000-0000C80C0000}"/>
    <cellStyle name="_NGTT 2011 - XNK - Market dasua_Nongnghiep" xfId="3412" xr:uid="{00000000-0005-0000-0000-0000C90C0000}"/>
    <cellStyle name="_NGTT 2011 - XNK - Market dasua_Nongnghiep NGDD 2012_cap nhat den 24-5-2013(1)" xfId="3413" xr:uid="{00000000-0005-0000-0000-0000CA0C0000}"/>
    <cellStyle name="_NGTT 2011 - XNK - Market dasua_Nongnghiep_Nongnghiep NGDD 2012_cap nhat den 24-5-2013(1)" xfId="3414" xr:uid="{00000000-0005-0000-0000-0000CB0C0000}"/>
    <cellStyle name="_NGTT 2011 - XNK - Market dasua_TKQG" xfId="3415" xr:uid="{00000000-0005-0000-0000-0000CC0C0000}"/>
    <cellStyle name="_NGTT 2011 - XNK - Market dasua_Xl0000147" xfId="3416" xr:uid="{00000000-0005-0000-0000-0000CD0C0000}"/>
    <cellStyle name="_NGTT 2011 - XNK - Market dasua_Xl0000167" xfId="3417" xr:uid="{00000000-0005-0000-0000-0000CE0C0000}"/>
    <cellStyle name="_NGTT 2011 - XNK - Market dasua_XNK" xfId="3418" xr:uid="{00000000-0005-0000-0000-0000CF0C0000}"/>
    <cellStyle name="_NGTT 2011 - XNK - Market dasua_XNK_nien giam tom tat nong nghiep 2013" xfId="3419" xr:uid="{00000000-0005-0000-0000-0000D00C0000}"/>
    <cellStyle name="_NGTT 2011 - XNK - Market dasua_XNK_Phan II (In)" xfId="3420" xr:uid="{00000000-0005-0000-0000-0000D10C0000}"/>
    <cellStyle name="_NGTT 2011 - XNK_nien giam tom tat nong nghiep 2013" xfId="3421" xr:uid="{00000000-0005-0000-0000-0000D20C0000}"/>
    <cellStyle name="_NGTT 2011 - XNK_Phan II (In)" xfId="3422" xr:uid="{00000000-0005-0000-0000-0000D30C0000}"/>
    <cellStyle name="_Nonglamthuysan" xfId="3423" xr:uid="{00000000-0005-0000-0000-0000D40C0000}"/>
    <cellStyle name="_Nonglamthuysan 2" xfId="3424" xr:uid="{00000000-0005-0000-0000-0000D50C0000}"/>
    <cellStyle name="_Nonglamthuysan_02  Dan so lao dong(OK)" xfId="3425" xr:uid="{00000000-0005-0000-0000-0000D60C0000}"/>
    <cellStyle name="_Nonglamthuysan_03 TKQG va Thu chi NSNN 2012" xfId="3426" xr:uid="{00000000-0005-0000-0000-0000D70C0000}"/>
    <cellStyle name="_Nonglamthuysan_04 Doanh nghiep va CSKDCT 2012" xfId="3427" xr:uid="{00000000-0005-0000-0000-0000D80C0000}"/>
    <cellStyle name="_Nonglamthuysan_05 Doanh nghiep va Ca the_2011 (Ok)" xfId="3428" xr:uid="{00000000-0005-0000-0000-0000D90C0000}"/>
    <cellStyle name="_Nonglamthuysan_06 NGTT LN,TS 2013 co so" xfId="3429" xr:uid="{00000000-0005-0000-0000-0000DA0C0000}"/>
    <cellStyle name="_Nonglamthuysan_07 NGTT CN 2012" xfId="3430" xr:uid="{00000000-0005-0000-0000-0000DB0C0000}"/>
    <cellStyle name="_Nonglamthuysan_08 Thuong mai Tong muc - Diep" xfId="3431" xr:uid="{00000000-0005-0000-0000-0000DC0C0000}"/>
    <cellStyle name="_Nonglamthuysan_08 Thuong mai va Du lich (Ok)" xfId="3432" xr:uid="{00000000-0005-0000-0000-0000DD0C0000}"/>
    <cellStyle name="_Nonglamthuysan_08 Thuong mai va Du lich (Ok)_nien giam tom tat nong nghiep 2013" xfId="3433" xr:uid="{00000000-0005-0000-0000-0000DE0C0000}"/>
    <cellStyle name="_Nonglamthuysan_08 Thuong mai va Du lich (Ok)_Phan II (In)" xfId="3434" xr:uid="{00000000-0005-0000-0000-0000DF0C0000}"/>
    <cellStyle name="_Nonglamthuysan_09 Chi so gia 2011- VuTKG-1 (Ok)" xfId="3435" xr:uid="{00000000-0005-0000-0000-0000E00C0000}"/>
    <cellStyle name="_Nonglamthuysan_09 Chi so gia 2011- VuTKG-1 (Ok)_nien giam tom tat nong nghiep 2013" xfId="3436" xr:uid="{00000000-0005-0000-0000-0000E10C0000}"/>
    <cellStyle name="_Nonglamthuysan_09 Chi so gia 2011- VuTKG-1 (Ok)_Phan II (In)" xfId="3437" xr:uid="{00000000-0005-0000-0000-0000E20C0000}"/>
    <cellStyle name="_Nonglamthuysan_09 Du lich" xfId="3438" xr:uid="{00000000-0005-0000-0000-0000E30C0000}"/>
    <cellStyle name="_Nonglamthuysan_09 Du lich_nien giam tom tat nong nghiep 2013" xfId="3439" xr:uid="{00000000-0005-0000-0000-0000E40C0000}"/>
    <cellStyle name="_Nonglamthuysan_09 Du lich_Phan II (In)" xfId="3440" xr:uid="{00000000-0005-0000-0000-0000E50C0000}"/>
    <cellStyle name="_Nonglamthuysan_10 Van tai va BCVT (da sua ok)" xfId="3441" xr:uid="{00000000-0005-0000-0000-0000E60C0000}"/>
    <cellStyle name="_Nonglamthuysan_10 Van tai va BCVT (da sua ok)_nien giam tom tat nong nghiep 2013" xfId="3442" xr:uid="{00000000-0005-0000-0000-0000E70C0000}"/>
    <cellStyle name="_Nonglamthuysan_10 Van tai va BCVT (da sua ok)_Phan II (In)" xfId="3443" xr:uid="{00000000-0005-0000-0000-0000E80C0000}"/>
    <cellStyle name="_Nonglamthuysan_11 (3)" xfId="3444" xr:uid="{00000000-0005-0000-0000-0000E90C0000}"/>
    <cellStyle name="_Nonglamthuysan_11 (3) 2" xfId="3445" xr:uid="{00000000-0005-0000-0000-0000EA0C0000}"/>
    <cellStyle name="_Nonglamthuysan_11 (3)_04 Doanh nghiep va CSKDCT 2012" xfId="3446" xr:uid="{00000000-0005-0000-0000-0000EB0C0000}"/>
    <cellStyle name="_Nonglamthuysan_11 (3)_Book2" xfId="3447" xr:uid="{00000000-0005-0000-0000-0000EC0C0000}"/>
    <cellStyle name="_Nonglamthuysan_11 (3)_NGTK-daydu-2014-Laodong" xfId="3448" xr:uid="{00000000-0005-0000-0000-0000ED0C0000}"/>
    <cellStyle name="_Nonglamthuysan_11 (3)_nien giam tom tat nong nghiep 2013" xfId="3449" xr:uid="{00000000-0005-0000-0000-0000EE0C0000}"/>
    <cellStyle name="_Nonglamthuysan_11 (3)_Niengiam_Hung_final" xfId="3450" xr:uid="{00000000-0005-0000-0000-0000EF0C0000}"/>
    <cellStyle name="_Nonglamthuysan_11 (3)_Phan II (In)" xfId="3451" xr:uid="{00000000-0005-0000-0000-0000F00C0000}"/>
    <cellStyle name="_Nonglamthuysan_11 (3)_Xl0000167" xfId="3452" xr:uid="{00000000-0005-0000-0000-0000F10C0000}"/>
    <cellStyle name="_Nonglamthuysan_12 (2)" xfId="3453" xr:uid="{00000000-0005-0000-0000-0000F20C0000}"/>
    <cellStyle name="_Nonglamthuysan_12 (2) 2" xfId="3454" xr:uid="{00000000-0005-0000-0000-0000F30C0000}"/>
    <cellStyle name="_Nonglamthuysan_12 (2)_04 Doanh nghiep va CSKDCT 2012" xfId="3455" xr:uid="{00000000-0005-0000-0000-0000F40C0000}"/>
    <cellStyle name="_Nonglamthuysan_12 (2)_Book2" xfId="3456" xr:uid="{00000000-0005-0000-0000-0000F50C0000}"/>
    <cellStyle name="_Nonglamthuysan_12 (2)_NGTK-daydu-2014-Laodong" xfId="3457" xr:uid="{00000000-0005-0000-0000-0000F60C0000}"/>
    <cellStyle name="_Nonglamthuysan_12 (2)_nien giam tom tat nong nghiep 2013" xfId="3458" xr:uid="{00000000-0005-0000-0000-0000F70C0000}"/>
    <cellStyle name="_Nonglamthuysan_12 (2)_Niengiam_Hung_final" xfId="3459" xr:uid="{00000000-0005-0000-0000-0000F80C0000}"/>
    <cellStyle name="_Nonglamthuysan_12 (2)_Phan II (In)" xfId="3460" xr:uid="{00000000-0005-0000-0000-0000F90C0000}"/>
    <cellStyle name="_Nonglamthuysan_12 (2)_Xl0000167" xfId="3461" xr:uid="{00000000-0005-0000-0000-0000FA0C0000}"/>
    <cellStyle name="_Nonglamthuysan_12 Giao duc, Y Te va Muc songnam2011" xfId="3462" xr:uid="{00000000-0005-0000-0000-0000FB0C0000}"/>
    <cellStyle name="_Nonglamthuysan_12 Giao duc, Y Te va Muc songnam2011_nien giam tom tat nong nghiep 2013" xfId="3463" xr:uid="{00000000-0005-0000-0000-0000FC0C0000}"/>
    <cellStyle name="_Nonglamthuysan_12 Giao duc, Y Te va Muc songnam2011_Phan II (In)" xfId="3464" xr:uid="{00000000-0005-0000-0000-0000FD0C0000}"/>
    <cellStyle name="_Nonglamthuysan_12 MSDC_Thuy Van" xfId="3465" xr:uid="{00000000-0005-0000-0000-0000FE0C0000}"/>
    <cellStyle name="_Nonglamthuysan_13 Van tai 2012" xfId="3466" xr:uid="{00000000-0005-0000-0000-0000FF0C0000}"/>
    <cellStyle name="_Nonglamthuysan_Book2" xfId="3467" xr:uid="{00000000-0005-0000-0000-0000000D0000}"/>
    <cellStyle name="_Nonglamthuysan_Giaoduc2013(ok)" xfId="3468" xr:uid="{00000000-0005-0000-0000-0000010D0000}"/>
    <cellStyle name="_Nonglamthuysan_Maket NGTT2012 LN,TS (7-1-2013)" xfId="3469" xr:uid="{00000000-0005-0000-0000-0000020D0000}"/>
    <cellStyle name="_Nonglamthuysan_Maket NGTT2012 LN,TS (7-1-2013)_Nongnghiep" xfId="3470" xr:uid="{00000000-0005-0000-0000-0000030D0000}"/>
    <cellStyle name="_Nonglamthuysan_Ngiam_lamnghiep_2011_v2(1)(1)" xfId="3471" xr:uid="{00000000-0005-0000-0000-0000040D0000}"/>
    <cellStyle name="_Nonglamthuysan_Ngiam_lamnghiep_2011_v2(1)(1)_Nongnghiep" xfId="3472" xr:uid="{00000000-0005-0000-0000-0000050D0000}"/>
    <cellStyle name="_Nonglamthuysan_NGTK-daydu-2014-Laodong" xfId="3473" xr:uid="{00000000-0005-0000-0000-0000060D0000}"/>
    <cellStyle name="_Nonglamthuysan_NGTT LN,TS 2012 (Chuan)" xfId="3474" xr:uid="{00000000-0005-0000-0000-0000070D0000}"/>
    <cellStyle name="_Nonglamthuysan_Nien giam TT Vu Nong nghiep 2012(solieu)-gui Vu TH 29-3-2013" xfId="3475" xr:uid="{00000000-0005-0000-0000-0000080D0000}"/>
    <cellStyle name="_Nonglamthuysan_Niengiam_Hung_final" xfId="3476" xr:uid="{00000000-0005-0000-0000-0000090D0000}"/>
    <cellStyle name="_Nonglamthuysan_Nongnghiep" xfId="3477" xr:uid="{00000000-0005-0000-0000-00000A0D0000}"/>
    <cellStyle name="_Nonglamthuysan_Nongnghiep NGDD 2012_cap nhat den 24-5-2013(1)" xfId="3478" xr:uid="{00000000-0005-0000-0000-00000B0D0000}"/>
    <cellStyle name="_Nonglamthuysan_Nongnghiep_Nongnghiep NGDD 2012_cap nhat den 24-5-2013(1)" xfId="3479" xr:uid="{00000000-0005-0000-0000-00000C0D0000}"/>
    <cellStyle name="_Nonglamthuysan_TKQG" xfId="3480" xr:uid="{00000000-0005-0000-0000-00000D0D0000}"/>
    <cellStyle name="_Nonglamthuysan_Xl0000147" xfId="3481" xr:uid="{00000000-0005-0000-0000-00000E0D0000}"/>
    <cellStyle name="_Nonglamthuysan_Xl0000167" xfId="3482" xr:uid="{00000000-0005-0000-0000-00000F0D0000}"/>
    <cellStyle name="_Nonglamthuysan_XNK" xfId="3483" xr:uid="{00000000-0005-0000-0000-0000100D0000}"/>
    <cellStyle name="_Nonglamthuysan_XNK_nien giam tom tat nong nghiep 2013" xfId="3484" xr:uid="{00000000-0005-0000-0000-0000110D0000}"/>
    <cellStyle name="_Nonglamthuysan_XNK_Phan II (In)" xfId="3485" xr:uid="{00000000-0005-0000-0000-0000120D0000}"/>
    <cellStyle name="_NSNN" xfId="3486" xr:uid="{00000000-0005-0000-0000-0000130D0000}"/>
    <cellStyle name="_So lieu quoc te TH" xfId="3487" xr:uid="{00000000-0005-0000-0000-0000140D0000}"/>
    <cellStyle name="_So lieu quoc te TH 2" xfId="3488" xr:uid="{00000000-0005-0000-0000-0000150D0000}"/>
    <cellStyle name="_So lieu quoc te TH_02  Dan so lao dong(OK)" xfId="3489" xr:uid="{00000000-0005-0000-0000-0000160D0000}"/>
    <cellStyle name="_So lieu quoc te TH_03 TKQG va Thu chi NSNN 2012" xfId="3490" xr:uid="{00000000-0005-0000-0000-0000170D0000}"/>
    <cellStyle name="_So lieu quoc te TH_04 Doanh nghiep va CSKDCT 2012" xfId="3491" xr:uid="{00000000-0005-0000-0000-0000180D0000}"/>
    <cellStyle name="_So lieu quoc te TH_05 Doanh nghiep va Ca the_2011 (Ok)" xfId="3492" xr:uid="{00000000-0005-0000-0000-0000190D0000}"/>
    <cellStyle name="_So lieu quoc te TH_06 NGTT LN,TS 2013 co so" xfId="3493" xr:uid="{00000000-0005-0000-0000-00001A0D0000}"/>
    <cellStyle name="_So lieu quoc te TH_07 NGTT CN 2012" xfId="3494" xr:uid="{00000000-0005-0000-0000-00001B0D0000}"/>
    <cellStyle name="_So lieu quoc te TH_08 Thuong mai Tong muc - Diep" xfId="3495" xr:uid="{00000000-0005-0000-0000-00001C0D0000}"/>
    <cellStyle name="_So lieu quoc te TH_08 Thuong mai va Du lich (Ok)" xfId="3496" xr:uid="{00000000-0005-0000-0000-00001D0D0000}"/>
    <cellStyle name="_So lieu quoc te TH_08 Thuong mai va Du lich (Ok)_nien giam tom tat nong nghiep 2013" xfId="3497" xr:uid="{00000000-0005-0000-0000-00001E0D0000}"/>
    <cellStyle name="_So lieu quoc te TH_08 Thuong mai va Du lich (Ok)_Phan II (In)" xfId="3498" xr:uid="{00000000-0005-0000-0000-00001F0D0000}"/>
    <cellStyle name="_So lieu quoc te TH_09 Chi so gia 2011- VuTKG-1 (Ok)" xfId="3499" xr:uid="{00000000-0005-0000-0000-0000200D0000}"/>
    <cellStyle name="_So lieu quoc te TH_09 Chi so gia 2011- VuTKG-1 (Ok)_nien giam tom tat nong nghiep 2013" xfId="3500" xr:uid="{00000000-0005-0000-0000-0000210D0000}"/>
    <cellStyle name="_So lieu quoc te TH_09 Chi so gia 2011- VuTKG-1 (Ok)_Phan II (In)" xfId="3501" xr:uid="{00000000-0005-0000-0000-0000220D0000}"/>
    <cellStyle name="_So lieu quoc te TH_09 Du lich" xfId="3502" xr:uid="{00000000-0005-0000-0000-0000230D0000}"/>
    <cellStyle name="_So lieu quoc te TH_09 Du lich_nien giam tom tat nong nghiep 2013" xfId="3503" xr:uid="{00000000-0005-0000-0000-0000240D0000}"/>
    <cellStyle name="_So lieu quoc te TH_09 Du lich_Phan II (In)" xfId="3504" xr:uid="{00000000-0005-0000-0000-0000250D0000}"/>
    <cellStyle name="_So lieu quoc te TH_10 Van tai va BCVT (da sua ok)" xfId="3505" xr:uid="{00000000-0005-0000-0000-0000260D0000}"/>
    <cellStyle name="_So lieu quoc te TH_10 Van tai va BCVT (da sua ok)_nien giam tom tat nong nghiep 2013" xfId="3506" xr:uid="{00000000-0005-0000-0000-0000270D0000}"/>
    <cellStyle name="_So lieu quoc te TH_10 Van tai va BCVT (da sua ok)_Phan II (In)" xfId="3507" xr:uid="{00000000-0005-0000-0000-0000280D0000}"/>
    <cellStyle name="_So lieu quoc te TH_11 (3)" xfId="3508" xr:uid="{00000000-0005-0000-0000-0000290D0000}"/>
    <cellStyle name="_So lieu quoc te TH_11 (3) 2" xfId="3509" xr:uid="{00000000-0005-0000-0000-00002A0D0000}"/>
    <cellStyle name="_So lieu quoc te TH_11 (3)_04 Doanh nghiep va CSKDCT 2012" xfId="3510" xr:uid="{00000000-0005-0000-0000-00002B0D0000}"/>
    <cellStyle name="_So lieu quoc te TH_11 (3)_Book2" xfId="3511" xr:uid="{00000000-0005-0000-0000-00002C0D0000}"/>
    <cellStyle name="_So lieu quoc te TH_11 (3)_NGTK-daydu-2014-Laodong" xfId="3512" xr:uid="{00000000-0005-0000-0000-00002D0D0000}"/>
    <cellStyle name="_So lieu quoc te TH_11 (3)_nien giam tom tat nong nghiep 2013" xfId="3513" xr:uid="{00000000-0005-0000-0000-00002E0D0000}"/>
    <cellStyle name="_So lieu quoc te TH_11 (3)_Niengiam_Hung_final" xfId="3514" xr:uid="{00000000-0005-0000-0000-00002F0D0000}"/>
    <cellStyle name="_So lieu quoc te TH_11 (3)_Phan II (In)" xfId="3515" xr:uid="{00000000-0005-0000-0000-0000300D0000}"/>
    <cellStyle name="_So lieu quoc te TH_11 (3)_Xl0000167" xfId="3516" xr:uid="{00000000-0005-0000-0000-0000310D0000}"/>
    <cellStyle name="_So lieu quoc te TH_12 (2)" xfId="3517" xr:uid="{00000000-0005-0000-0000-0000320D0000}"/>
    <cellStyle name="_So lieu quoc te TH_12 (2) 2" xfId="3518" xr:uid="{00000000-0005-0000-0000-0000330D0000}"/>
    <cellStyle name="_So lieu quoc te TH_12 (2)_04 Doanh nghiep va CSKDCT 2012" xfId="3519" xr:uid="{00000000-0005-0000-0000-0000340D0000}"/>
    <cellStyle name="_So lieu quoc te TH_12 (2)_Book2" xfId="3520" xr:uid="{00000000-0005-0000-0000-0000350D0000}"/>
    <cellStyle name="_So lieu quoc te TH_12 (2)_NGTK-daydu-2014-Laodong" xfId="3521" xr:uid="{00000000-0005-0000-0000-0000360D0000}"/>
    <cellStyle name="_So lieu quoc te TH_12 (2)_nien giam tom tat nong nghiep 2013" xfId="3522" xr:uid="{00000000-0005-0000-0000-0000370D0000}"/>
    <cellStyle name="_So lieu quoc te TH_12 (2)_Niengiam_Hung_final" xfId="3523" xr:uid="{00000000-0005-0000-0000-0000380D0000}"/>
    <cellStyle name="_So lieu quoc te TH_12 (2)_Phan II (In)" xfId="3524" xr:uid="{00000000-0005-0000-0000-0000390D0000}"/>
    <cellStyle name="_So lieu quoc te TH_12 (2)_Xl0000167" xfId="3525" xr:uid="{00000000-0005-0000-0000-00003A0D0000}"/>
    <cellStyle name="_So lieu quoc te TH_12 Giao duc, Y Te va Muc songnam2011" xfId="3526" xr:uid="{00000000-0005-0000-0000-00003B0D0000}"/>
    <cellStyle name="_So lieu quoc te TH_12 Giao duc, Y Te va Muc songnam2011_nien giam tom tat nong nghiep 2013" xfId="3527" xr:uid="{00000000-0005-0000-0000-00003C0D0000}"/>
    <cellStyle name="_So lieu quoc te TH_12 Giao duc, Y Te va Muc songnam2011_Phan II (In)" xfId="3528" xr:uid="{00000000-0005-0000-0000-00003D0D0000}"/>
    <cellStyle name="_So lieu quoc te TH_12 MSDC_Thuy Van" xfId="3529" xr:uid="{00000000-0005-0000-0000-00003E0D0000}"/>
    <cellStyle name="_So lieu quoc te TH_13 Van tai 2012" xfId="3530" xr:uid="{00000000-0005-0000-0000-00003F0D0000}"/>
    <cellStyle name="_So lieu quoc te TH_Book2" xfId="3531" xr:uid="{00000000-0005-0000-0000-0000400D0000}"/>
    <cellStyle name="_So lieu quoc te TH_Giaoduc2013(ok)" xfId="3532" xr:uid="{00000000-0005-0000-0000-0000410D0000}"/>
    <cellStyle name="_So lieu quoc te TH_Maket NGTT2012 LN,TS (7-1-2013)" xfId="3533" xr:uid="{00000000-0005-0000-0000-0000420D0000}"/>
    <cellStyle name="_So lieu quoc te TH_Maket NGTT2012 LN,TS (7-1-2013)_Nongnghiep" xfId="3534" xr:uid="{00000000-0005-0000-0000-0000430D0000}"/>
    <cellStyle name="_So lieu quoc te TH_Ngiam_lamnghiep_2011_v2(1)(1)" xfId="3535" xr:uid="{00000000-0005-0000-0000-0000440D0000}"/>
    <cellStyle name="_So lieu quoc te TH_Ngiam_lamnghiep_2011_v2(1)(1)_Nongnghiep" xfId="3536" xr:uid="{00000000-0005-0000-0000-0000450D0000}"/>
    <cellStyle name="_So lieu quoc te TH_NGTK-daydu-2014-Laodong" xfId="3537" xr:uid="{00000000-0005-0000-0000-0000460D0000}"/>
    <cellStyle name="_So lieu quoc te TH_NGTT LN,TS 2012 (Chuan)" xfId="3538" xr:uid="{00000000-0005-0000-0000-0000470D0000}"/>
    <cellStyle name="_So lieu quoc te TH_Nien giam TT Vu Nong nghiep 2012(solieu)-gui Vu TH 29-3-2013" xfId="3539" xr:uid="{00000000-0005-0000-0000-0000480D0000}"/>
    <cellStyle name="_So lieu quoc te TH_Niengiam_Hung_final" xfId="3540" xr:uid="{00000000-0005-0000-0000-0000490D0000}"/>
    <cellStyle name="_So lieu quoc te TH_Nongnghiep" xfId="3541" xr:uid="{00000000-0005-0000-0000-00004A0D0000}"/>
    <cellStyle name="_So lieu quoc te TH_Nongnghiep NGDD 2012_cap nhat den 24-5-2013(1)" xfId="3542" xr:uid="{00000000-0005-0000-0000-00004B0D0000}"/>
    <cellStyle name="_So lieu quoc te TH_Nongnghiep_Nongnghiep NGDD 2012_cap nhat den 24-5-2013(1)" xfId="3543" xr:uid="{00000000-0005-0000-0000-00004C0D0000}"/>
    <cellStyle name="_So lieu quoc te TH_TKQG" xfId="3544" xr:uid="{00000000-0005-0000-0000-00004D0D0000}"/>
    <cellStyle name="_So lieu quoc te TH_Xl0000147" xfId="3545" xr:uid="{00000000-0005-0000-0000-00004E0D0000}"/>
    <cellStyle name="_So lieu quoc te TH_Xl0000167" xfId="3546" xr:uid="{00000000-0005-0000-0000-00004F0D0000}"/>
    <cellStyle name="_So lieu quoc te TH_XNK" xfId="3547" xr:uid="{00000000-0005-0000-0000-0000500D0000}"/>
    <cellStyle name="_So lieu quoc te TH_XNK_nien giam tom tat nong nghiep 2013" xfId="3548" xr:uid="{00000000-0005-0000-0000-0000510D0000}"/>
    <cellStyle name="_So lieu quoc te TH_XNK_Phan II (In)" xfId="3549" xr:uid="{00000000-0005-0000-0000-0000520D0000}"/>
    <cellStyle name="_TangGDP" xfId="3550" xr:uid="{00000000-0005-0000-0000-0000530D0000}"/>
    <cellStyle name="_TG-TH" xfId="50" xr:uid="{00000000-0005-0000-0000-0000540D0000}"/>
    <cellStyle name="_TG-TH_1" xfId="51" xr:uid="{00000000-0005-0000-0000-0000550D0000}"/>
    <cellStyle name="_TG-TH_2" xfId="52" xr:uid="{00000000-0005-0000-0000-0000560D0000}"/>
    <cellStyle name="_TG-TH_2_12 MSDC_Thuy Van" xfId="3551" xr:uid="{00000000-0005-0000-0000-0000570D0000}"/>
    <cellStyle name="_TG-TH_2_Mau" xfId="3552" xr:uid="{00000000-0005-0000-0000-0000580D0000}"/>
    <cellStyle name="_TG-TH_3" xfId="53" xr:uid="{00000000-0005-0000-0000-0000590D0000}"/>
    <cellStyle name="_TG-TH_4" xfId="54" xr:uid="{00000000-0005-0000-0000-00005A0D0000}"/>
    <cellStyle name="_TG-TH_4_12 MSDC_Thuy Van" xfId="3553" xr:uid="{00000000-0005-0000-0000-00005B0D0000}"/>
    <cellStyle name="_TG-TH_4_Mau" xfId="3554" xr:uid="{00000000-0005-0000-0000-00005C0D0000}"/>
    <cellStyle name="_Tich luy" xfId="3555" xr:uid="{00000000-0005-0000-0000-00005D0D0000}"/>
    <cellStyle name="_Tieudung" xfId="3556" xr:uid="{00000000-0005-0000-0000-00005E0D0000}"/>
    <cellStyle name="_Tong hop NGTT" xfId="3557" xr:uid="{00000000-0005-0000-0000-00005F0D0000}"/>
    <cellStyle name="_Tong hop NGTT_01 Don vi HC" xfId="3558" xr:uid="{00000000-0005-0000-0000-0000600D0000}"/>
    <cellStyle name="_Tong hop NGTT_02 Danso_Laodong 2012(chuan) CO SO" xfId="3559" xr:uid="{00000000-0005-0000-0000-0000610D0000}"/>
    <cellStyle name="_Tong hop NGTT_04 Doanh nghiep va CSKDCT 2012" xfId="3560" xr:uid="{00000000-0005-0000-0000-0000620D0000}"/>
    <cellStyle name="_Tong hop NGTT_12 MSDC_Thuy Van" xfId="3561" xr:uid="{00000000-0005-0000-0000-0000630D0000}"/>
    <cellStyle name="_Tong hop NGTT_Don vi HC, dat dai, khi hau" xfId="3562" xr:uid="{00000000-0005-0000-0000-0000640D0000}"/>
    <cellStyle name="_Tong hop NGTT_Mau" xfId="3563" xr:uid="{00000000-0005-0000-0000-0000650D0000}"/>
    <cellStyle name="_Tong hop NGTT_Mau 2" xfId="3564" xr:uid="{00000000-0005-0000-0000-0000660D0000}"/>
    <cellStyle name="_Tong hop NGTT_Mau_Book2" xfId="3565" xr:uid="{00000000-0005-0000-0000-0000670D0000}"/>
    <cellStyle name="_Tong hop NGTT_Mau_NGTK-daydu-2014-Laodong" xfId="3566" xr:uid="{00000000-0005-0000-0000-0000680D0000}"/>
    <cellStyle name="_Tong hop NGTT_Mau_Niengiam_Hung_final" xfId="3567" xr:uid="{00000000-0005-0000-0000-0000690D0000}"/>
    <cellStyle name="_Tong hop NGTT_NGDD 2013 Thu chi NSNN " xfId="3568" xr:uid="{00000000-0005-0000-0000-00006A0D0000}"/>
    <cellStyle name="_Tong hop NGTT_NGTK-daydu-2014-VuDSLD(22.5.2015)" xfId="3569" xr:uid="{00000000-0005-0000-0000-00006B0D0000}"/>
    <cellStyle name="_Tong hop NGTT_nien giam 28.5.12_sua tn_Oanh-gui-3.15pm-28-5-2012" xfId="3570" xr:uid="{00000000-0005-0000-0000-00006C0D0000}"/>
    <cellStyle name="_Tong hop NGTT_Nien giam KT_TV 2010" xfId="3571" xr:uid="{00000000-0005-0000-0000-00006D0D0000}"/>
    <cellStyle name="_Tong hop NGTT_nien giam tom tat nong nghiep 2013" xfId="3572" xr:uid="{00000000-0005-0000-0000-00006E0D0000}"/>
    <cellStyle name="_Tong hop NGTT_Phan II (In)" xfId="3573" xr:uid="{00000000-0005-0000-0000-00006F0D0000}"/>
    <cellStyle name="_Tong hop NGTT_Xl0000006" xfId="3574" xr:uid="{00000000-0005-0000-0000-0000700D0000}"/>
    <cellStyle name="_Tong hop NGTT_Xl0000167" xfId="3575" xr:uid="{00000000-0005-0000-0000-0000710D0000}"/>
    <cellStyle name="_Tong hop NGTT_Y te-VH TT_Tam(1)" xfId="3576" xr:uid="{00000000-0005-0000-0000-0000720D0000}"/>
    <cellStyle name="_y te" xfId="3577" xr:uid="{00000000-0005-0000-0000-0000730D0000}"/>
    <cellStyle name="_y te_Xl0000006" xfId="3578" xr:uid="{00000000-0005-0000-0000-0000740D0000}"/>
    <cellStyle name="1" xfId="55" xr:uid="{00000000-0005-0000-0000-0000750D0000}"/>
    <cellStyle name="1 10" xfId="3579" xr:uid="{00000000-0005-0000-0000-0000760D0000}"/>
    <cellStyle name="1 11" xfId="3580" xr:uid="{00000000-0005-0000-0000-0000770D0000}"/>
    <cellStyle name="1 12" xfId="3581" xr:uid="{00000000-0005-0000-0000-0000780D0000}"/>
    <cellStyle name="1 13" xfId="3582" xr:uid="{00000000-0005-0000-0000-0000790D0000}"/>
    <cellStyle name="1 14" xfId="3583" xr:uid="{00000000-0005-0000-0000-00007A0D0000}"/>
    <cellStyle name="1 15" xfId="3584" xr:uid="{00000000-0005-0000-0000-00007B0D0000}"/>
    <cellStyle name="1 16" xfId="3585" xr:uid="{00000000-0005-0000-0000-00007C0D0000}"/>
    <cellStyle name="1 17" xfId="3586" xr:uid="{00000000-0005-0000-0000-00007D0D0000}"/>
    <cellStyle name="1 18" xfId="3587" xr:uid="{00000000-0005-0000-0000-00007E0D0000}"/>
    <cellStyle name="1 19" xfId="3588" xr:uid="{00000000-0005-0000-0000-00007F0D0000}"/>
    <cellStyle name="1 2" xfId="3589" xr:uid="{00000000-0005-0000-0000-0000800D0000}"/>
    <cellStyle name="1 3" xfId="3590" xr:uid="{00000000-0005-0000-0000-0000810D0000}"/>
    <cellStyle name="1 4" xfId="3591" xr:uid="{00000000-0005-0000-0000-0000820D0000}"/>
    <cellStyle name="1 5" xfId="3592" xr:uid="{00000000-0005-0000-0000-0000830D0000}"/>
    <cellStyle name="1 6" xfId="3593" xr:uid="{00000000-0005-0000-0000-0000840D0000}"/>
    <cellStyle name="1 7" xfId="3594" xr:uid="{00000000-0005-0000-0000-0000850D0000}"/>
    <cellStyle name="1 8" xfId="3595" xr:uid="{00000000-0005-0000-0000-0000860D0000}"/>
    <cellStyle name="1 9" xfId="3596" xr:uid="{00000000-0005-0000-0000-0000870D0000}"/>
    <cellStyle name="1_01 Don vi HC" xfId="3597" xr:uid="{00000000-0005-0000-0000-0000880D0000}"/>
    <cellStyle name="1_01 Don vi HC 2" xfId="3598" xr:uid="{00000000-0005-0000-0000-0000890D0000}"/>
    <cellStyle name="1_01 Don vi HC_Book2" xfId="3599" xr:uid="{00000000-0005-0000-0000-00008A0D0000}"/>
    <cellStyle name="1_01 Don vi HC_NGTK-daydu-2014-Laodong" xfId="3600" xr:uid="{00000000-0005-0000-0000-00008B0D0000}"/>
    <cellStyle name="1_01 Don vi HC_Niengiam_Hung_final" xfId="3601" xr:uid="{00000000-0005-0000-0000-00008C0D0000}"/>
    <cellStyle name="1_01 DVHC-DSLD 2010" xfId="3602" xr:uid="{00000000-0005-0000-0000-00008D0D0000}"/>
    <cellStyle name="1_01 DVHC-DSLD 2010_01 Don vi HC" xfId="3603" xr:uid="{00000000-0005-0000-0000-00008E0D0000}"/>
    <cellStyle name="1_01 DVHC-DSLD 2010_01 Don vi HC 2" xfId="3604" xr:uid="{00000000-0005-0000-0000-00008F0D0000}"/>
    <cellStyle name="1_01 DVHC-DSLD 2010_01 Don vi HC_Book2" xfId="3605" xr:uid="{00000000-0005-0000-0000-0000900D0000}"/>
    <cellStyle name="1_01 DVHC-DSLD 2010_01 Don vi HC_NGTK-daydu-2014-Laodong" xfId="3606" xr:uid="{00000000-0005-0000-0000-0000910D0000}"/>
    <cellStyle name="1_01 DVHC-DSLD 2010_01 Don vi HC_Niengiam_Hung_final" xfId="3607" xr:uid="{00000000-0005-0000-0000-0000920D0000}"/>
    <cellStyle name="1_01 DVHC-DSLD 2010_02 Danso_Laodong 2012(chuan) CO SO" xfId="3608" xr:uid="{00000000-0005-0000-0000-0000930D0000}"/>
    <cellStyle name="1_01 DVHC-DSLD 2010_04 Doanh nghiep va CSKDCT 2012" xfId="3609" xr:uid="{00000000-0005-0000-0000-0000940D0000}"/>
    <cellStyle name="1_01 DVHC-DSLD 2010_08 Thuong mai Tong muc - Diep" xfId="3610" xr:uid="{00000000-0005-0000-0000-0000950D0000}"/>
    <cellStyle name="1_01 DVHC-DSLD 2010_12 MSDC_Thuy Van" xfId="3611" xr:uid="{00000000-0005-0000-0000-0000960D0000}"/>
    <cellStyle name="1_01 DVHC-DSLD 2010_Bo sung 04 bieu Cong nghiep" xfId="3612" xr:uid="{00000000-0005-0000-0000-0000970D0000}"/>
    <cellStyle name="1_01 DVHC-DSLD 2010_Bo sung 04 bieu Cong nghiep 2" xfId="3613" xr:uid="{00000000-0005-0000-0000-0000980D0000}"/>
    <cellStyle name="1_01 DVHC-DSLD 2010_Bo sung 04 bieu Cong nghiep_Book2" xfId="3614" xr:uid="{00000000-0005-0000-0000-0000990D0000}"/>
    <cellStyle name="1_01 DVHC-DSLD 2010_Bo sung 04 bieu Cong nghiep_Mau" xfId="3615" xr:uid="{00000000-0005-0000-0000-00009A0D0000}"/>
    <cellStyle name="1_01 DVHC-DSLD 2010_Bo sung 04 bieu Cong nghiep_NGTK-daydu-2014-Laodong" xfId="3616" xr:uid="{00000000-0005-0000-0000-00009B0D0000}"/>
    <cellStyle name="1_01 DVHC-DSLD 2010_Bo sung 04 bieu Cong nghiep_Niengiam_Hung_final" xfId="3617" xr:uid="{00000000-0005-0000-0000-00009C0D0000}"/>
    <cellStyle name="1_01 DVHC-DSLD 2010_Don vi HC, dat dai, khi hau" xfId="3618" xr:uid="{00000000-0005-0000-0000-00009D0D0000}"/>
    <cellStyle name="1_01 DVHC-DSLD 2010_Mau" xfId="3619" xr:uid="{00000000-0005-0000-0000-00009E0D0000}"/>
    <cellStyle name="1_01 DVHC-DSLD 2010_Mau 2" xfId="3620" xr:uid="{00000000-0005-0000-0000-00009F0D0000}"/>
    <cellStyle name="1_01 DVHC-DSLD 2010_Mau_1" xfId="3621" xr:uid="{00000000-0005-0000-0000-0000A00D0000}"/>
    <cellStyle name="1_01 DVHC-DSLD 2010_Mau_12 MSDC_Thuy Van" xfId="3622" xr:uid="{00000000-0005-0000-0000-0000A10D0000}"/>
    <cellStyle name="1_01 DVHC-DSLD 2010_Mau_Book2" xfId="3623" xr:uid="{00000000-0005-0000-0000-0000A20D0000}"/>
    <cellStyle name="1_01 DVHC-DSLD 2010_Mau_NGTK-daydu-2014-Laodong" xfId="3624" xr:uid="{00000000-0005-0000-0000-0000A30D0000}"/>
    <cellStyle name="1_01 DVHC-DSLD 2010_Mau_Niengiam_Hung_final" xfId="3625" xr:uid="{00000000-0005-0000-0000-0000A40D0000}"/>
    <cellStyle name="1_01 DVHC-DSLD 2010_NGDD 2013 Thu chi NSNN " xfId="3626" xr:uid="{00000000-0005-0000-0000-0000A50D0000}"/>
    <cellStyle name="1_01 DVHC-DSLD 2010_NGTK-daydu-2014-VuDSLD(22.5.2015)" xfId="3627" xr:uid="{00000000-0005-0000-0000-0000A60D0000}"/>
    <cellStyle name="1_01 DVHC-DSLD 2010_nien giam 28.5.12_sua tn_Oanh-gui-3.15pm-28-5-2012" xfId="3628" xr:uid="{00000000-0005-0000-0000-0000A70D0000}"/>
    <cellStyle name="1_01 DVHC-DSLD 2010_Nien giam KT_TV 2010" xfId="3629" xr:uid="{00000000-0005-0000-0000-0000A80D0000}"/>
    <cellStyle name="1_01 DVHC-DSLD 2010_nien giam tom tat 2010 (thuy)" xfId="3630" xr:uid="{00000000-0005-0000-0000-0000A90D0000}"/>
    <cellStyle name="1_01 DVHC-DSLD 2010_nien giam tom tat 2010 (thuy)_01 Don vi HC" xfId="3631" xr:uid="{00000000-0005-0000-0000-0000AA0D0000}"/>
    <cellStyle name="1_01 DVHC-DSLD 2010_nien giam tom tat 2010 (thuy)_01 Don vi HC 2" xfId="3632" xr:uid="{00000000-0005-0000-0000-0000AB0D0000}"/>
    <cellStyle name="1_01 DVHC-DSLD 2010_nien giam tom tat 2010 (thuy)_01 Don vi HC_Book2" xfId="3633" xr:uid="{00000000-0005-0000-0000-0000AC0D0000}"/>
    <cellStyle name="1_01 DVHC-DSLD 2010_nien giam tom tat 2010 (thuy)_01 Don vi HC_NGTK-daydu-2014-Laodong" xfId="3634" xr:uid="{00000000-0005-0000-0000-0000AD0D0000}"/>
    <cellStyle name="1_01 DVHC-DSLD 2010_nien giam tom tat 2010 (thuy)_01 Don vi HC_Niengiam_Hung_final" xfId="3635" xr:uid="{00000000-0005-0000-0000-0000AE0D0000}"/>
    <cellStyle name="1_01 DVHC-DSLD 2010_nien giam tom tat 2010 (thuy)_02 Danso_Laodong 2012(chuan) CO SO" xfId="3636" xr:uid="{00000000-0005-0000-0000-0000AF0D0000}"/>
    <cellStyle name="1_01 DVHC-DSLD 2010_nien giam tom tat 2010 (thuy)_04 Doanh nghiep va CSKDCT 2012" xfId="3637" xr:uid="{00000000-0005-0000-0000-0000B00D0000}"/>
    <cellStyle name="1_01 DVHC-DSLD 2010_nien giam tom tat 2010 (thuy)_08 Thuong mai Tong muc - Diep" xfId="3638" xr:uid="{00000000-0005-0000-0000-0000B10D0000}"/>
    <cellStyle name="1_01 DVHC-DSLD 2010_nien giam tom tat 2010 (thuy)_09 Thuong mai va Du lich" xfId="3639" xr:uid="{00000000-0005-0000-0000-0000B20D0000}"/>
    <cellStyle name="1_01 DVHC-DSLD 2010_nien giam tom tat 2010 (thuy)_09 Thuong mai va Du lich 2" xfId="3640" xr:uid="{00000000-0005-0000-0000-0000B30D0000}"/>
    <cellStyle name="1_01 DVHC-DSLD 2010_nien giam tom tat 2010 (thuy)_09 Thuong mai va Du lich_01 Don vi HC" xfId="3641" xr:uid="{00000000-0005-0000-0000-0000B40D0000}"/>
    <cellStyle name="1_01 DVHC-DSLD 2010_nien giam tom tat 2010 (thuy)_09 Thuong mai va Du lich_Book2" xfId="3642" xr:uid="{00000000-0005-0000-0000-0000B50D0000}"/>
    <cellStyle name="1_01 DVHC-DSLD 2010_nien giam tom tat 2010 (thuy)_09 Thuong mai va Du lich_NGDD 2013 Thu chi NSNN " xfId="3643" xr:uid="{00000000-0005-0000-0000-0000B60D0000}"/>
    <cellStyle name="1_01 DVHC-DSLD 2010_nien giam tom tat 2010 (thuy)_09 Thuong mai va Du lich_NGTK-daydu-2014-Laodong" xfId="3644" xr:uid="{00000000-0005-0000-0000-0000B70D0000}"/>
    <cellStyle name="1_01 DVHC-DSLD 2010_nien giam tom tat 2010 (thuy)_09 Thuong mai va Du lich_nien giam tom tat nong nghiep 2013" xfId="3645" xr:uid="{00000000-0005-0000-0000-0000B80D0000}"/>
    <cellStyle name="1_01 DVHC-DSLD 2010_nien giam tom tat 2010 (thuy)_09 Thuong mai va Du lich_Niengiam_Hung_final" xfId="3646" xr:uid="{00000000-0005-0000-0000-0000B90D0000}"/>
    <cellStyle name="1_01 DVHC-DSLD 2010_nien giam tom tat 2010 (thuy)_09 Thuong mai va Du lich_Phan II (In)" xfId="3647" xr:uid="{00000000-0005-0000-0000-0000BA0D0000}"/>
    <cellStyle name="1_01 DVHC-DSLD 2010_nien giam tom tat 2010 (thuy)_12 MSDC_Thuy Van" xfId="3648" xr:uid="{00000000-0005-0000-0000-0000BB0D0000}"/>
    <cellStyle name="1_01 DVHC-DSLD 2010_nien giam tom tat 2010 (thuy)_Don vi HC, dat dai, khi hau" xfId="3649" xr:uid="{00000000-0005-0000-0000-0000BC0D0000}"/>
    <cellStyle name="1_01 DVHC-DSLD 2010_nien giam tom tat 2010 (thuy)_Mau" xfId="3650" xr:uid="{00000000-0005-0000-0000-0000BD0D0000}"/>
    <cellStyle name="1_01 DVHC-DSLD 2010_nien giam tom tat 2010 (thuy)_NGTK-daydu-2014-VuDSLD(22.5.2015)" xfId="3651" xr:uid="{00000000-0005-0000-0000-0000BE0D0000}"/>
    <cellStyle name="1_01 DVHC-DSLD 2010_nien giam tom tat 2010 (thuy)_nien giam 28.5.12_sua tn_Oanh-gui-3.15pm-28-5-2012" xfId="3652" xr:uid="{00000000-0005-0000-0000-0000BF0D0000}"/>
    <cellStyle name="1_01 DVHC-DSLD 2010_nien giam tom tat 2010 (thuy)_nien giam tom tat nong nghiep 2013" xfId="3653" xr:uid="{00000000-0005-0000-0000-0000C00D0000}"/>
    <cellStyle name="1_01 DVHC-DSLD 2010_nien giam tom tat 2010 (thuy)_Phan II (In)" xfId="3654" xr:uid="{00000000-0005-0000-0000-0000C10D0000}"/>
    <cellStyle name="1_01 DVHC-DSLD 2010_nien giam tom tat 2010 (thuy)_TKQG" xfId="3655" xr:uid="{00000000-0005-0000-0000-0000C20D0000}"/>
    <cellStyle name="1_01 DVHC-DSLD 2010_nien giam tom tat 2010 (thuy)_Xl0000006" xfId="3656" xr:uid="{00000000-0005-0000-0000-0000C30D0000}"/>
    <cellStyle name="1_01 DVHC-DSLD 2010_nien giam tom tat 2010 (thuy)_Xl0000167" xfId="3657" xr:uid="{00000000-0005-0000-0000-0000C40D0000}"/>
    <cellStyle name="1_01 DVHC-DSLD 2010_nien giam tom tat 2010 (thuy)_Y te-VH TT_Tam(1)" xfId="3658" xr:uid="{00000000-0005-0000-0000-0000C50D0000}"/>
    <cellStyle name="1_01 DVHC-DSLD 2010_nien giam tom tat nong nghiep 2013" xfId="3659" xr:uid="{00000000-0005-0000-0000-0000C60D0000}"/>
    <cellStyle name="1_01 DVHC-DSLD 2010_Phan II (In)" xfId="3660" xr:uid="{00000000-0005-0000-0000-0000C70D0000}"/>
    <cellStyle name="1_01 DVHC-DSLD 2010_Tong hop NGTT" xfId="3661" xr:uid="{00000000-0005-0000-0000-0000C80D0000}"/>
    <cellStyle name="1_01 DVHC-DSLD 2010_Tong hop NGTT 2" xfId="3662" xr:uid="{00000000-0005-0000-0000-0000C90D0000}"/>
    <cellStyle name="1_01 DVHC-DSLD 2010_Tong hop NGTT_09 Thuong mai va Du lich" xfId="3663" xr:uid="{00000000-0005-0000-0000-0000CA0D0000}"/>
    <cellStyle name="1_01 DVHC-DSLD 2010_Tong hop NGTT_09 Thuong mai va Du lich 2" xfId="3664" xr:uid="{00000000-0005-0000-0000-0000CB0D0000}"/>
    <cellStyle name="1_01 DVHC-DSLD 2010_Tong hop NGTT_09 Thuong mai va Du lich_01 Don vi HC" xfId="3665" xr:uid="{00000000-0005-0000-0000-0000CC0D0000}"/>
    <cellStyle name="1_01 DVHC-DSLD 2010_Tong hop NGTT_09 Thuong mai va Du lich_Book2" xfId="3666" xr:uid="{00000000-0005-0000-0000-0000CD0D0000}"/>
    <cellStyle name="1_01 DVHC-DSLD 2010_Tong hop NGTT_09 Thuong mai va Du lich_NGDD 2013 Thu chi NSNN " xfId="3667" xr:uid="{00000000-0005-0000-0000-0000CE0D0000}"/>
    <cellStyle name="1_01 DVHC-DSLD 2010_Tong hop NGTT_09 Thuong mai va Du lich_NGTK-daydu-2014-Laodong" xfId="3668" xr:uid="{00000000-0005-0000-0000-0000CF0D0000}"/>
    <cellStyle name="1_01 DVHC-DSLD 2010_Tong hop NGTT_09 Thuong mai va Du lich_nien giam tom tat nong nghiep 2013" xfId="3669" xr:uid="{00000000-0005-0000-0000-0000D00D0000}"/>
    <cellStyle name="1_01 DVHC-DSLD 2010_Tong hop NGTT_09 Thuong mai va Du lich_Niengiam_Hung_final" xfId="3670" xr:uid="{00000000-0005-0000-0000-0000D10D0000}"/>
    <cellStyle name="1_01 DVHC-DSLD 2010_Tong hop NGTT_09 Thuong mai va Du lich_Phan II (In)" xfId="3671" xr:uid="{00000000-0005-0000-0000-0000D20D0000}"/>
    <cellStyle name="1_01 DVHC-DSLD 2010_Tong hop NGTT_Book2" xfId="3672" xr:uid="{00000000-0005-0000-0000-0000D30D0000}"/>
    <cellStyle name="1_01 DVHC-DSLD 2010_Tong hop NGTT_Mau" xfId="3673" xr:uid="{00000000-0005-0000-0000-0000D40D0000}"/>
    <cellStyle name="1_01 DVHC-DSLD 2010_Tong hop NGTT_NGTK-daydu-2014-Laodong" xfId="3674" xr:uid="{00000000-0005-0000-0000-0000D50D0000}"/>
    <cellStyle name="1_01 DVHC-DSLD 2010_Tong hop NGTT_Niengiam_Hung_final" xfId="3675" xr:uid="{00000000-0005-0000-0000-0000D60D0000}"/>
    <cellStyle name="1_01 DVHC-DSLD 2010_Xl0000006" xfId="3676" xr:uid="{00000000-0005-0000-0000-0000D70D0000}"/>
    <cellStyle name="1_01 DVHC-DSLD 2010_Xl0000167" xfId="3677" xr:uid="{00000000-0005-0000-0000-0000D80D0000}"/>
    <cellStyle name="1_01 DVHC-DSLD 2010_Y te-VH TT_Tam(1)" xfId="3678" xr:uid="{00000000-0005-0000-0000-0000D90D0000}"/>
    <cellStyle name="1_02  Dan so lao dong(OK)" xfId="3679" xr:uid="{00000000-0005-0000-0000-0000DA0D0000}"/>
    <cellStyle name="1_02 Dan so 2010 (ok)" xfId="3680" xr:uid="{00000000-0005-0000-0000-0000DB0D0000}"/>
    <cellStyle name="1_02 Dan so Lao dong 2011" xfId="3681" xr:uid="{00000000-0005-0000-0000-0000DC0D0000}"/>
    <cellStyle name="1_02 Danso_Laodong 2012(chuan) CO SO" xfId="3682" xr:uid="{00000000-0005-0000-0000-0000DD0D0000}"/>
    <cellStyle name="1_02 DSLD_2011(ok).xls" xfId="3683" xr:uid="{00000000-0005-0000-0000-0000DE0D0000}"/>
    <cellStyle name="1_03 Dautu 2010" xfId="3684" xr:uid="{00000000-0005-0000-0000-0000DF0D0000}"/>
    <cellStyle name="1_03 Dautu 2010_01 Don vi HC" xfId="3685" xr:uid="{00000000-0005-0000-0000-0000E00D0000}"/>
    <cellStyle name="1_03 Dautu 2010_01 Don vi HC 2" xfId="3686" xr:uid="{00000000-0005-0000-0000-0000E10D0000}"/>
    <cellStyle name="1_03 Dautu 2010_01 Don vi HC_Book2" xfId="3687" xr:uid="{00000000-0005-0000-0000-0000E20D0000}"/>
    <cellStyle name="1_03 Dautu 2010_01 Don vi HC_NGTK-daydu-2014-Laodong" xfId="3688" xr:uid="{00000000-0005-0000-0000-0000E30D0000}"/>
    <cellStyle name="1_03 Dautu 2010_01 Don vi HC_Niengiam_Hung_final" xfId="3689" xr:uid="{00000000-0005-0000-0000-0000E40D0000}"/>
    <cellStyle name="1_03 Dautu 2010_02 Danso_Laodong 2012(chuan) CO SO" xfId="3690" xr:uid="{00000000-0005-0000-0000-0000E50D0000}"/>
    <cellStyle name="1_03 Dautu 2010_04 Doanh nghiep va CSKDCT 2012" xfId="3691" xr:uid="{00000000-0005-0000-0000-0000E60D0000}"/>
    <cellStyle name="1_03 Dautu 2010_08 Thuong mai Tong muc - Diep" xfId="3692" xr:uid="{00000000-0005-0000-0000-0000E70D0000}"/>
    <cellStyle name="1_03 Dautu 2010_09 Thuong mai va Du lich" xfId="3693" xr:uid="{00000000-0005-0000-0000-0000E80D0000}"/>
    <cellStyle name="1_03 Dautu 2010_09 Thuong mai va Du lich 2" xfId="3694" xr:uid="{00000000-0005-0000-0000-0000E90D0000}"/>
    <cellStyle name="1_03 Dautu 2010_09 Thuong mai va Du lich_01 Don vi HC" xfId="3695" xr:uid="{00000000-0005-0000-0000-0000EA0D0000}"/>
    <cellStyle name="1_03 Dautu 2010_09 Thuong mai va Du lich_Book2" xfId="3696" xr:uid="{00000000-0005-0000-0000-0000EB0D0000}"/>
    <cellStyle name="1_03 Dautu 2010_09 Thuong mai va Du lich_NGDD 2013 Thu chi NSNN " xfId="3697" xr:uid="{00000000-0005-0000-0000-0000EC0D0000}"/>
    <cellStyle name="1_03 Dautu 2010_09 Thuong mai va Du lich_NGTK-daydu-2014-Laodong" xfId="3698" xr:uid="{00000000-0005-0000-0000-0000ED0D0000}"/>
    <cellStyle name="1_03 Dautu 2010_09 Thuong mai va Du lich_nien giam tom tat nong nghiep 2013" xfId="3699" xr:uid="{00000000-0005-0000-0000-0000EE0D0000}"/>
    <cellStyle name="1_03 Dautu 2010_09 Thuong mai va Du lich_Niengiam_Hung_final" xfId="3700" xr:uid="{00000000-0005-0000-0000-0000EF0D0000}"/>
    <cellStyle name="1_03 Dautu 2010_09 Thuong mai va Du lich_Phan II (In)" xfId="3701" xr:uid="{00000000-0005-0000-0000-0000F00D0000}"/>
    <cellStyle name="1_03 Dautu 2010_12 MSDC_Thuy Van" xfId="3702" xr:uid="{00000000-0005-0000-0000-0000F10D0000}"/>
    <cellStyle name="1_03 Dautu 2010_Don vi HC, dat dai, khi hau" xfId="3703" xr:uid="{00000000-0005-0000-0000-0000F20D0000}"/>
    <cellStyle name="1_03 Dautu 2010_Mau" xfId="3704" xr:uid="{00000000-0005-0000-0000-0000F30D0000}"/>
    <cellStyle name="1_03 Dautu 2010_NGTK-daydu-2014-VuDSLD(22.5.2015)" xfId="3705" xr:uid="{00000000-0005-0000-0000-0000F40D0000}"/>
    <cellStyle name="1_03 Dautu 2010_nien giam 28.5.12_sua tn_Oanh-gui-3.15pm-28-5-2012" xfId="3706" xr:uid="{00000000-0005-0000-0000-0000F50D0000}"/>
    <cellStyle name="1_03 Dautu 2010_nien giam tom tat nong nghiep 2013" xfId="3707" xr:uid="{00000000-0005-0000-0000-0000F60D0000}"/>
    <cellStyle name="1_03 Dautu 2010_Phan II (In)" xfId="3708" xr:uid="{00000000-0005-0000-0000-0000F70D0000}"/>
    <cellStyle name="1_03 Dautu 2010_TKQG" xfId="3709" xr:uid="{00000000-0005-0000-0000-0000F80D0000}"/>
    <cellStyle name="1_03 Dautu 2010_Xl0000006" xfId="3710" xr:uid="{00000000-0005-0000-0000-0000F90D0000}"/>
    <cellStyle name="1_03 Dautu 2010_Xl0000167" xfId="3711" xr:uid="{00000000-0005-0000-0000-0000FA0D0000}"/>
    <cellStyle name="1_03 Dautu 2010_Y te-VH TT_Tam(1)" xfId="3712" xr:uid="{00000000-0005-0000-0000-0000FB0D0000}"/>
    <cellStyle name="1_03 TKQG" xfId="3713" xr:uid="{00000000-0005-0000-0000-0000FC0D0000}"/>
    <cellStyle name="1_03 TKQG 2" xfId="3714" xr:uid="{00000000-0005-0000-0000-0000FD0D0000}"/>
    <cellStyle name="1_03 TKQG_02  Dan so lao dong(OK)" xfId="3715" xr:uid="{00000000-0005-0000-0000-0000FE0D0000}"/>
    <cellStyle name="1_03 TKQG_Book2" xfId="3716" xr:uid="{00000000-0005-0000-0000-0000FF0D0000}"/>
    <cellStyle name="1_03 TKQG_NGTK-daydu-2014-Laodong" xfId="3717" xr:uid="{00000000-0005-0000-0000-0000000E0000}"/>
    <cellStyle name="1_03 TKQG_Niengiam_Hung_final" xfId="3718" xr:uid="{00000000-0005-0000-0000-0000010E0000}"/>
    <cellStyle name="1_03 TKQG_Xl0000167" xfId="3719" xr:uid="{00000000-0005-0000-0000-0000020E0000}"/>
    <cellStyle name="1_04 Doanh nghiep va CSKDCT 2012" xfId="3720" xr:uid="{00000000-0005-0000-0000-0000030E0000}"/>
    <cellStyle name="1_05 Doanh nghiep va Ca the_2011 (Ok)" xfId="3721" xr:uid="{00000000-0005-0000-0000-0000040E0000}"/>
    <cellStyle name="1_05 Thu chi NSNN" xfId="3722" xr:uid="{00000000-0005-0000-0000-0000050E0000}"/>
    <cellStyle name="1_05 Thuong mai" xfId="3723" xr:uid="{00000000-0005-0000-0000-0000060E0000}"/>
    <cellStyle name="1_05 Thuong mai_01 Don vi HC" xfId="3724" xr:uid="{00000000-0005-0000-0000-0000070E0000}"/>
    <cellStyle name="1_05 Thuong mai_02 Danso_Laodong 2012(chuan) CO SO" xfId="3725" xr:uid="{00000000-0005-0000-0000-0000080E0000}"/>
    <cellStyle name="1_05 Thuong mai_04 Doanh nghiep va CSKDCT 2012" xfId="3726" xr:uid="{00000000-0005-0000-0000-0000090E0000}"/>
    <cellStyle name="1_05 Thuong mai_12 MSDC_Thuy Van" xfId="3727" xr:uid="{00000000-0005-0000-0000-00000A0E0000}"/>
    <cellStyle name="1_05 Thuong mai_Don vi HC, dat dai, khi hau" xfId="3728" xr:uid="{00000000-0005-0000-0000-00000B0E0000}"/>
    <cellStyle name="1_05 Thuong mai_Mau" xfId="3729" xr:uid="{00000000-0005-0000-0000-00000C0E0000}"/>
    <cellStyle name="1_05 Thuong mai_Mau 2" xfId="3730" xr:uid="{00000000-0005-0000-0000-00000D0E0000}"/>
    <cellStyle name="1_05 Thuong mai_Mau_Book2" xfId="3731" xr:uid="{00000000-0005-0000-0000-00000E0E0000}"/>
    <cellStyle name="1_05 Thuong mai_Mau_NGTK-daydu-2014-Laodong" xfId="3732" xr:uid="{00000000-0005-0000-0000-00000F0E0000}"/>
    <cellStyle name="1_05 Thuong mai_Mau_Niengiam_Hung_final" xfId="3733" xr:uid="{00000000-0005-0000-0000-0000100E0000}"/>
    <cellStyle name="1_05 Thuong mai_NGDD 2013 Thu chi NSNN " xfId="3734" xr:uid="{00000000-0005-0000-0000-0000110E0000}"/>
    <cellStyle name="1_05 Thuong mai_NGTK-daydu-2014-VuDSLD(22.5.2015)" xfId="3735" xr:uid="{00000000-0005-0000-0000-0000120E0000}"/>
    <cellStyle name="1_05 Thuong mai_nien giam 28.5.12_sua tn_Oanh-gui-3.15pm-28-5-2012" xfId="3736" xr:uid="{00000000-0005-0000-0000-0000130E0000}"/>
    <cellStyle name="1_05 Thuong mai_Nien giam KT_TV 2010" xfId="3737" xr:uid="{00000000-0005-0000-0000-0000140E0000}"/>
    <cellStyle name="1_05 Thuong mai_nien giam tom tat nong nghiep 2013" xfId="3738" xr:uid="{00000000-0005-0000-0000-0000150E0000}"/>
    <cellStyle name="1_05 Thuong mai_Phan II (In)" xfId="3739" xr:uid="{00000000-0005-0000-0000-0000160E0000}"/>
    <cellStyle name="1_05 Thuong mai_Xl0000006" xfId="3740" xr:uid="{00000000-0005-0000-0000-0000170E0000}"/>
    <cellStyle name="1_05 Thuong mai_Xl0000167" xfId="3741" xr:uid="{00000000-0005-0000-0000-0000180E0000}"/>
    <cellStyle name="1_05 Thuong mai_Y te-VH TT_Tam(1)" xfId="3742" xr:uid="{00000000-0005-0000-0000-0000190E0000}"/>
    <cellStyle name="1_06 NGTT LN,TS 2013 co so" xfId="3743" xr:uid="{00000000-0005-0000-0000-00001A0E0000}"/>
    <cellStyle name="1_06 Nong, lam nghiep 2010  (ok)" xfId="3744" xr:uid="{00000000-0005-0000-0000-00001B0E0000}"/>
    <cellStyle name="1_06 Van tai" xfId="3745" xr:uid="{00000000-0005-0000-0000-00001C0E0000}"/>
    <cellStyle name="1_06 Van tai_01 Don vi HC" xfId="3746" xr:uid="{00000000-0005-0000-0000-00001D0E0000}"/>
    <cellStyle name="1_06 Van tai_02 Danso_Laodong 2012(chuan) CO SO" xfId="3747" xr:uid="{00000000-0005-0000-0000-00001E0E0000}"/>
    <cellStyle name="1_06 Van tai_04 Doanh nghiep va CSKDCT 2012" xfId="3748" xr:uid="{00000000-0005-0000-0000-00001F0E0000}"/>
    <cellStyle name="1_06 Van tai_12 MSDC_Thuy Van" xfId="3749" xr:uid="{00000000-0005-0000-0000-0000200E0000}"/>
    <cellStyle name="1_06 Van tai_Don vi HC, dat dai, khi hau" xfId="3750" xr:uid="{00000000-0005-0000-0000-0000210E0000}"/>
    <cellStyle name="1_06 Van tai_Mau" xfId="3751" xr:uid="{00000000-0005-0000-0000-0000220E0000}"/>
    <cellStyle name="1_06 Van tai_Mau 2" xfId="3752" xr:uid="{00000000-0005-0000-0000-0000230E0000}"/>
    <cellStyle name="1_06 Van tai_Mau_Book2" xfId="3753" xr:uid="{00000000-0005-0000-0000-0000240E0000}"/>
    <cellStyle name="1_06 Van tai_Mau_NGTK-daydu-2014-Laodong" xfId="3754" xr:uid="{00000000-0005-0000-0000-0000250E0000}"/>
    <cellStyle name="1_06 Van tai_Mau_Niengiam_Hung_final" xfId="3755" xr:uid="{00000000-0005-0000-0000-0000260E0000}"/>
    <cellStyle name="1_06 Van tai_NGDD 2013 Thu chi NSNN " xfId="3756" xr:uid="{00000000-0005-0000-0000-0000270E0000}"/>
    <cellStyle name="1_06 Van tai_NGTK-daydu-2014-VuDSLD(22.5.2015)" xfId="3757" xr:uid="{00000000-0005-0000-0000-0000280E0000}"/>
    <cellStyle name="1_06 Van tai_nien giam 28.5.12_sua tn_Oanh-gui-3.15pm-28-5-2012" xfId="3758" xr:uid="{00000000-0005-0000-0000-0000290E0000}"/>
    <cellStyle name="1_06 Van tai_Nien giam KT_TV 2010" xfId="3759" xr:uid="{00000000-0005-0000-0000-00002A0E0000}"/>
    <cellStyle name="1_06 Van tai_nien giam tom tat nong nghiep 2013" xfId="3760" xr:uid="{00000000-0005-0000-0000-00002B0E0000}"/>
    <cellStyle name="1_06 Van tai_Phan II (In)" xfId="3761" xr:uid="{00000000-0005-0000-0000-00002C0E0000}"/>
    <cellStyle name="1_06 Van tai_Xl0000006" xfId="3762" xr:uid="{00000000-0005-0000-0000-00002D0E0000}"/>
    <cellStyle name="1_06 Van tai_Xl0000167" xfId="3763" xr:uid="{00000000-0005-0000-0000-00002E0E0000}"/>
    <cellStyle name="1_06 Van tai_Y te-VH TT_Tam(1)" xfId="3764" xr:uid="{00000000-0005-0000-0000-00002F0E0000}"/>
    <cellStyle name="1_07 Buu dien" xfId="3765" xr:uid="{00000000-0005-0000-0000-0000300E0000}"/>
    <cellStyle name="1_07 Buu dien_01 Don vi HC" xfId="3766" xr:uid="{00000000-0005-0000-0000-0000310E0000}"/>
    <cellStyle name="1_07 Buu dien_02 Danso_Laodong 2012(chuan) CO SO" xfId="3767" xr:uid="{00000000-0005-0000-0000-0000320E0000}"/>
    <cellStyle name="1_07 Buu dien_04 Doanh nghiep va CSKDCT 2012" xfId="3768" xr:uid="{00000000-0005-0000-0000-0000330E0000}"/>
    <cellStyle name="1_07 Buu dien_12 MSDC_Thuy Van" xfId="3769" xr:uid="{00000000-0005-0000-0000-0000340E0000}"/>
    <cellStyle name="1_07 Buu dien_Don vi HC, dat dai, khi hau" xfId="3770" xr:uid="{00000000-0005-0000-0000-0000350E0000}"/>
    <cellStyle name="1_07 Buu dien_Mau" xfId="3771" xr:uid="{00000000-0005-0000-0000-0000360E0000}"/>
    <cellStyle name="1_07 Buu dien_Mau 2" xfId="3772" xr:uid="{00000000-0005-0000-0000-0000370E0000}"/>
    <cellStyle name="1_07 Buu dien_Mau_Book2" xfId="3773" xr:uid="{00000000-0005-0000-0000-0000380E0000}"/>
    <cellStyle name="1_07 Buu dien_Mau_NGTK-daydu-2014-Laodong" xfId="3774" xr:uid="{00000000-0005-0000-0000-0000390E0000}"/>
    <cellStyle name="1_07 Buu dien_Mau_Niengiam_Hung_final" xfId="3775" xr:uid="{00000000-0005-0000-0000-00003A0E0000}"/>
    <cellStyle name="1_07 Buu dien_NGDD 2013 Thu chi NSNN " xfId="3776" xr:uid="{00000000-0005-0000-0000-00003B0E0000}"/>
    <cellStyle name="1_07 Buu dien_NGTK-daydu-2014-VuDSLD(22.5.2015)" xfId="3777" xr:uid="{00000000-0005-0000-0000-00003C0E0000}"/>
    <cellStyle name="1_07 Buu dien_nien giam 28.5.12_sua tn_Oanh-gui-3.15pm-28-5-2012" xfId="3778" xr:uid="{00000000-0005-0000-0000-00003D0E0000}"/>
    <cellStyle name="1_07 Buu dien_Nien giam KT_TV 2010" xfId="3779" xr:uid="{00000000-0005-0000-0000-00003E0E0000}"/>
    <cellStyle name="1_07 Buu dien_nien giam tom tat nong nghiep 2013" xfId="3780" xr:uid="{00000000-0005-0000-0000-00003F0E0000}"/>
    <cellStyle name="1_07 Buu dien_Phan II (In)" xfId="3781" xr:uid="{00000000-0005-0000-0000-0000400E0000}"/>
    <cellStyle name="1_07 Buu dien_Xl0000006" xfId="3782" xr:uid="{00000000-0005-0000-0000-0000410E0000}"/>
    <cellStyle name="1_07 Buu dien_Xl0000167" xfId="3783" xr:uid="{00000000-0005-0000-0000-0000420E0000}"/>
    <cellStyle name="1_07 Buu dien_Y te-VH TT_Tam(1)" xfId="3784" xr:uid="{00000000-0005-0000-0000-0000430E0000}"/>
    <cellStyle name="1_07 NGTT CN 2012" xfId="3785" xr:uid="{00000000-0005-0000-0000-0000440E0000}"/>
    <cellStyle name="1_08 Thuong mai Tong muc - Diep" xfId="3786" xr:uid="{00000000-0005-0000-0000-0000450E0000}"/>
    <cellStyle name="1_08 Thuong mai va Du lich (Ok)" xfId="3787" xr:uid="{00000000-0005-0000-0000-0000460E0000}"/>
    <cellStyle name="1_08 Thuong mai va Du lich (Ok)_nien giam tom tat nong nghiep 2013" xfId="3788" xr:uid="{00000000-0005-0000-0000-0000470E0000}"/>
    <cellStyle name="1_08 Thuong mai va Du lich (Ok)_Phan II (In)" xfId="3789" xr:uid="{00000000-0005-0000-0000-0000480E0000}"/>
    <cellStyle name="1_08 Van tai" xfId="3790" xr:uid="{00000000-0005-0000-0000-0000490E0000}"/>
    <cellStyle name="1_08 Van tai_01 Don vi HC" xfId="3791" xr:uid="{00000000-0005-0000-0000-00004A0E0000}"/>
    <cellStyle name="1_08 Van tai_02 Danso_Laodong 2012(chuan) CO SO" xfId="3792" xr:uid="{00000000-0005-0000-0000-00004B0E0000}"/>
    <cellStyle name="1_08 Van tai_04 Doanh nghiep va CSKDCT 2012" xfId="3793" xr:uid="{00000000-0005-0000-0000-00004C0E0000}"/>
    <cellStyle name="1_08 Van tai_12 MSDC_Thuy Van" xfId="3794" xr:uid="{00000000-0005-0000-0000-00004D0E0000}"/>
    <cellStyle name="1_08 Van tai_Don vi HC, dat dai, khi hau" xfId="3795" xr:uid="{00000000-0005-0000-0000-00004E0E0000}"/>
    <cellStyle name="1_08 Van tai_Mau" xfId="3796" xr:uid="{00000000-0005-0000-0000-00004F0E0000}"/>
    <cellStyle name="1_08 Van tai_Mau 2" xfId="3797" xr:uid="{00000000-0005-0000-0000-0000500E0000}"/>
    <cellStyle name="1_08 Van tai_Mau_Book2" xfId="3798" xr:uid="{00000000-0005-0000-0000-0000510E0000}"/>
    <cellStyle name="1_08 Van tai_Mau_NGTK-daydu-2014-Laodong" xfId="3799" xr:uid="{00000000-0005-0000-0000-0000520E0000}"/>
    <cellStyle name="1_08 Van tai_Mau_Niengiam_Hung_final" xfId="3800" xr:uid="{00000000-0005-0000-0000-0000530E0000}"/>
    <cellStyle name="1_08 Van tai_NGDD 2013 Thu chi NSNN " xfId="3801" xr:uid="{00000000-0005-0000-0000-0000540E0000}"/>
    <cellStyle name="1_08 Van tai_NGTK-daydu-2014-VuDSLD(22.5.2015)" xfId="3802" xr:uid="{00000000-0005-0000-0000-0000550E0000}"/>
    <cellStyle name="1_08 Van tai_nien giam 28.5.12_sua tn_Oanh-gui-3.15pm-28-5-2012" xfId="3803" xr:uid="{00000000-0005-0000-0000-0000560E0000}"/>
    <cellStyle name="1_08 Van tai_Nien giam KT_TV 2010" xfId="3804" xr:uid="{00000000-0005-0000-0000-0000570E0000}"/>
    <cellStyle name="1_08 Van tai_nien giam tom tat nong nghiep 2013" xfId="3805" xr:uid="{00000000-0005-0000-0000-0000580E0000}"/>
    <cellStyle name="1_08 Van tai_Phan II (In)" xfId="3806" xr:uid="{00000000-0005-0000-0000-0000590E0000}"/>
    <cellStyle name="1_08 Van tai_Xl0000006" xfId="3807" xr:uid="{00000000-0005-0000-0000-00005A0E0000}"/>
    <cellStyle name="1_08 Van tai_Xl0000167" xfId="3808" xr:uid="{00000000-0005-0000-0000-00005B0E0000}"/>
    <cellStyle name="1_08 Van tai_Y te-VH TT_Tam(1)" xfId="3809" xr:uid="{00000000-0005-0000-0000-00005C0E0000}"/>
    <cellStyle name="1_08 Yte-van hoa" xfId="3810" xr:uid="{00000000-0005-0000-0000-00005D0E0000}"/>
    <cellStyle name="1_08 Yte-van hoa_01 Don vi HC" xfId="3811" xr:uid="{00000000-0005-0000-0000-00005E0E0000}"/>
    <cellStyle name="1_08 Yte-van hoa_02 Danso_Laodong 2012(chuan) CO SO" xfId="3812" xr:uid="{00000000-0005-0000-0000-00005F0E0000}"/>
    <cellStyle name="1_08 Yte-van hoa_04 Doanh nghiep va CSKDCT 2012" xfId="3813" xr:uid="{00000000-0005-0000-0000-0000600E0000}"/>
    <cellStyle name="1_08 Yte-van hoa_12 MSDC_Thuy Van" xfId="3814" xr:uid="{00000000-0005-0000-0000-0000610E0000}"/>
    <cellStyle name="1_08 Yte-van hoa_Don vi HC, dat dai, khi hau" xfId="3815" xr:uid="{00000000-0005-0000-0000-0000620E0000}"/>
    <cellStyle name="1_08 Yte-van hoa_Mau" xfId="3816" xr:uid="{00000000-0005-0000-0000-0000630E0000}"/>
    <cellStyle name="1_08 Yte-van hoa_Mau 2" xfId="3817" xr:uid="{00000000-0005-0000-0000-0000640E0000}"/>
    <cellStyle name="1_08 Yte-van hoa_Mau_Book2" xfId="3818" xr:uid="{00000000-0005-0000-0000-0000650E0000}"/>
    <cellStyle name="1_08 Yte-van hoa_Mau_NGTK-daydu-2014-Laodong" xfId="3819" xr:uid="{00000000-0005-0000-0000-0000660E0000}"/>
    <cellStyle name="1_08 Yte-van hoa_Mau_Niengiam_Hung_final" xfId="3820" xr:uid="{00000000-0005-0000-0000-0000670E0000}"/>
    <cellStyle name="1_08 Yte-van hoa_NGDD 2013 Thu chi NSNN " xfId="3821" xr:uid="{00000000-0005-0000-0000-0000680E0000}"/>
    <cellStyle name="1_08 Yte-van hoa_NGTK-daydu-2014-VuDSLD(22.5.2015)" xfId="3822" xr:uid="{00000000-0005-0000-0000-0000690E0000}"/>
    <cellStyle name="1_08 Yte-van hoa_nien giam 28.5.12_sua tn_Oanh-gui-3.15pm-28-5-2012" xfId="3823" xr:uid="{00000000-0005-0000-0000-00006A0E0000}"/>
    <cellStyle name="1_08 Yte-van hoa_Nien giam KT_TV 2010" xfId="3824" xr:uid="{00000000-0005-0000-0000-00006B0E0000}"/>
    <cellStyle name="1_08 Yte-van hoa_nien giam tom tat nong nghiep 2013" xfId="3825" xr:uid="{00000000-0005-0000-0000-00006C0E0000}"/>
    <cellStyle name="1_08 Yte-van hoa_Phan II (In)" xfId="3826" xr:uid="{00000000-0005-0000-0000-00006D0E0000}"/>
    <cellStyle name="1_08 Yte-van hoa_Xl0000006" xfId="3827" xr:uid="{00000000-0005-0000-0000-00006E0E0000}"/>
    <cellStyle name="1_08 Yte-van hoa_Xl0000167" xfId="3828" xr:uid="{00000000-0005-0000-0000-00006F0E0000}"/>
    <cellStyle name="1_08 Yte-van hoa_Y te-VH TT_Tam(1)" xfId="3829" xr:uid="{00000000-0005-0000-0000-0000700E0000}"/>
    <cellStyle name="1_09 Chi so gia 2011- VuTKG-1 (Ok)" xfId="3830" xr:uid="{00000000-0005-0000-0000-0000710E0000}"/>
    <cellStyle name="1_09 Chi so gia 2011- VuTKG-1 (Ok)_nien giam tom tat nong nghiep 2013" xfId="3831" xr:uid="{00000000-0005-0000-0000-0000720E0000}"/>
    <cellStyle name="1_09 Chi so gia 2011- VuTKG-1 (Ok)_Phan II (In)" xfId="3832" xr:uid="{00000000-0005-0000-0000-0000730E0000}"/>
    <cellStyle name="1_09 Du lich" xfId="3833" xr:uid="{00000000-0005-0000-0000-0000740E0000}"/>
    <cellStyle name="1_09 Du lich_nien giam tom tat nong nghiep 2013" xfId="3834" xr:uid="{00000000-0005-0000-0000-0000750E0000}"/>
    <cellStyle name="1_09 Du lich_Phan II (In)" xfId="3835" xr:uid="{00000000-0005-0000-0000-0000760E0000}"/>
    <cellStyle name="1_09 Thuong mai va Du lich" xfId="3836" xr:uid="{00000000-0005-0000-0000-0000770E0000}"/>
    <cellStyle name="1_09 Thuong mai va Du lich 2" xfId="3837" xr:uid="{00000000-0005-0000-0000-0000780E0000}"/>
    <cellStyle name="1_09 Thuong mai va Du lich_01 Don vi HC" xfId="3838" xr:uid="{00000000-0005-0000-0000-0000790E0000}"/>
    <cellStyle name="1_09 Thuong mai va Du lich_Book2" xfId="3839" xr:uid="{00000000-0005-0000-0000-00007A0E0000}"/>
    <cellStyle name="1_09 Thuong mai va Du lich_NGDD 2013 Thu chi NSNN " xfId="3840" xr:uid="{00000000-0005-0000-0000-00007B0E0000}"/>
    <cellStyle name="1_09 Thuong mai va Du lich_NGTK-daydu-2014-Laodong" xfId="3841" xr:uid="{00000000-0005-0000-0000-00007C0E0000}"/>
    <cellStyle name="1_09 Thuong mai va Du lich_nien giam tom tat nong nghiep 2013" xfId="3842" xr:uid="{00000000-0005-0000-0000-00007D0E0000}"/>
    <cellStyle name="1_09 Thuong mai va Du lich_Niengiam_Hung_final" xfId="3843" xr:uid="{00000000-0005-0000-0000-00007E0E0000}"/>
    <cellStyle name="1_09 Thuong mai va Du lich_Phan II (In)" xfId="3844" xr:uid="{00000000-0005-0000-0000-00007F0E0000}"/>
    <cellStyle name="1_10 Market VH, YT, GD, NGTT 2011 " xfId="3845" xr:uid="{00000000-0005-0000-0000-0000800E0000}"/>
    <cellStyle name="1_10 Market VH, YT, GD, NGTT 2011  2" xfId="3846" xr:uid="{00000000-0005-0000-0000-0000810E0000}"/>
    <cellStyle name="1_10 Market VH, YT, GD, NGTT 2011 _02  Dan so lao dong(OK)" xfId="3847" xr:uid="{00000000-0005-0000-0000-0000820E0000}"/>
    <cellStyle name="1_10 Market VH, YT, GD, NGTT 2011 _03 TKQG va Thu chi NSNN 2012" xfId="3848" xr:uid="{00000000-0005-0000-0000-0000830E0000}"/>
    <cellStyle name="1_10 Market VH, YT, GD, NGTT 2011 _04 Doanh nghiep va CSKDCT 2012" xfId="3849" xr:uid="{00000000-0005-0000-0000-0000840E0000}"/>
    <cellStyle name="1_10 Market VH, YT, GD, NGTT 2011 _05 Doanh nghiep va Ca the_2011 (Ok)" xfId="3850" xr:uid="{00000000-0005-0000-0000-0000850E0000}"/>
    <cellStyle name="1_10 Market VH, YT, GD, NGTT 2011 _06 NGTT LN,TS 2013 co so" xfId="3851" xr:uid="{00000000-0005-0000-0000-0000860E0000}"/>
    <cellStyle name="1_10 Market VH, YT, GD, NGTT 2011 _07 NGTT CN 2012" xfId="3852" xr:uid="{00000000-0005-0000-0000-0000870E0000}"/>
    <cellStyle name="1_10 Market VH, YT, GD, NGTT 2011 _08 Thuong mai Tong muc - Diep" xfId="3853" xr:uid="{00000000-0005-0000-0000-0000880E0000}"/>
    <cellStyle name="1_10 Market VH, YT, GD, NGTT 2011 _08 Thuong mai va Du lich (Ok)" xfId="3854" xr:uid="{00000000-0005-0000-0000-0000890E0000}"/>
    <cellStyle name="1_10 Market VH, YT, GD, NGTT 2011 _08 Thuong mai va Du lich (Ok)_nien giam tom tat nong nghiep 2013" xfId="3855" xr:uid="{00000000-0005-0000-0000-00008A0E0000}"/>
    <cellStyle name="1_10 Market VH, YT, GD, NGTT 2011 _08 Thuong mai va Du lich (Ok)_Phan II (In)" xfId="3856" xr:uid="{00000000-0005-0000-0000-00008B0E0000}"/>
    <cellStyle name="1_10 Market VH, YT, GD, NGTT 2011 _09 Chi so gia 2011- VuTKG-1 (Ok)" xfId="3857" xr:uid="{00000000-0005-0000-0000-00008C0E0000}"/>
    <cellStyle name="1_10 Market VH, YT, GD, NGTT 2011 _09 Chi so gia 2011- VuTKG-1 (Ok)_nien giam tom tat nong nghiep 2013" xfId="3858" xr:uid="{00000000-0005-0000-0000-00008D0E0000}"/>
    <cellStyle name="1_10 Market VH, YT, GD, NGTT 2011 _09 Chi so gia 2011- VuTKG-1 (Ok)_Phan II (In)" xfId="3859" xr:uid="{00000000-0005-0000-0000-00008E0E0000}"/>
    <cellStyle name="1_10 Market VH, YT, GD, NGTT 2011 _09 Du lich" xfId="3860" xr:uid="{00000000-0005-0000-0000-00008F0E0000}"/>
    <cellStyle name="1_10 Market VH, YT, GD, NGTT 2011 _09 Du lich_nien giam tom tat nong nghiep 2013" xfId="3861" xr:uid="{00000000-0005-0000-0000-0000900E0000}"/>
    <cellStyle name="1_10 Market VH, YT, GD, NGTT 2011 _09 Du lich_Phan II (In)" xfId="3862" xr:uid="{00000000-0005-0000-0000-0000910E0000}"/>
    <cellStyle name="1_10 Market VH, YT, GD, NGTT 2011 _10 Van tai va BCVT (da sua ok)" xfId="3863" xr:uid="{00000000-0005-0000-0000-0000920E0000}"/>
    <cellStyle name="1_10 Market VH, YT, GD, NGTT 2011 _10 Van tai va BCVT (da sua ok)_nien giam tom tat nong nghiep 2013" xfId="3864" xr:uid="{00000000-0005-0000-0000-0000930E0000}"/>
    <cellStyle name="1_10 Market VH, YT, GD, NGTT 2011 _10 Van tai va BCVT (da sua ok)_Phan II (In)" xfId="3865" xr:uid="{00000000-0005-0000-0000-0000940E0000}"/>
    <cellStyle name="1_10 Market VH, YT, GD, NGTT 2011 _11 (3)" xfId="3866" xr:uid="{00000000-0005-0000-0000-0000950E0000}"/>
    <cellStyle name="1_10 Market VH, YT, GD, NGTT 2011 _11 (3) 2" xfId="3867" xr:uid="{00000000-0005-0000-0000-0000960E0000}"/>
    <cellStyle name="1_10 Market VH, YT, GD, NGTT 2011 _11 (3)_04 Doanh nghiep va CSKDCT 2012" xfId="3868" xr:uid="{00000000-0005-0000-0000-0000970E0000}"/>
    <cellStyle name="1_10 Market VH, YT, GD, NGTT 2011 _11 (3)_Book2" xfId="3869" xr:uid="{00000000-0005-0000-0000-0000980E0000}"/>
    <cellStyle name="1_10 Market VH, YT, GD, NGTT 2011 _11 (3)_NGTK-daydu-2014-Laodong" xfId="3870" xr:uid="{00000000-0005-0000-0000-0000990E0000}"/>
    <cellStyle name="1_10 Market VH, YT, GD, NGTT 2011 _11 (3)_nien giam tom tat nong nghiep 2013" xfId="3871" xr:uid="{00000000-0005-0000-0000-00009A0E0000}"/>
    <cellStyle name="1_10 Market VH, YT, GD, NGTT 2011 _11 (3)_Niengiam_Hung_final" xfId="3872" xr:uid="{00000000-0005-0000-0000-00009B0E0000}"/>
    <cellStyle name="1_10 Market VH, YT, GD, NGTT 2011 _11 (3)_Phan II (In)" xfId="3873" xr:uid="{00000000-0005-0000-0000-00009C0E0000}"/>
    <cellStyle name="1_10 Market VH, YT, GD, NGTT 2011 _11 (3)_Xl0000167" xfId="3874" xr:uid="{00000000-0005-0000-0000-00009D0E0000}"/>
    <cellStyle name="1_10 Market VH, YT, GD, NGTT 2011 _12 (2)" xfId="3875" xr:uid="{00000000-0005-0000-0000-00009E0E0000}"/>
    <cellStyle name="1_10 Market VH, YT, GD, NGTT 2011 _12 (2) 2" xfId="3876" xr:uid="{00000000-0005-0000-0000-00009F0E0000}"/>
    <cellStyle name="1_10 Market VH, YT, GD, NGTT 2011 _12 (2)_04 Doanh nghiep va CSKDCT 2012" xfId="3877" xr:uid="{00000000-0005-0000-0000-0000A00E0000}"/>
    <cellStyle name="1_10 Market VH, YT, GD, NGTT 2011 _12 (2)_Book2" xfId="3878" xr:uid="{00000000-0005-0000-0000-0000A10E0000}"/>
    <cellStyle name="1_10 Market VH, YT, GD, NGTT 2011 _12 (2)_NGTK-daydu-2014-Laodong" xfId="3879" xr:uid="{00000000-0005-0000-0000-0000A20E0000}"/>
    <cellStyle name="1_10 Market VH, YT, GD, NGTT 2011 _12 (2)_nien giam tom tat nong nghiep 2013" xfId="3880" xr:uid="{00000000-0005-0000-0000-0000A30E0000}"/>
    <cellStyle name="1_10 Market VH, YT, GD, NGTT 2011 _12 (2)_Niengiam_Hung_final" xfId="3881" xr:uid="{00000000-0005-0000-0000-0000A40E0000}"/>
    <cellStyle name="1_10 Market VH, YT, GD, NGTT 2011 _12 (2)_Phan II (In)" xfId="3882" xr:uid="{00000000-0005-0000-0000-0000A50E0000}"/>
    <cellStyle name="1_10 Market VH, YT, GD, NGTT 2011 _12 (2)_Xl0000167" xfId="3883" xr:uid="{00000000-0005-0000-0000-0000A60E0000}"/>
    <cellStyle name="1_10 Market VH, YT, GD, NGTT 2011 _12 Giao duc, Y Te va Muc songnam2011" xfId="3884" xr:uid="{00000000-0005-0000-0000-0000A70E0000}"/>
    <cellStyle name="1_10 Market VH, YT, GD, NGTT 2011 _12 Giao duc, Y Te va Muc songnam2011_nien giam tom tat nong nghiep 2013" xfId="3885" xr:uid="{00000000-0005-0000-0000-0000A80E0000}"/>
    <cellStyle name="1_10 Market VH, YT, GD, NGTT 2011 _12 Giao duc, Y Te va Muc songnam2011_Phan II (In)" xfId="3886" xr:uid="{00000000-0005-0000-0000-0000A90E0000}"/>
    <cellStyle name="1_10 Market VH, YT, GD, NGTT 2011 _12 MSDC_Thuy Van" xfId="3887" xr:uid="{00000000-0005-0000-0000-0000AA0E0000}"/>
    <cellStyle name="1_10 Market VH, YT, GD, NGTT 2011 _13 Van tai 2012" xfId="3888" xr:uid="{00000000-0005-0000-0000-0000AB0E0000}"/>
    <cellStyle name="1_10 Market VH, YT, GD, NGTT 2011 _Book2" xfId="3889" xr:uid="{00000000-0005-0000-0000-0000AC0E0000}"/>
    <cellStyle name="1_10 Market VH, YT, GD, NGTT 2011 _Giaoduc2013(ok)" xfId="3890" xr:uid="{00000000-0005-0000-0000-0000AD0E0000}"/>
    <cellStyle name="1_10 Market VH, YT, GD, NGTT 2011 _Maket NGTT2012 LN,TS (7-1-2013)" xfId="3891" xr:uid="{00000000-0005-0000-0000-0000AE0E0000}"/>
    <cellStyle name="1_10 Market VH, YT, GD, NGTT 2011 _Maket NGTT2012 LN,TS (7-1-2013)_Nongnghiep" xfId="3892" xr:uid="{00000000-0005-0000-0000-0000AF0E0000}"/>
    <cellStyle name="1_10 Market VH, YT, GD, NGTT 2011 _Ngiam_lamnghiep_2011_v2(1)(1)" xfId="3893" xr:uid="{00000000-0005-0000-0000-0000B00E0000}"/>
    <cellStyle name="1_10 Market VH, YT, GD, NGTT 2011 _Ngiam_lamnghiep_2011_v2(1)(1)_Nongnghiep" xfId="3894" xr:uid="{00000000-0005-0000-0000-0000B10E0000}"/>
    <cellStyle name="1_10 Market VH, YT, GD, NGTT 2011 _NGTK-daydu-2014-Laodong" xfId="3895" xr:uid="{00000000-0005-0000-0000-0000B20E0000}"/>
    <cellStyle name="1_10 Market VH, YT, GD, NGTT 2011 _NGTT LN,TS 2012 (Chuan)" xfId="3896" xr:uid="{00000000-0005-0000-0000-0000B30E0000}"/>
    <cellStyle name="1_10 Market VH, YT, GD, NGTT 2011 _Nien giam TT Vu Nong nghiep 2012(solieu)-gui Vu TH 29-3-2013" xfId="3897" xr:uid="{00000000-0005-0000-0000-0000B40E0000}"/>
    <cellStyle name="1_10 Market VH, YT, GD, NGTT 2011 _Niengiam_Hung_final" xfId="3898" xr:uid="{00000000-0005-0000-0000-0000B50E0000}"/>
    <cellStyle name="1_10 Market VH, YT, GD, NGTT 2011 _Nongnghiep" xfId="3899" xr:uid="{00000000-0005-0000-0000-0000B60E0000}"/>
    <cellStyle name="1_10 Market VH, YT, GD, NGTT 2011 _Nongnghiep NGDD 2012_cap nhat den 24-5-2013(1)" xfId="3900" xr:uid="{00000000-0005-0000-0000-0000B70E0000}"/>
    <cellStyle name="1_10 Market VH, YT, GD, NGTT 2011 _Nongnghiep_Nongnghiep NGDD 2012_cap nhat den 24-5-2013(1)" xfId="3901" xr:uid="{00000000-0005-0000-0000-0000B80E0000}"/>
    <cellStyle name="1_10 Market VH, YT, GD, NGTT 2011 _So lieu quoc te TH" xfId="3902" xr:uid="{00000000-0005-0000-0000-0000B90E0000}"/>
    <cellStyle name="1_10 Market VH, YT, GD, NGTT 2011 _So lieu quoc te TH_nien giam tom tat nong nghiep 2013" xfId="3903" xr:uid="{00000000-0005-0000-0000-0000BA0E0000}"/>
    <cellStyle name="1_10 Market VH, YT, GD, NGTT 2011 _So lieu quoc te TH_Phan II (In)" xfId="3904" xr:uid="{00000000-0005-0000-0000-0000BB0E0000}"/>
    <cellStyle name="1_10 Market VH, YT, GD, NGTT 2011 _TKQG" xfId="3905" xr:uid="{00000000-0005-0000-0000-0000BC0E0000}"/>
    <cellStyle name="1_10 Market VH, YT, GD, NGTT 2011 _Xl0000147" xfId="3906" xr:uid="{00000000-0005-0000-0000-0000BD0E0000}"/>
    <cellStyle name="1_10 Market VH, YT, GD, NGTT 2011 _Xl0000167" xfId="3907" xr:uid="{00000000-0005-0000-0000-0000BE0E0000}"/>
    <cellStyle name="1_10 Market VH, YT, GD, NGTT 2011 _XNK" xfId="3908" xr:uid="{00000000-0005-0000-0000-0000BF0E0000}"/>
    <cellStyle name="1_10 Market VH, YT, GD, NGTT 2011 _XNK_nien giam tom tat nong nghiep 2013" xfId="3909" xr:uid="{00000000-0005-0000-0000-0000C00E0000}"/>
    <cellStyle name="1_10 Market VH, YT, GD, NGTT 2011 _XNK_Phan II (In)" xfId="3910" xr:uid="{00000000-0005-0000-0000-0000C10E0000}"/>
    <cellStyle name="1_10 Van tai va BCVT (da sua ok)" xfId="3911" xr:uid="{00000000-0005-0000-0000-0000C20E0000}"/>
    <cellStyle name="1_10 Van tai va BCVT (da sua ok)_nien giam tom tat nong nghiep 2013" xfId="3912" xr:uid="{00000000-0005-0000-0000-0000C30E0000}"/>
    <cellStyle name="1_10 Van tai va BCVT (da sua ok)_Phan II (In)" xfId="3913" xr:uid="{00000000-0005-0000-0000-0000C40E0000}"/>
    <cellStyle name="1_10 VH, YT, GD, NGTT 2010 - (OK)" xfId="3914" xr:uid="{00000000-0005-0000-0000-0000C50E0000}"/>
    <cellStyle name="1_10 VH, YT, GD, NGTT 2010 - (OK) 2" xfId="3915" xr:uid="{00000000-0005-0000-0000-0000C60E0000}"/>
    <cellStyle name="1_10 VH, YT, GD, NGTT 2010 - (OK)_Bo sung 04 bieu Cong nghiep" xfId="3916" xr:uid="{00000000-0005-0000-0000-0000C70E0000}"/>
    <cellStyle name="1_10 VH, YT, GD, NGTT 2010 - (OK)_Bo sung 04 bieu Cong nghiep 2" xfId="3917" xr:uid="{00000000-0005-0000-0000-0000C80E0000}"/>
    <cellStyle name="1_10 VH, YT, GD, NGTT 2010 - (OK)_Bo sung 04 bieu Cong nghiep_Book2" xfId="3918" xr:uid="{00000000-0005-0000-0000-0000C90E0000}"/>
    <cellStyle name="1_10 VH, YT, GD, NGTT 2010 - (OK)_Bo sung 04 bieu Cong nghiep_Mau" xfId="3919" xr:uid="{00000000-0005-0000-0000-0000CA0E0000}"/>
    <cellStyle name="1_10 VH, YT, GD, NGTT 2010 - (OK)_Bo sung 04 bieu Cong nghiep_NGTK-daydu-2014-Laodong" xfId="3920" xr:uid="{00000000-0005-0000-0000-0000CB0E0000}"/>
    <cellStyle name="1_10 VH, YT, GD, NGTT 2010 - (OK)_Bo sung 04 bieu Cong nghiep_Niengiam_Hung_final" xfId="3921" xr:uid="{00000000-0005-0000-0000-0000CC0E0000}"/>
    <cellStyle name="1_10 VH, YT, GD, NGTT 2010 - (OK)_Book2" xfId="3922" xr:uid="{00000000-0005-0000-0000-0000CD0E0000}"/>
    <cellStyle name="1_10 VH, YT, GD, NGTT 2010 - (OK)_Mau" xfId="3923" xr:uid="{00000000-0005-0000-0000-0000CE0E0000}"/>
    <cellStyle name="1_10 VH, YT, GD, NGTT 2010 - (OK)_NGTK-daydu-2014-Laodong" xfId="3924" xr:uid="{00000000-0005-0000-0000-0000CF0E0000}"/>
    <cellStyle name="1_10 VH, YT, GD, NGTT 2010 - (OK)_Niengiam_Hung_final" xfId="3925" xr:uid="{00000000-0005-0000-0000-0000D00E0000}"/>
    <cellStyle name="1_11 (3)" xfId="3926" xr:uid="{00000000-0005-0000-0000-0000D10E0000}"/>
    <cellStyle name="1_11 (3) 2" xfId="3927" xr:uid="{00000000-0005-0000-0000-0000D20E0000}"/>
    <cellStyle name="1_11 (3)_04 Doanh nghiep va CSKDCT 2012" xfId="3928" xr:uid="{00000000-0005-0000-0000-0000D30E0000}"/>
    <cellStyle name="1_11 (3)_Book2" xfId="3929" xr:uid="{00000000-0005-0000-0000-0000D40E0000}"/>
    <cellStyle name="1_11 (3)_NGTK-daydu-2014-Laodong" xfId="3930" xr:uid="{00000000-0005-0000-0000-0000D50E0000}"/>
    <cellStyle name="1_11 (3)_nien giam tom tat nong nghiep 2013" xfId="3931" xr:uid="{00000000-0005-0000-0000-0000D60E0000}"/>
    <cellStyle name="1_11 (3)_Niengiam_Hung_final" xfId="3932" xr:uid="{00000000-0005-0000-0000-0000D70E0000}"/>
    <cellStyle name="1_11 (3)_Phan II (In)" xfId="3933" xr:uid="{00000000-0005-0000-0000-0000D80E0000}"/>
    <cellStyle name="1_11 (3)_Xl0000167" xfId="3934" xr:uid="{00000000-0005-0000-0000-0000D90E0000}"/>
    <cellStyle name="1_11 So lieu quoc te 2010-final" xfId="3935" xr:uid="{00000000-0005-0000-0000-0000DA0E0000}"/>
    <cellStyle name="1_11 So lieu quoc te 2010-final 2" xfId="3936" xr:uid="{00000000-0005-0000-0000-0000DB0E0000}"/>
    <cellStyle name="1_11 So lieu quoc te 2010-final_Book2" xfId="3937" xr:uid="{00000000-0005-0000-0000-0000DC0E0000}"/>
    <cellStyle name="1_11 So lieu quoc te 2010-final_Mau" xfId="3938" xr:uid="{00000000-0005-0000-0000-0000DD0E0000}"/>
    <cellStyle name="1_11 So lieu quoc te 2010-final_NGTK-daydu-2014-Laodong" xfId="3939" xr:uid="{00000000-0005-0000-0000-0000DE0E0000}"/>
    <cellStyle name="1_11 So lieu quoc te 2010-final_Niengiam_Hung_final" xfId="3940" xr:uid="{00000000-0005-0000-0000-0000DF0E0000}"/>
    <cellStyle name="1_11.Bieuthegioi-hien_NGTT2009" xfId="3941" xr:uid="{00000000-0005-0000-0000-0000E00E0000}"/>
    <cellStyle name="1_11.Bieuthegioi-hien_NGTT2009 2" xfId="3942" xr:uid="{00000000-0005-0000-0000-0000E10E0000}"/>
    <cellStyle name="1_11.Bieuthegioi-hien_NGTT2009_01 Don vi HC" xfId="3943" xr:uid="{00000000-0005-0000-0000-0000E20E0000}"/>
    <cellStyle name="1_11.Bieuthegioi-hien_NGTT2009_01 Don vi HC 2" xfId="3944" xr:uid="{00000000-0005-0000-0000-0000E30E0000}"/>
    <cellStyle name="1_11.Bieuthegioi-hien_NGTT2009_01 Don vi HC_Book2" xfId="3945" xr:uid="{00000000-0005-0000-0000-0000E40E0000}"/>
    <cellStyle name="1_11.Bieuthegioi-hien_NGTT2009_01 Don vi HC_NGTK-daydu-2014-Laodong" xfId="3946" xr:uid="{00000000-0005-0000-0000-0000E50E0000}"/>
    <cellStyle name="1_11.Bieuthegioi-hien_NGTT2009_01 Don vi HC_Niengiam_Hung_final" xfId="3947" xr:uid="{00000000-0005-0000-0000-0000E60E0000}"/>
    <cellStyle name="1_11.Bieuthegioi-hien_NGTT2009_02  Dan so lao dong(OK)" xfId="3948" xr:uid="{00000000-0005-0000-0000-0000E70E0000}"/>
    <cellStyle name="1_11.Bieuthegioi-hien_NGTT2009_02 Danso_Laodong 2012(chuan) CO SO" xfId="3949" xr:uid="{00000000-0005-0000-0000-0000E80E0000}"/>
    <cellStyle name="1_11.Bieuthegioi-hien_NGTT2009_03 TKQG va Thu chi NSNN 2012" xfId="3950" xr:uid="{00000000-0005-0000-0000-0000E90E0000}"/>
    <cellStyle name="1_11.Bieuthegioi-hien_NGTT2009_04 Doanh nghiep va CSKDCT 2012" xfId="3951" xr:uid="{00000000-0005-0000-0000-0000EA0E0000}"/>
    <cellStyle name="1_11.Bieuthegioi-hien_NGTT2009_05 Doanh nghiep va Ca the_2011 (Ok)" xfId="3952" xr:uid="{00000000-0005-0000-0000-0000EB0E0000}"/>
    <cellStyle name="1_11.Bieuthegioi-hien_NGTT2009_06 NGTT LN,TS 2013 co so" xfId="3953" xr:uid="{00000000-0005-0000-0000-0000EC0E0000}"/>
    <cellStyle name="1_11.Bieuthegioi-hien_NGTT2009_07 NGTT CN 2012" xfId="3954" xr:uid="{00000000-0005-0000-0000-0000ED0E0000}"/>
    <cellStyle name="1_11.Bieuthegioi-hien_NGTT2009_08 Thuong mai Tong muc - Diep" xfId="3955" xr:uid="{00000000-0005-0000-0000-0000EE0E0000}"/>
    <cellStyle name="1_11.Bieuthegioi-hien_NGTT2009_08 Thuong mai va Du lich (Ok)" xfId="3956" xr:uid="{00000000-0005-0000-0000-0000EF0E0000}"/>
    <cellStyle name="1_11.Bieuthegioi-hien_NGTT2009_08 Thuong mai va Du lich (Ok)_nien giam tom tat nong nghiep 2013" xfId="3957" xr:uid="{00000000-0005-0000-0000-0000F00E0000}"/>
    <cellStyle name="1_11.Bieuthegioi-hien_NGTT2009_08 Thuong mai va Du lich (Ok)_Phan II (In)" xfId="3958" xr:uid="{00000000-0005-0000-0000-0000F10E0000}"/>
    <cellStyle name="1_11.Bieuthegioi-hien_NGTT2009_09 Chi so gia 2011- VuTKG-1 (Ok)" xfId="3959" xr:uid="{00000000-0005-0000-0000-0000F20E0000}"/>
    <cellStyle name="1_11.Bieuthegioi-hien_NGTT2009_09 Chi so gia 2011- VuTKG-1 (Ok)_nien giam tom tat nong nghiep 2013" xfId="3960" xr:uid="{00000000-0005-0000-0000-0000F30E0000}"/>
    <cellStyle name="1_11.Bieuthegioi-hien_NGTT2009_09 Chi so gia 2011- VuTKG-1 (Ok)_Phan II (In)" xfId="3961" xr:uid="{00000000-0005-0000-0000-0000F40E0000}"/>
    <cellStyle name="1_11.Bieuthegioi-hien_NGTT2009_09 Du lich" xfId="3962" xr:uid="{00000000-0005-0000-0000-0000F50E0000}"/>
    <cellStyle name="1_11.Bieuthegioi-hien_NGTT2009_09 Du lich_nien giam tom tat nong nghiep 2013" xfId="3963" xr:uid="{00000000-0005-0000-0000-0000F60E0000}"/>
    <cellStyle name="1_11.Bieuthegioi-hien_NGTT2009_09 Du lich_Phan II (In)" xfId="3964" xr:uid="{00000000-0005-0000-0000-0000F70E0000}"/>
    <cellStyle name="1_11.Bieuthegioi-hien_NGTT2009_10 Van tai va BCVT (da sua ok)" xfId="3965" xr:uid="{00000000-0005-0000-0000-0000F80E0000}"/>
    <cellStyle name="1_11.Bieuthegioi-hien_NGTT2009_10 Van tai va BCVT (da sua ok)_nien giam tom tat nong nghiep 2013" xfId="3966" xr:uid="{00000000-0005-0000-0000-0000F90E0000}"/>
    <cellStyle name="1_11.Bieuthegioi-hien_NGTT2009_10 Van tai va BCVT (da sua ok)_Phan II (In)" xfId="3967" xr:uid="{00000000-0005-0000-0000-0000FA0E0000}"/>
    <cellStyle name="1_11.Bieuthegioi-hien_NGTT2009_11 (3)" xfId="3968" xr:uid="{00000000-0005-0000-0000-0000FB0E0000}"/>
    <cellStyle name="1_11.Bieuthegioi-hien_NGTT2009_11 (3) 2" xfId="3969" xr:uid="{00000000-0005-0000-0000-0000FC0E0000}"/>
    <cellStyle name="1_11.Bieuthegioi-hien_NGTT2009_11 (3)_04 Doanh nghiep va CSKDCT 2012" xfId="3970" xr:uid="{00000000-0005-0000-0000-0000FD0E0000}"/>
    <cellStyle name="1_11.Bieuthegioi-hien_NGTT2009_11 (3)_Book2" xfId="3971" xr:uid="{00000000-0005-0000-0000-0000FE0E0000}"/>
    <cellStyle name="1_11.Bieuthegioi-hien_NGTT2009_11 (3)_NGTK-daydu-2014-Laodong" xfId="3972" xr:uid="{00000000-0005-0000-0000-0000FF0E0000}"/>
    <cellStyle name="1_11.Bieuthegioi-hien_NGTT2009_11 (3)_nien giam tom tat nong nghiep 2013" xfId="3973" xr:uid="{00000000-0005-0000-0000-0000000F0000}"/>
    <cellStyle name="1_11.Bieuthegioi-hien_NGTT2009_11 (3)_Niengiam_Hung_final" xfId="3974" xr:uid="{00000000-0005-0000-0000-0000010F0000}"/>
    <cellStyle name="1_11.Bieuthegioi-hien_NGTT2009_11 (3)_Phan II (In)" xfId="3975" xr:uid="{00000000-0005-0000-0000-0000020F0000}"/>
    <cellStyle name="1_11.Bieuthegioi-hien_NGTT2009_11 (3)_Xl0000167" xfId="3976" xr:uid="{00000000-0005-0000-0000-0000030F0000}"/>
    <cellStyle name="1_11.Bieuthegioi-hien_NGTT2009_12 (2)" xfId="3977" xr:uid="{00000000-0005-0000-0000-0000040F0000}"/>
    <cellStyle name="1_11.Bieuthegioi-hien_NGTT2009_12 (2) 2" xfId="3978" xr:uid="{00000000-0005-0000-0000-0000050F0000}"/>
    <cellStyle name="1_11.Bieuthegioi-hien_NGTT2009_12 (2)_04 Doanh nghiep va CSKDCT 2012" xfId="3979" xr:uid="{00000000-0005-0000-0000-0000060F0000}"/>
    <cellStyle name="1_11.Bieuthegioi-hien_NGTT2009_12 (2)_Book2" xfId="3980" xr:uid="{00000000-0005-0000-0000-0000070F0000}"/>
    <cellStyle name="1_11.Bieuthegioi-hien_NGTT2009_12 (2)_NGTK-daydu-2014-Laodong" xfId="3981" xr:uid="{00000000-0005-0000-0000-0000080F0000}"/>
    <cellStyle name="1_11.Bieuthegioi-hien_NGTT2009_12 (2)_nien giam tom tat nong nghiep 2013" xfId="3982" xr:uid="{00000000-0005-0000-0000-0000090F0000}"/>
    <cellStyle name="1_11.Bieuthegioi-hien_NGTT2009_12 (2)_Niengiam_Hung_final" xfId="3983" xr:uid="{00000000-0005-0000-0000-00000A0F0000}"/>
    <cellStyle name="1_11.Bieuthegioi-hien_NGTT2009_12 (2)_Phan II (In)" xfId="3984" xr:uid="{00000000-0005-0000-0000-00000B0F0000}"/>
    <cellStyle name="1_11.Bieuthegioi-hien_NGTT2009_12 (2)_Xl0000167" xfId="3985" xr:uid="{00000000-0005-0000-0000-00000C0F0000}"/>
    <cellStyle name="1_11.Bieuthegioi-hien_NGTT2009_12 Chi so gia 2012(chuan) co so" xfId="3986" xr:uid="{00000000-0005-0000-0000-00000D0F0000}"/>
    <cellStyle name="1_11.Bieuthegioi-hien_NGTT2009_12 Giao duc, Y Te va Muc songnam2011" xfId="3987" xr:uid="{00000000-0005-0000-0000-00000E0F0000}"/>
    <cellStyle name="1_11.Bieuthegioi-hien_NGTT2009_12 Giao duc, Y Te va Muc songnam2011_nien giam tom tat nong nghiep 2013" xfId="3988" xr:uid="{00000000-0005-0000-0000-00000F0F0000}"/>
    <cellStyle name="1_11.Bieuthegioi-hien_NGTT2009_12 Giao duc, Y Te va Muc songnam2011_Phan II (In)" xfId="3989" xr:uid="{00000000-0005-0000-0000-0000100F0000}"/>
    <cellStyle name="1_11.Bieuthegioi-hien_NGTT2009_13 Van tai 2012" xfId="3990" xr:uid="{00000000-0005-0000-0000-0000110F0000}"/>
    <cellStyle name="1_11.Bieuthegioi-hien_NGTT2009_Bo sung 04 bieu Cong nghiep" xfId="3991" xr:uid="{00000000-0005-0000-0000-0000120F0000}"/>
    <cellStyle name="1_11.Bieuthegioi-hien_NGTT2009_Bo sung 04 bieu Cong nghiep 2" xfId="3992" xr:uid="{00000000-0005-0000-0000-0000130F0000}"/>
    <cellStyle name="1_11.Bieuthegioi-hien_NGTT2009_Bo sung 04 bieu Cong nghiep_Book2" xfId="3993" xr:uid="{00000000-0005-0000-0000-0000140F0000}"/>
    <cellStyle name="1_11.Bieuthegioi-hien_NGTT2009_Bo sung 04 bieu Cong nghiep_Mau" xfId="3994" xr:uid="{00000000-0005-0000-0000-0000150F0000}"/>
    <cellStyle name="1_11.Bieuthegioi-hien_NGTT2009_Bo sung 04 bieu Cong nghiep_NGTK-daydu-2014-Laodong" xfId="3995" xr:uid="{00000000-0005-0000-0000-0000160F0000}"/>
    <cellStyle name="1_11.Bieuthegioi-hien_NGTT2009_Bo sung 04 bieu Cong nghiep_Niengiam_Hung_final" xfId="3996" xr:uid="{00000000-0005-0000-0000-0000170F0000}"/>
    <cellStyle name="1_11.Bieuthegioi-hien_NGTT2009_Book2" xfId="3997" xr:uid="{00000000-0005-0000-0000-0000180F0000}"/>
    <cellStyle name="1_11.Bieuthegioi-hien_NGTT2009_CucThongke-phucdap-Tuan-Anh" xfId="3998" xr:uid="{00000000-0005-0000-0000-0000190F0000}"/>
    <cellStyle name="1_11.Bieuthegioi-hien_NGTT2009_Giaoduc2013(ok)" xfId="3999" xr:uid="{00000000-0005-0000-0000-00001A0F0000}"/>
    <cellStyle name="1_11.Bieuthegioi-hien_NGTT2009_Maket NGTT2012 LN,TS (7-1-2013)" xfId="4000" xr:uid="{00000000-0005-0000-0000-00001B0F0000}"/>
    <cellStyle name="1_11.Bieuthegioi-hien_NGTT2009_Maket NGTT2012 LN,TS (7-1-2013)_Nongnghiep" xfId="4001" xr:uid="{00000000-0005-0000-0000-00001C0F0000}"/>
    <cellStyle name="1_11.Bieuthegioi-hien_NGTT2009_Mau" xfId="4002" xr:uid="{00000000-0005-0000-0000-00001D0F0000}"/>
    <cellStyle name="1_11.Bieuthegioi-hien_NGTT2009_NGDD 2013 Thu chi NSNN " xfId="4003" xr:uid="{00000000-0005-0000-0000-00001E0F0000}"/>
    <cellStyle name="1_11.Bieuthegioi-hien_NGTT2009_Ngiam_lamnghiep_2011_v2(1)(1)" xfId="4004" xr:uid="{00000000-0005-0000-0000-00001F0F0000}"/>
    <cellStyle name="1_11.Bieuthegioi-hien_NGTT2009_Ngiam_lamnghiep_2011_v2(1)(1)_Nongnghiep" xfId="4005" xr:uid="{00000000-0005-0000-0000-0000200F0000}"/>
    <cellStyle name="1_11.Bieuthegioi-hien_NGTT2009_NGTK-daydu-2014-Laodong" xfId="4006" xr:uid="{00000000-0005-0000-0000-0000210F0000}"/>
    <cellStyle name="1_11.Bieuthegioi-hien_NGTT2009_NGTT LN,TS 2012 (Chuan)" xfId="4007" xr:uid="{00000000-0005-0000-0000-0000220F0000}"/>
    <cellStyle name="1_11.Bieuthegioi-hien_NGTT2009_Nien giam TT Vu Nong nghiep 2012(solieu)-gui Vu TH 29-3-2013" xfId="4008" xr:uid="{00000000-0005-0000-0000-0000230F0000}"/>
    <cellStyle name="1_11.Bieuthegioi-hien_NGTT2009_Niengiam_Hung_final" xfId="4009" xr:uid="{00000000-0005-0000-0000-0000240F0000}"/>
    <cellStyle name="1_11.Bieuthegioi-hien_NGTT2009_Nongnghiep" xfId="4010" xr:uid="{00000000-0005-0000-0000-0000250F0000}"/>
    <cellStyle name="1_11.Bieuthegioi-hien_NGTT2009_Nongnghiep NGDD 2012_cap nhat den 24-5-2013(1)" xfId="4011" xr:uid="{00000000-0005-0000-0000-0000260F0000}"/>
    <cellStyle name="1_11.Bieuthegioi-hien_NGTT2009_Nongnghiep_Nongnghiep NGDD 2012_cap nhat den 24-5-2013(1)" xfId="4012" xr:uid="{00000000-0005-0000-0000-0000270F0000}"/>
    <cellStyle name="1_11.Bieuthegioi-hien_NGTT2009_TKQG" xfId="4013" xr:uid="{00000000-0005-0000-0000-0000280F0000}"/>
    <cellStyle name="1_11.Bieuthegioi-hien_NGTT2009_Xl0000147" xfId="4014" xr:uid="{00000000-0005-0000-0000-0000290F0000}"/>
    <cellStyle name="1_11.Bieuthegioi-hien_NGTT2009_Xl0000167" xfId="4015" xr:uid="{00000000-0005-0000-0000-00002A0F0000}"/>
    <cellStyle name="1_11.Bieuthegioi-hien_NGTT2009_XNK" xfId="4016" xr:uid="{00000000-0005-0000-0000-00002B0F0000}"/>
    <cellStyle name="1_11.Bieuthegioi-hien_NGTT2009_XNK_nien giam tom tat nong nghiep 2013" xfId="4017" xr:uid="{00000000-0005-0000-0000-00002C0F0000}"/>
    <cellStyle name="1_11.Bieuthegioi-hien_NGTT2009_XNK_Phan II (In)" xfId="4018" xr:uid="{00000000-0005-0000-0000-00002D0F0000}"/>
    <cellStyle name="1_11.Bieuthegioi-hien_NGTT2009_XNK-2012" xfId="4019" xr:uid="{00000000-0005-0000-0000-00002E0F0000}"/>
    <cellStyle name="1_11.Bieuthegioi-hien_NGTT2009_XNK-2012_nien giam tom tat nong nghiep 2013" xfId="4020" xr:uid="{00000000-0005-0000-0000-00002F0F0000}"/>
    <cellStyle name="1_11.Bieuthegioi-hien_NGTT2009_XNK-2012_Phan II (In)" xfId="4021" xr:uid="{00000000-0005-0000-0000-0000300F0000}"/>
    <cellStyle name="1_11.Bieuthegioi-hien_NGTT2009_XNK-Market" xfId="4022" xr:uid="{00000000-0005-0000-0000-0000310F0000}"/>
    <cellStyle name="1_12 (2)" xfId="4023" xr:uid="{00000000-0005-0000-0000-0000320F0000}"/>
    <cellStyle name="1_12 (2) 2" xfId="4024" xr:uid="{00000000-0005-0000-0000-0000330F0000}"/>
    <cellStyle name="1_12 (2)_04 Doanh nghiep va CSKDCT 2012" xfId="4025" xr:uid="{00000000-0005-0000-0000-0000340F0000}"/>
    <cellStyle name="1_12 (2)_Book2" xfId="4026" xr:uid="{00000000-0005-0000-0000-0000350F0000}"/>
    <cellStyle name="1_12 (2)_NGTK-daydu-2014-Laodong" xfId="4027" xr:uid="{00000000-0005-0000-0000-0000360F0000}"/>
    <cellStyle name="1_12 (2)_nien giam tom tat nong nghiep 2013" xfId="4028" xr:uid="{00000000-0005-0000-0000-0000370F0000}"/>
    <cellStyle name="1_12 (2)_Niengiam_Hung_final" xfId="4029" xr:uid="{00000000-0005-0000-0000-0000380F0000}"/>
    <cellStyle name="1_12 (2)_Phan II (In)" xfId="4030" xr:uid="{00000000-0005-0000-0000-0000390F0000}"/>
    <cellStyle name="1_12 (2)_Xl0000167" xfId="4031" xr:uid="{00000000-0005-0000-0000-00003A0F0000}"/>
    <cellStyle name="1_12 Chi so gia 2012(chuan) co so" xfId="4032" xr:uid="{00000000-0005-0000-0000-00003B0F0000}"/>
    <cellStyle name="1_12 Giao duc, Y Te va Muc songnam2011" xfId="4033" xr:uid="{00000000-0005-0000-0000-00003C0F0000}"/>
    <cellStyle name="1_12 Giao duc, Y Te va Muc songnam2011_nien giam tom tat nong nghiep 2013" xfId="4034" xr:uid="{00000000-0005-0000-0000-00003D0F0000}"/>
    <cellStyle name="1_12 Giao duc, Y Te va Muc songnam2011_Phan II (In)" xfId="4035" xr:uid="{00000000-0005-0000-0000-00003E0F0000}"/>
    <cellStyle name="1_13 Van tai 2012" xfId="4036" xr:uid="{00000000-0005-0000-0000-00003F0F0000}"/>
    <cellStyle name="1_Book1" xfId="4037" xr:uid="{00000000-0005-0000-0000-0000400F0000}"/>
    <cellStyle name="1_Book1 2" xfId="4038" xr:uid="{00000000-0005-0000-0000-0000410F0000}"/>
    <cellStyle name="1_Book1_Book2" xfId="4039" xr:uid="{00000000-0005-0000-0000-0000420F0000}"/>
    <cellStyle name="1_Book1_Mau" xfId="4040" xr:uid="{00000000-0005-0000-0000-0000430F0000}"/>
    <cellStyle name="1_Book1_NGTK-daydu-2014-Laodong" xfId="4041" xr:uid="{00000000-0005-0000-0000-0000440F0000}"/>
    <cellStyle name="1_Book1_Niengiam_Hung_final" xfId="4042" xr:uid="{00000000-0005-0000-0000-0000450F0000}"/>
    <cellStyle name="1_Book2" xfId="4043" xr:uid="{00000000-0005-0000-0000-0000460F0000}"/>
    <cellStyle name="1_Book3" xfId="56" xr:uid="{00000000-0005-0000-0000-0000470F0000}"/>
    <cellStyle name="1_Book3 10" xfId="4044" xr:uid="{00000000-0005-0000-0000-0000480F0000}"/>
    <cellStyle name="1_Book3 11" xfId="4045" xr:uid="{00000000-0005-0000-0000-0000490F0000}"/>
    <cellStyle name="1_Book3 12" xfId="4046" xr:uid="{00000000-0005-0000-0000-00004A0F0000}"/>
    <cellStyle name="1_Book3 13" xfId="4047" xr:uid="{00000000-0005-0000-0000-00004B0F0000}"/>
    <cellStyle name="1_Book3 14" xfId="4048" xr:uid="{00000000-0005-0000-0000-00004C0F0000}"/>
    <cellStyle name="1_Book3 15" xfId="4049" xr:uid="{00000000-0005-0000-0000-00004D0F0000}"/>
    <cellStyle name="1_Book3 16" xfId="4050" xr:uid="{00000000-0005-0000-0000-00004E0F0000}"/>
    <cellStyle name="1_Book3 17" xfId="4051" xr:uid="{00000000-0005-0000-0000-00004F0F0000}"/>
    <cellStyle name="1_Book3 18" xfId="4052" xr:uid="{00000000-0005-0000-0000-0000500F0000}"/>
    <cellStyle name="1_Book3 19" xfId="4053" xr:uid="{00000000-0005-0000-0000-0000510F0000}"/>
    <cellStyle name="1_Book3 2" xfId="4054" xr:uid="{00000000-0005-0000-0000-0000520F0000}"/>
    <cellStyle name="1_Book3 3" xfId="4055" xr:uid="{00000000-0005-0000-0000-0000530F0000}"/>
    <cellStyle name="1_Book3 4" xfId="4056" xr:uid="{00000000-0005-0000-0000-0000540F0000}"/>
    <cellStyle name="1_Book3 5" xfId="4057" xr:uid="{00000000-0005-0000-0000-0000550F0000}"/>
    <cellStyle name="1_Book3 6" xfId="4058" xr:uid="{00000000-0005-0000-0000-0000560F0000}"/>
    <cellStyle name="1_Book3 7" xfId="4059" xr:uid="{00000000-0005-0000-0000-0000570F0000}"/>
    <cellStyle name="1_Book3 8" xfId="4060" xr:uid="{00000000-0005-0000-0000-0000580F0000}"/>
    <cellStyle name="1_Book3 9" xfId="4061" xr:uid="{00000000-0005-0000-0000-0000590F0000}"/>
    <cellStyle name="1_Book3_01 Don vi HC" xfId="4062" xr:uid="{00000000-0005-0000-0000-00005A0F0000}"/>
    <cellStyle name="1_Book3_01 Don vi HC 2" xfId="4063" xr:uid="{00000000-0005-0000-0000-00005B0F0000}"/>
    <cellStyle name="1_Book3_01 Don vi HC_Book2" xfId="4064" xr:uid="{00000000-0005-0000-0000-00005C0F0000}"/>
    <cellStyle name="1_Book3_01 Don vi HC_NGTK-daydu-2014-Laodong" xfId="4065" xr:uid="{00000000-0005-0000-0000-00005D0F0000}"/>
    <cellStyle name="1_Book3_01 Don vi HC_Niengiam_Hung_final" xfId="4066" xr:uid="{00000000-0005-0000-0000-00005E0F0000}"/>
    <cellStyle name="1_Book3_01 DVHC-DSLD 2010" xfId="4067" xr:uid="{00000000-0005-0000-0000-00005F0F0000}"/>
    <cellStyle name="1_Book3_01 DVHC-DSLD 2010 2" xfId="4068" xr:uid="{00000000-0005-0000-0000-0000600F0000}"/>
    <cellStyle name="1_Book3_01 DVHC-DSLD 2010_Book2" xfId="4069" xr:uid="{00000000-0005-0000-0000-0000610F0000}"/>
    <cellStyle name="1_Book3_01 DVHC-DSLD 2010_Mau" xfId="4070" xr:uid="{00000000-0005-0000-0000-0000620F0000}"/>
    <cellStyle name="1_Book3_01 DVHC-DSLD 2010_NGTK-daydu-2014-Laodong" xfId="4071" xr:uid="{00000000-0005-0000-0000-0000630F0000}"/>
    <cellStyle name="1_Book3_01 DVHC-DSLD 2010_Niengiam_Hung_final" xfId="4072" xr:uid="{00000000-0005-0000-0000-0000640F0000}"/>
    <cellStyle name="1_Book3_02  Dan so lao dong(OK)" xfId="4073" xr:uid="{00000000-0005-0000-0000-0000650F0000}"/>
    <cellStyle name="1_Book3_02 Dan so 2010 (ok)" xfId="4074" xr:uid="{00000000-0005-0000-0000-0000660F0000}"/>
    <cellStyle name="1_Book3_02 Dan so Lao dong 2011" xfId="4075" xr:uid="{00000000-0005-0000-0000-0000670F0000}"/>
    <cellStyle name="1_Book3_02 Danso_Laodong 2012(chuan) CO SO" xfId="4076" xr:uid="{00000000-0005-0000-0000-0000680F0000}"/>
    <cellStyle name="1_Book3_02 DSLD_2011(ok).xls" xfId="4077" xr:uid="{00000000-0005-0000-0000-0000690F0000}"/>
    <cellStyle name="1_Book3_03 TKQG va Thu chi NSNN 2012" xfId="4078" xr:uid="{00000000-0005-0000-0000-00006A0F0000}"/>
    <cellStyle name="1_Book3_04 Doanh nghiep va CSKDCT 2012" xfId="4079" xr:uid="{00000000-0005-0000-0000-00006B0F0000}"/>
    <cellStyle name="1_Book3_05 Doanh nghiep va Ca the_2011 (Ok)" xfId="4080" xr:uid="{00000000-0005-0000-0000-00006C0F0000}"/>
    <cellStyle name="1_Book3_05 NGTT DN 2010 (OK)" xfId="4081" xr:uid="{00000000-0005-0000-0000-00006D0F0000}"/>
    <cellStyle name="1_Book3_05 NGTT DN 2010 (OK) 2" xfId="4082" xr:uid="{00000000-0005-0000-0000-00006E0F0000}"/>
    <cellStyle name="1_Book3_05 NGTT DN 2010 (OK)_Bo sung 04 bieu Cong nghiep" xfId="4083" xr:uid="{00000000-0005-0000-0000-00006F0F0000}"/>
    <cellStyle name="1_Book3_05 NGTT DN 2010 (OK)_Bo sung 04 bieu Cong nghiep 2" xfId="4084" xr:uid="{00000000-0005-0000-0000-0000700F0000}"/>
    <cellStyle name="1_Book3_05 NGTT DN 2010 (OK)_Bo sung 04 bieu Cong nghiep_Book2" xfId="4085" xr:uid="{00000000-0005-0000-0000-0000710F0000}"/>
    <cellStyle name="1_Book3_05 NGTT DN 2010 (OK)_Bo sung 04 bieu Cong nghiep_Mau" xfId="4086" xr:uid="{00000000-0005-0000-0000-0000720F0000}"/>
    <cellStyle name="1_Book3_05 NGTT DN 2010 (OK)_Bo sung 04 bieu Cong nghiep_NGTK-daydu-2014-Laodong" xfId="4087" xr:uid="{00000000-0005-0000-0000-0000730F0000}"/>
    <cellStyle name="1_Book3_05 NGTT DN 2010 (OK)_Bo sung 04 bieu Cong nghiep_Niengiam_Hung_final" xfId="4088" xr:uid="{00000000-0005-0000-0000-0000740F0000}"/>
    <cellStyle name="1_Book3_05 NGTT DN 2010 (OK)_Book2" xfId="4089" xr:uid="{00000000-0005-0000-0000-0000750F0000}"/>
    <cellStyle name="1_Book3_05 NGTT DN 2010 (OK)_Mau" xfId="4090" xr:uid="{00000000-0005-0000-0000-0000760F0000}"/>
    <cellStyle name="1_Book3_05 NGTT DN 2010 (OK)_NGTK-daydu-2014-Laodong" xfId="4091" xr:uid="{00000000-0005-0000-0000-0000770F0000}"/>
    <cellStyle name="1_Book3_05 NGTT DN 2010 (OK)_Niengiam_Hung_final" xfId="4092" xr:uid="{00000000-0005-0000-0000-0000780F0000}"/>
    <cellStyle name="1_Book3_06 NGTT LN,TS 2013 co so" xfId="4093" xr:uid="{00000000-0005-0000-0000-0000790F0000}"/>
    <cellStyle name="1_Book3_06 Nong, lam nghiep 2010  (ok)" xfId="4094" xr:uid="{00000000-0005-0000-0000-00007A0F0000}"/>
    <cellStyle name="1_Book3_07 NGTT CN 2012" xfId="4095" xr:uid="{00000000-0005-0000-0000-00007B0F0000}"/>
    <cellStyle name="1_Book3_08 Thuong mai Tong muc - Diep" xfId="4096" xr:uid="{00000000-0005-0000-0000-00007C0F0000}"/>
    <cellStyle name="1_Book3_08 Thuong mai va Du lich (Ok)" xfId="4097" xr:uid="{00000000-0005-0000-0000-00007D0F0000}"/>
    <cellStyle name="1_Book3_08 Thuong mai va Du lich (Ok)_nien giam tom tat nong nghiep 2013" xfId="4098" xr:uid="{00000000-0005-0000-0000-00007E0F0000}"/>
    <cellStyle name="1_Book3_08 Thuong mai va Du lich (Ok)_Phan II (In)" xfId="4099" xr:uid="{00000000-0005-0000-0000-00007F0F0000}"/>
    <cellStyle name="1_Book3_09 Chi so gia 2011- VuTKG-1 (Ok)" xfId="4100" xr:uid="{00000000-0005-0000-0000-0000800F0000}"/>
    <cellStyle name="1_Book3_09 Chi so gia 2011- VuTKG-1 (Ok)_nien giam tom tat nong nghiep 2013" xfId="4101" xr:uid="{00000000-0005-0000-0000-0000810F0000}"/>
    <cellStyle name="1_Book3_09 Chi so gia 2011- VuTKG-1 (Ok)_Phan II (In)" xfId="4102" xr:uid="{00000000-0005-0000-0000-0000820F0000}"/>
    <cellStyle name="1_Book3_09 Du lich" xfId="4103" xr:uid="{00000000-0005-0000-0000-0000830F0000}"/>
    <cellStyle name="1_Book3_09 Du lich_nien giam tom tat nong nghiep 2013" xfId="4104" xr:uid="{00000000-0005-0000-0000-0000840F0000}"/>
    <cellStyle name="1_Book3_09 Du lich_Phan II (In)" xfId="4105" xr:uid="{00000000-0005-0000-0000-0000850F0000}"/>
    <cellStyle name="1_Book3_10 Market VH, YT, GD, NGTT 2011 " xfId="4106" xr:uid="{00000000-0005-0000-0000-0000860F0000}"/>
    <cellStyle name="1_Book3_10 Market VH, YT, GD, NGTT 2011  2" xfId="4107" xr:uid="{00000000-0005-0000-0000-0000870F0000}"/>
    <cellStyle name="1_Book3_10 Market VH, YT, GD, NGTT 2011 _02  Dan so lao dong(OK)" xfId="4108" xr:uid="{00000000-0005-0000-0000-0000880F0000}"/>
    <cellStyle name="1_Book3_10 Market VH, YT, GD, NGTT 2011 _03 TKQG va Thu chi NSNN 2012" xfId="4109" xr:uid="{00000000-0005-0000-0000-0000890F0000}"/>
    <cellStyle name="1_Book3_10 Market VH, YT, GD, NGTT 2011 _04 Doanh nghiep va CSKDCT 2012" xfId="4110" xr:uid="{00000000-0005-0000-0000-00008A0F0000}"/>
    <cellStyle name="1_Book3_10 Market VH, YT, GD, NGTT 2011 _05 Doanh nghiep va Ca the_2011 (Ok)" xfId="4111" xr:uid="{00000000-0005-0000-0000-00008B0F0000}"/>
    <cellStyle name="1_Book3_10 Market VH, YT, GD, NGTT 2011 _06 NGTT LN,TS 2013 co so" xfId="4112" xr:uid="{00000000-0005-0000-0000-00008C0F0000}"/>
    <cellStyle name="1_Book3_10 Market VH, YT, GD, NGTT 2011 _07 NGTT CN 2012" xfId="4113" xr:uid="{00000000-0005-0000-0000-00008D0F0000}"/>
    <cellStyle name="1_Book3_10 Market VH, YT, GD, NGTT 2011 _08 Thuong mai Tong muc - Diep" xfId="4114" xr:uid="{00000000-0005-0000-0000-00008E0F0000}"/>
    <cellStyle name="1_Book3_10 Market VH, YT, GD, NGTT 2011 _08 Thuong mai va Du lich (Ok)" xfId="4115" xr:uid="{00000000-0005-0000-0000-00008F0F0000}"/>
    <cellStyle name="1_Book3_10 Market VH, YT, GD, NGTT 2011 _08 Thuong mai va Du lich (Ok)_nien giam tom tat nong nghiep 2013" xfId="4116" xr:uid="{00000000-0005-0000-0000-0000900F0000}"/>
    <cellStyle name="1_Book3_10 Market VH, YT, GD, NGTT 2011 _08 Thuong mai va Du lich (Ok)_Phan II (In)" xfId="4117" xr:uid="{00000000-0005-0000-0000-0000910F0000}"/>
    <cellStyle name="1_Book3_10 Market VH, YT, GD, NGTT 2011 _09 Chi so gia 2011- VuTKG-1 (Ok)" xfId="4118" xr:uid="{00000000-0005-0000-0000-0000920F0000}"/>
    <cellStyle name="1_Book3_10 Market VH, YT, GD, NGTT 2011 _09 Chi so gia 2011- VuTKG-1 (Ok)_nien giam tom tat nong nghiep 2013" xfId="4119" xr:uid="{00000000-0005-0000-0000-0000930F0000}"/>
    <cellStyle name="1_Book3_10 Market VH, YT, GD, NGTT 2011 _09 Chi so gia 2011- VuTKG-1 (Ok)_Phan II (In)" xfId="4120" xr:uid="{00000000-0005-0000-0000-0000940F0000}"/>
    <cellStyle name="1_Book3_10 Market VH, YT, GD, NGTT 2011 _09 Du lich" xfId="4121" xr:uid="{00000000-0005-0000-0000-0000950F0000}"/>
    <cellStyle name="1_Book3_10 Market VH, YT, GD, NGTT 2011 _09 Du lich_nien giam tom tat nong nghiep 2013" xfId="4122" xr:uid="{00000000-0005-0000-0000-0000960F0000}"/>
    <cellStyle name="1_Book3_10 Market VH, YT, GD, NGTT 2011 _09 Du lich_Phan II (In)" xfId="4123" xr:uid="{00000000-0005-0000-0000-0000970F0000}"/>
    <cellStyle name="1_Book3_10 Market VH, YT, GD, NGTT 2011 _10 Van tai va BCVT (da sua ok)" xfId="4124" xr:uid="{00000000-0005-0000-0000-0000980F0000}"/>
    <cellStyle name="1_Book3_10 Market VH, YT, GD, NGTT 2011 _10 Van tai va BCVT (da sua ok)_nien giam tom tat nong nghiep 2013" xfId="4125" xr:uid="{00000000-0005-0000-0000-0000990F0000}"/>
    <cellStyle name="1_Book3_10 Market VH, YT, GD, NGTT 2011 _10 Van tai va BCVT (da sua ok)_Phan II (In)" xfId="4126" xr:uid="{00000000-0005-0000-0000-00009A0F0000}"/>
    <cellStyle name="1_Book3_10 Market VH, YT, GD, NGTT 2011 _11 (3)" xfId="4127" xr:uid="{00000000-0005-0000-0000-00009B0F0000}"/>
    <cellStyle name="1_Book3_10 Market VH, YT, GD, NGTT 2011 _11 (3) 2" xfId="4128" xr:uid="{00000000-0005-0000-0000-00009C0F0000}"/>
    <cellStyle name="1_Book3_10 Market VH, YT, GD, NGTT 2011 _11 (3)_04 Doanh nghiep va CSKDCT 2012" xfId="4129" xr:uid="{00000000-0005-0000-0000-00009D0F0000}"/>
    <cellStyle name="1_Book3_10 Market VH, YT, GD, NGTT 2011 _11 (3)_Book2" xfId="4130" xr:uid="{00000000-0005-0000-0000-00009E0F0000}"/>
    <cellStyle name="1_Book3_10 Market VH, YT, GD, NGTT 2011 _11 (3)_NGTK-daydu-2014-Laodong" xfId="4131" xr:uid="{00000000-0005-0000-0000-00009F0F0000}"/>
    <cellStyle name="1_Book3_10 Market VH, YT, GD, NGTT 2011 _11 (3)_nien giam tom tat nong nghiep 2013" xfId="4132" xr:uid="{00000000-0005-0000-0000-0000A00F0000}"/>
    <cellStyle name="1_Book3_10 Market VH, YT, GD, NGTT 2011 _11 (3)_Niengiam_Hung_final" xfId="4133" xr:uid="{00000000-0005-0000-0000-0000A10F0000}"/>
    <cellStyle name="1_Book3_10 Market VH, YT, GD, NGTT 2011 _11 (3)_Phan II (In)" xfId="4134" xr:uid="{00000000-0005-0000-0000-0000A20F0000}"/>
    <cellStyle name="1_Book3_10 Market VH, YT, GD, NGTT 2011 _11 (3)_Xl0000167" xfId="4135" xr:uid="{00000000-0005-0000-0000-0000A30F0000}"/>
    <cellStyle name="1_Book3_10 Market VH, YT, GD, NGTT 2011 _12 (2)" xfId="4136" xr:uid="{00000000-0005-0000-0000-0000A40F0000}"/>
    <cellStyle name="1_Book3_10 Market VH, YT, GD, NGTT 2011 _12 (2) 2" xfId="4137" xr:uid="{00000000-0005-0000-0000-0000A50F0000}"/>
    <cellStyle name="1_Book3_10 Market VH, YT, GD, NGTT 2011 _12 (2)_04 Doanh nghiep va CSKDCT 2012" xfId="4138" xr:uid="{00000000-0005-0000-0000-0000A60F0000}"/>
    <cellStyle name="1_Book3_10 Market VH, YT, GD, NGTT 2011 _12 (2)_Book2" xfId="4139" xr:uid="{00000000-0005-0000-0000-0000A70F0000}"/>
    <cellStyle name="1_Book3_10 Market VH, YT, GD, NGTT 2011 _12 (2)_NGTK-daydu-2014-Laodong" xfId="4140" xr:uid="{00000000-0005-0000-0000-0000A80F0000}"/>
    <cellStyle name="1_Book3_10 Market VH, YT, GD, NGTT 2011 _12 (2)_nien giam tom tat nong nghiep 2013" xfId="4141" xr:uid="{00000000-0005-0000-0000-0000A90F0000}"/>
    <cellStyle name="1_Book3_10 Market VH, YT, GD, NGTT 2011 _12 (2)_Niengiam_Hung_final" xfId="4142" xr:uid="{00000000-0005-0000-0000-0000AA0F0000}"/>
    <cellStyle name="1_Book3_10 Market VH, YT, GD, NGTT 2011 _12 (2)_Phan II (In)" xfId="4143" xr:uid="{00000000-0005-0000-0000-0000AB0F0000}"/>
    <cellStyle name="1_Book3_10 Market VH, YT, GD, NGTT 2011 _12 (2)_Xl0000167" xfId="4144" xr:uid="{00000000-0005-0000-0000-0000AC0F0000}"/>
    <cellStyle name="1_Book3_10 Market VH, YT, GD, NGTT 2011 _12 Giao duc, Y Te va Muc songnam2011" xfId="4145" xr:uid="{00000000-0005-0000-0000-0000AD0F0000}"/>
    <cellStyle name="1_Book3_10 Market VH, YT, GD, NGTT 2011 _12 Giao duc, Y Te va Muc songnam2011_nien giam tom tat nong nghiep 2013" xfId="4146" xr:uid="{00000000-0005-0000-0000-0000AE0F0000}"/>
    <cellStyle name="1_Book3_10 Market VH, YT, GD, NGTT 2011 _12 Giao duc, Y Te va Muc songnam2011_Phan II (In)" xfId="4147" xr:uid="{00000000-0005-0000-0000-0000AF0F0000}"/>
    <cellStyle name="1_Book3_10 Market VH, YT, GD, NGTT 2011 _12 MSDC_Thuy Van" xfId="4148" xr:uid="{00000000-0005-0000-0000-0000B00F0000}"/>
    <cellStyle name="1_Book3_10 Market VH, YT, GD, NGTT 2011 _13 Van tai 2012" xfId="4149" xr:uid="{00000000-0005-0000-0000-0000B10F0000}"/>
    <cellStyle name="1_Book3_10 Market VH, YT, GD, NGTT 2011 _Book2" xfId="4150" xr:uid="{00000000-0005-0000-0000-0000B20F0000}"/>
    <cellStyle name="1_Book3_10 Market VH, YT, GD, NGTT 2011 _Giaoduc2013(ok)" xfId="4151" xr:uid="{00000000-0005-0000-0000-0000B30F0000}"/>
    <cellStyle name="1_Book3_10 Market VH, YT, GD, NGTT 2011 _Maket NGTT2012 LN,TS (7-1-2013)" xfId="4152" xr:uid="{00000000-0005-0000-0000-0000B40F0000}"/>
    <cellStyle name="1_Book3_10 Market VH, YT, GD, NGTT 2011 _Maket NGTT2012 LN,TS (7-1-2013)_Nongnghiep" xfId="4153" xr:uid="{00000000-0005-0000-0000-0000B50F0000}"/>
    <cellStyle name="1_Book3_10 Market VH, YT, GD, NGTT 2011 _Ngiam_lamnghiep_2011_v2(1)(1)" xfId="4154" xr:uid="{00000000-0005-0000-0000-0000B60F0000}"/>
    <cellStyle name="1_Book3_10 Market VH, YT, GD, NGTT 2011 _Ngiam_lamnghiep_2011_v2(1)(1)_Nongnghiep" xfId="4155" xr:uid="{00000000-0005-0000-0000-0000B70F0000}"/>
    <cellStyle name="1_Book3_10 Market VH, YT, GD, NGTT 2011 _NGTK-daydu-2014-Laodong" xfId="4156" xr:uid="{00000000-0005-0000-0000-0000B80F0000}"/>
    <cellStyle name="1_Book3_10 Market VH, YT, GD, NGTT 2011 _NGTT LN,TS 2012 (Chuan)" xfId="4157" xr:uid="{00000000-0005-0000-0000-0000B90F0000}"/>
    <cellStyle name="1_Book3_10 Market VH, YT, GD, NGTT 2011 _Nien giam TT Vu Nong nghiep 2012(solieu)-gui Vu TH 29-3-2013" xfId="4158" xr:uid="{00000000-0005-0000-0000-0000BA0F0000}"/>
    <cellStyle name="1_Book3_10 Market VH, YT, GD, NGTT 2011 _Niengiam_Hung_final" xfId="4159" xr:uid="{00000000-0005-0000-0000-0000BB0F0000}"/>
    <cellStyle name="1_Book3_10 Market VH, YT, GD, NGTT 2011 _Nongnghiep" xfId="4160" xr:uid="{00000000-0005-0000-0000-0000BC0F0000}"/>
    <cellStyle name="1_Book3_10 Market VH, YT, GD, NGTT 2011 _Nongnghiep NGDD 2012_cap nhat den 24-5-2013(1)" xfId="4161" xr:uid="{00000000-0005-0000-0000-0000BD0F0000}"/>
    <cellStyle name="1_Book3_10 Market VH, YT, GD, NGTT 2011 _Nongnghiep_Nongnghiep NGDD 2012_cap nhat den 24-5-2013(1)" xfId="4162" xr:uid="{00000000-0005-0000-0000-0000BE0F0000}"/>
    <cellStyle name="1_Book3_10 Market VH, YT, GD, NGTT 2011 _So lieu quoc te TH" xfId="4163" xr:uid="{00000000-0005-0000-0000-0000BF0F0000}"/>
    <cellStyle name="1_Book3_10 Market VH, YT, GD, NGTT 2011 _So lieu quoc te TH_nien giam tom tat nong nghiep 2013" xfId="4164" xr:uid="{00000000-0005-0000-0000-0000C00F0000}"/>
    <cellStyle name="1_Book3_10 Market VH, YT, GD, NGTT 2011 _So lieu quoc te TH_Phan II (In)" xfId="4165" xr:uid="{00000000-0005-0000-0000-0000C10F0000}"/>
    <cellStyle name="1_Book3_10 Market VH, YT, GD, NGTT 2011 _TKQG" xfId="4166" xr:uid="{00000000-0005-0000-0000-0000C20F0000}"/>
    <cellStyle name="1_Book3_10 Market VH, YT, GD, NGTT 2011 _Xl0000147" xfId="4167" xr:uid="{00000000-0005-0000-0000-0000C30F0000}"/>
    <cellStyle name="1_Book3_10 Market VH, YT, GD, NGTT 2011 _Xl0000167" xfId="4168" xr:uid="{00000000-0005-0000-0000-0000C40F0000}"/>
    <cellStyle name="1_Book3_10 Market VH, YT, GD, NGTT 2011 _XNK" xfId="4169" xr:uid="{00000000-0005-0000-0000-0000C50F0000}"/>
    <cellStyle name="1_Book3_10 Market VH, YT, GD, NGTT 2011 _XNK_nien giam tom tat nong nghiep 2013" xfId="4170" xr:uid="{00000000-0005-0000-0000-0000C60F0000}"/>
    <cellStyle name="1_Book3_10 Market VH, YT, GD, NGTT 2011 _XNK_Phan II (In)" xfId="4171" xr:uid="{00000000-0005-0000-0000-0000C70F0000}"/>
    <cellStyle name="1_Book3_10 Van tai va BCVT (da sua ok)" xfId="4172" xr:uid="{00000000-0005-0000-0000-0000C80F0000}"/>
    <cellStyle name="1_Book3_10 Van tai va BCVT (da sua ok)_nien giam tom tat nong nghiep 2013" xfId="4173" xr:uid="{00000000-0005-0000-0000-0000C90F0000}"/>
    <cellStyle name="1_Book3_10 Van tai va BCVT (da sua ok)_Phan II (In)" xfId="4174" xr:uid="{00000000-0005-0000-0000-0000CA0F0000}"/>
    <cellStyle name="1_Book3_10 VH, YT, GD, NGTT 2010 - (OK)" xfId="4175" xr:uid="{00000000-0005-0000-0000-0000CB0F0000}"/>
    <cellStyle name="1_Book3_10 VH, YT, GD, NGTT 2010 - (OK) 2" xfId="4176" xr:uid="{00000000-0005-0000-0000-0000CC0F0000}"/>
    <cellStyle name="1_Book3_10 VH, YT, GD, NGTT 2010 - (OK)_Bo sung 04 bieu Cong nghiep" xfId="4177" xr:uid="{00000000-0005-0000-0000-0000CD0F0000}"/>
    <cellStyle name="1_Book3_10 VH, YT, GD, NGTT 2010 - (OK)_Bo sung 04 bieu Cong nghiep 2" xfId="4178" xr:uid="{00000000-0005-0000-0000-0000CE0F0000}"/>
    <cellStyle name="1_Book3_10 VH, YT, GD, NGTT 2010 - (OK)_Bo sung 04 bieu Cong nghiep_Book2" xfId="4179" xr:uid="{00000000-0005-0000-0000-0000CF0F0000}"/>
    <cellStyle name="1_Book3_10 VH, YT, GD, NGTT 2010 - (OK)_Bo sung 04 bieu Cong nghiep_Mau" xfId="4180" xr:uid="{00000000-0005-0000-0000-0000D00F0000}"/>
    <cellStyle name="1_Book3_10 VH, YT, GD, NGTT 2010 - (OK)_Bo sung 04 bieu Cong nghiep_NGTK-daydu-2014-Laodong" xfId="4181" xr:uid="{00000000-0005-0000-0000-0000D10F0000}"/>
    <cellStyle name="1_Book3_10 VH, YT, GD, NGTT 2010 - (OK)_Bo sung 04 bieu Cong nghiep_Niengiam_Hung_final" xfId="4182" xr:uid="{00000000-0005-0000-0000-0000D20F0000}"/>
    <cellStyle name="1_Book3_10 VH, YT, GD, NGTT 2010 - (OK)_Book2" xfId="4183" xr:uid="{00000000-0005-0000-0000-0000D30F0000}"/>
    <cellStyle name="1_Book3_10 VH, YT, GD, NGTT 2010 - (OK)_Mau" xfId="4184" xr:uid="{00000000-0005-0000-0000-0000D40F0000}"/>
    <cellStyle name="1_Book3_10 VH, YT, GD, NGTT 2010 - (OK)_NGTK-daydu-2014-Laodong" xfId="4185" xr:uid="{00000000-0005-0000-0000-0000D50F0000}"/>
    <cellStyle name="1_Book3_10 VH, YT, GD, NGTT 2010 - (OK)_Niengiam_Hung_final" xfId="4186" xr:uid="{00000000-0005-0000-0000-0000D60F0000}"/>
    <cellStyle name="1_Book3_11 (3)" xfId="4187" xr:uid="{00000000-0005-0000-0000-0000D70F0000}"/>
    <cellStyle name="1_Book3_11 (3) 2" xfId="4188" xr:uid="{00000000-0005-0000-0000-0000D80F0000}"/>
    <cellStyle name="1_Book3_11 (3)_04 Doanh nghiep va CSKDCT 2012" xfId="4189" xr:uid="{00000000-0005-0000-0000-0000D90F0000}"/>
    <cellStyle name="1_Book3_11 (3)_Book2" xfId="4190" xr:uid="{00000000-0005-0000-0000-0000DA0F0000}"/>
    <cellStyle name="1_Book3_11 (3)_NGTK-daydu-2014-Laodong" xfId="4191" xr:uid="{00000000-0005-0000-0000-0000DB0F0000}"/>
    <cellStyle name="1_Book3_11 (3)_nien giam tom tat nong nghiep 2013" xfId="4192" xr:uid="{00000000-0005-0000-0000-0000DC0F0000}"/>
    <cellStyle name="1_Book3_11 (3)_Niengiam_Hung_final" xfId="4193" xr:uid="{00000000-0005-0000-0000-0000DD0F0000}"/>
    <cellStyle name="1_Book3_11 (3)_Phan II (In)" xfId="4194" xr:uid="{00000000-0005-0000-0000-0000DE0F0000}"/>
    <cellStyle name="1_Book3_11 (3)_Xl0000167" xfId="4195" xr:uid="{00000000-0005-0000-0000-0000DF0F0000}"/>
    <cellStyle name="1_Book3_12 (2)" xfId="4196" xr:uid="{00000000-0005-0000-0000-0000E00F0000}"/>
    <cellStyle name="1_Book3_12 (2) 2" xfId="4197" xr:uid="{00000000-0005-0000-0000-0000E10F0000}"/>
    <cellStyle name="1_Book3_12 (2)_04 Doanh nghiep va CSKDCT 2012" xfId="4198" xr:uid="{00000000-0005-0000-0000-0000E20F0000}"/>
    <cellStyle name="1_Book3_12 (2)_Book2" xfId="4199" xr:uid="{00000000-0005-0000-0000-0000E30F0000}"/>
    <cellStyle name="1_Book3_12 (2)_NGTK-daydu-2014-Laodong" xfId="4200" xr:uid="{00000000-0005-0000-0000-0000E40F0000}"/>
    <cellStyle name="1_Book3_12 (2)_nien giam tom tat nong nghiep 2013" xfId="4201" xr:uid="{00000000-0005-0000-0000-0000E50F0000}"/>
    <cellStyle name="1_Book3_12 (2)_Niengiam_Hung_final" xfId="4202" xr:uid="{00000000-0005-0000-0000-0000E60F0000}"/>
    <cellStyle name="1_Book3_12 (2)_Phan II (In)" xfId="4203" xr:uid="{00000000-0005-0000-0000-0000E70F0000}"/>
    <cellStyle name="1_Book3_12 (2)_Xl0000167" xfId="4204" xr:uid="{00000000-0005-0000-0000-0000E80F0000}"/>
    <cellStyle name="1_Book3_12 Chi so gia 2012(chuan) co so" xfId="4205" xr:uid="{00000000-0005-0000-0000-0000E90F0000}"/>
    <cellStyle name="1_Book3_12 Giao duc, Y Te va Muc songnam2011" xfId="4206" xr:uid="{00000000-0005-0000-0000-0000EA0F0000}"/>
    <cellStyle name="1_Book3_12 Giao duc, Y Te va Muc songnam2011_nien giam tom tat nong nghiep 2013" xfId="4207" xr:uid="{00000000-0005-0000-0000-0000EB0F0000}"/>
    <cellStyle name="1_Book3_12 Giao duc, Y Te va Muc songnam2011_Phan II (In)" xfId="4208" xr:uid="{00000000-0005-0000-0000-0000EC0F0000}"/>
    <cellStyle name="1_Book3_13 Van tai 2012" xfId="4209" xr:uid="{00000000-0005-0000-0000-0000ED0F0000}"/>
    <cellStyle name="1_Book3_Book1" xfId="4210" xr:uid="{00000000-0005-0000-0000-0000EE0F0000}"/>
    <cellStyle name="1_Book3_Book1 2" xfId="4211" xr:uid="{00000000-0005-0000-0000-0000EF0F0000}"/>
    <cellStyle name="1_Book3_Book1_Book2" xfId="4212" xr:uid="{00000000-0005-0000-0000-0000F00F0000}"/>
    <cellStyle name="1_Book3_Book1_Mau" xfId="4213" xr:uid="{00000000-0005-0000-0000-0000F10F0000}"/>
    <cellStyle name="1_Book3_Book1_NGTK-daydu-2014-Laodong" xfId="4214" xr:uid="{00000000-0005-0000-0000-0000F20F0000}"/>
    <cellStyle name="1_Book3_Book1_Niengiam_Hung_final" xfId="4215" xr:uid="{00000000-0005-0000-0000-0000F30F0000}"/>
    <cellStyle name="1_Book3_Book2" xfId="4216" xr:uid="{00000000-0005-0000-0000-0000F40F0000}"/>
    <cellStyle name="1_Book3_CucThongke-phucdap-Tuan-Anh" xfId="4217" xr:uid="{00000000-0005-0000-0000-0000F50F0000}"/>
    <cellStyle name="1_Book3_Giaoduc2013(ok)" xfId="4218" xr:uid="{00000000-0005-0000-0000-0000F60F0000}"/>
    <cellStyle name="1_Book3_GTSXNN" xfId="4219" xr:uid="{00000000-0005-0000-0000-0000F70F0000}"/>
    <cellStyle name="1_Book3_GTSXNN_Nongnghiep NGDD 2012_cap nhat den 24-5-2013(1)" xfId="4220" xr:uid="{00000000-0005-0000-0000-0000F80F0000}"/>
    <cellStyle name="1_Book3_Maket NGTT2012 LN,TS (7-1-2013)" xfId="4221" xr:uid="{00000000-0005-0000-0000-0000F90F0000}"/>
    <cellStyle name="1_Book3_Maket NGTT2012 LN,TS (7-1-2013)_Nongnghiep" xfId="4222" xr:uid="{00000000-0005-0000-0000-0000FA0F0000}"/>
    <cellStyle name="1_Book3_Mau" xfId="4223" xr:uid="{00000000-0005-0000-0000-0000FB0F0000}"/>
    <cellStyle name="1_Book3_Ngiam_lamnghiep_2011_v2(1)(1)" xfId="4224" xr:uid="{00000000-0005-0000-0000-0000FC0F0000}"/>
    <cellStyle name="1_Book3_Ngiam_lamnghiep_2011_v2(1)(1)_Nongnghiep" xfId="4225" xr:uid="{00000000-0005-0000-0000-0000FD0F0000}"/>
    <cellStyle name="1_Book3_NGTK-daydu-2014-Laodong" xfId="4226" xr:uid="{00000000-0005-0000-0000-0000FE0F0000}"/>
    <cellStyle name="1_Book3_NGTT LN,TS 2012 (Chuan)" xfId="4227" xr:uid="{00000000-0005-0000-0000-0000FF0F0000}"/>
    <cellStyle name="1_Book3_Nien giam day du  Nong nghiep 2010" xfId="57" xr:uid="{00000000-0005-0000-0000-000000100000}"/>
    <cellStyle name="1_Book3_Nien giam day du  Nong nghiep 2010 2" xfId="5161" xr:uid="{00000000-0005-0000-0000-000001100000}"/>
    <cellStyle name="1_Book3_Nien giam TT Vu Nong nghiep 2012(solieu)-gui Vu TH 29-3-2013" xfId="4228" xr:uid="{00000000-0005-0000-0000-000002100000}"/>
    <cellStyle name="1_Book3_Niengiam_Hung_final" xfId="4229" xr:uid="{00000000-0005-0000-0000-000003100000}"/>
    <cellStyle name="1_Book3_Nongnghiep" xfId="4230" xr:uid="{00000000-0005-0000-0000-000004100000}"/>
    <cellStyle name="1_Book3_Nongnghiep 2" xfId="4231" xr:uid="{00000000-0005-0000-0000-000005100000}"/>
    <cellStyle name="1_Book3_Nongnghiep_Bo sung 04 bieu Cong nghiep" xfId="4232" xr:uid="{00000000-0005-0000-0000-000006100000}"/>
    <cellStyle name="1_Book3_Nongnghiep_Bo sung 04 bieu Cong nghiep 2" xfId="4233" xr:uid="{00000000-0005-0000-0000-000007100000}"/>
    <cellStyle name="1_Book3_Nongnghiep_Bo sung 04 bieu Cong nghiep_Book2" xfId="4234" xr:uid="{00000000-0005-0000-0000-000008100000}"/>
    <cellStyle name="1_Book3_Nongnghiep_Bo sung 04 bieu Cong nghiep_Mau" xfId="4235" xr:uid="{00000000-0005-0000-0000-000009100000}"/>
    <cellStyle name="1_Book3_Nongnghiep_Bo sung 04 bieu Cong nghiep_NGTK-daydu-2014-Laodong" xfId="4236" xr:uid="{00000000-0005-0000-0000-00000A100000}"/>
    <cellStyle name="1_Book3_Nongnghiep_Bo sung 04 bieu Cong nghiep_Niengiam_Hung_final" xfId="4237" xr:uid="{00000000-0005-0000-0000-00000B100000}"/>
    <cellStyle name="1_Book3_Nongnghiep_Book2" xfId="4238" xr:uid="{00000000-0005-0000-0000-00000C100000}"/>
    <cellStyle name="1_Book3_Nongnghiep_Mau" xfId="4239" xr:uid="{00000000-0005-0000-0000-00000D100000}"/>
    <cellStyle name="1_Book3_Nongnghiep_NGDD 2013 Thu chi NSNN " xfId="4240" xr:uid="{00000000-0005-0000-0000-00000E100000}"/>
    <cellStyle name="1_Book3_Nongnghiep_NGTK-daydu-2014-Laodong" xfId="4241" xr:uid="{00000000-0005-0000-0000-00000F100000}"/>
    <cellStyle name="1_Book3_Nongnghiep_Niengiam_Hung_final" xfId="4242" xr:uid="{00000000-0005-0000-0000-000010100000}"/>
    <cellStyle name="1_Book3_Nongnghiep_Nongnghiep NGDD 2012_cap nhat den 24-5-2013(1)" xfId="4243" xr:uid="{00000000-0005-0000-0000-000011100000}"/>
    <cellStyle name="1_Book3_Nongnghiep_TKQG" xfId="4244" xr:uid="{00000000-0005-0000-0000-000012100000}"/>
    <cellStyle name="1_Book3_So lieu quoc te TH" xfId="4245" xr:uid="{00000000-0005-0000-0000-000013100000}"/>
    <cellStyle name="1_Book3_So lieu quoc te TH_08 Cong nghiep 2010" xfId="4246" xr:uid="{00000000-0005-0000-0000-000014100000}"/>
    <cellStyle name="1_Book3_So lieu quoc te TH_08 Thuong mai va Du lich (Ok)" xfId="4247" xr:uid="{00000000-0005-0000-0000-000015100000}"/>
    <cellStyle name="1_Book3_So lieu quoc te TH_09 Chi so gia 2011- VuTKG-1 (Ok)" xfId="4248" xr:uid="{00000000-0005-0000-0000-000016100000}"/>
    <cellStyle name="1_Book3_So lieu quoc te TH_09 Du lich" xfId="4249" xr:uid="{00000000-0005-0000-0000-000017100000}"/>
    <cellStyle name="1_Book3_So lieu quoc te TH_10 Van tai va BCVT (da sua ok)" xfId="4250" xr:uid="{00000000-0005-0000-0000-000018100000}"/>
    <cellStyle name="1_Book3_So lieu quoc te TH_12 Giao duc, Y Te va Muc songnam2011" xfId="4251" xr:uid="{00000000-0005-0000-0000-000019100000}"/>
    <cellStyle name="1_Book3_So lieu quoc te TH_nien giam tom tat du lich va XNK" xfId="4252" xr:uid="{00000000-0005-0000-0000-00001A100000}"/>
    <cellStyle name="1_Book3_So lieu quoc te TH_Nongnghiep" xfId="4253" xr:uid="{00000000-0005-0000-0000-00001B100000}"/>
    <cellStyle name="1_Book3_So lieu quoc te TH_XNK" xfId="4254" xr:uid="{00000000-0005-0000-0000-00001C100000}"/>
    <cellStyle name="1_Book3_So lieu quoc te(GDP)" xfId="4255" xr:uid="{00000000-0005-0000-0000-00001D100000}"/>
    <cellStyle name="1_Book3_So lieu quoc te(GDP) 2" xfId="4256" xr:uid="{00000000-0005-0000-0000-00001E100000}"/>
    <cellStyle name="1_Book3_So lieu quoc te(GDP)_02  Dan so lao dong(OK)" xfId="4257" xr:uid="{00000000-0005-0000-0000-00001F100000}"/>
    <cellStyle name="1_Book3_So lieu quoc te(GDP)_03 TKQG va Thu chi NSNN 2012" xfId="4258" xr:uid="{00000000-0005-0000-0000-000020100000}"/>
    <cellStyle name="1_Book3_So lieu quoc te(GDP)_04 Doanh nghiep va CSKDCT 2012" xfId="4259" xr:uid="{00000000-0005-0000-0000-000021100000}"/>
    <cellStyle name="1_Book3_So lieu quoc te(GDP)_05 Doanh nghiep va Ca the_2011 (Ok)" xfId="4260" xr:uid="{00000000-0005-0000-0000-000022100000}"/>
    <cellStyle name="1_Book3_So lieu quoc te(GDP)_06 NGTT LN,TS 2013 co so" xfId="4261" xr:uid="{00000000-0005-0000-0000-000023100000}"/>
    <cellStyle name="1_Book3_So lieu quoc te(GDP)_07 NGTT CN 2012" xfId="4262" xr:uid="{00000000-0005-0000-0000-000024100000}"/>
    <cellStyle name="1_Book3_So lieu quoc te(GDP)_08 Thuong mai Tong muc - Diep" xfId="4263" xr:uid="{00000000-0005-0000-0000-000025100000}"/>
    <cellStyle name="1_Book3_So lieu quoc te(GDP)_08 Thuong mai va Du lich (Ok)" xfId="4264" xr:uid="{00000000-0005-0000-0000-000026100000}"/>
    <cellStyle name="1_Book3_So lieu quoc te(GDP)_08 Thuong mai va Du lich (Ok)_nien giam tom tat nong nghiep 2013" xfId="4265" xr:uid="{00000000-0005-0000-0000-000027100000}"/>
    <cellStyle name="1_Book3_So lieu quoc te(GDP)_08 Thuong mai va Du lich (Ok)_Phan II (In)" xfId="4266" xr:uid="{00000000-0005-0000-0000-000028100000}"/>
    <cellStyle name="1_Book3_So lieu quoc te(GDP)_09 Chi so gia 2011- VuTKG-1 (Ok)" xfId="4267" xr:uid="{00000000-0005-0000-0000-000029100000}"/>
    <cellStyle name="1_Book3_So lieu quoc te(GDP)_09 Chi so gia 2011- VuTKG-1 (Ok)_nien giam tom tat nong nghiep 2013" xfId="4268" xr:uid="{00000000-0005-0000-0000-00002A100000}"/>
    <cellStyle name="1_Book3_So lieu quoc te(GDP)_09 Chi so gia 2011- VuTKG-1 (Ok)_Phan II (In)" xfId="4269" xr:uid="{00000000-0005-0000-0000-00002B100000}"/>
    <cellStyle name="1_Book3_So lieu quoc te(GDP)_09 Du lich" xfId="4270" xr:uid="{00000000-0005-0000-0000-00002C100000}"/>
    <cellStyle name="1_Book3_So lieu quoc te(GDP)_09 Du lich_nien giam tom tat nong nghiep 2013" xfId="4271" xr:uid="{00000000-0005-0000-0000-00002D100000}"/>
    <cellStyle name="1_Book3_So lieu quoc te(GDP)_09 Du lich_Phan II (In)" xfId="4272" xr:uid="{00000000-0005-0000-0000-00002E100000}"/>
    <cellStyle name="1_Book3_So lieu quoc te(GDP)_10 Van tai va BCVT (da sua ok)" xfId="4273" xr:uid="{00000000-0005-0000-0000-00002F100000}"/>
    <cellStyle name="1_Book3_So lieu quoc te(GDP)_10 Van tai va BCVT (da sua ok)_nien giam tom tat nong nghiep 2013" xfId="4274" xr:uid="{00000000-0005-0000-0000-000030100000}"/>
    <cellStyle name="1_Book3_So lieu quoc te(GDP)_10 Van tai va BCVT (da sua ok)_Phan II (In)" xfId="4275" xr:uid="{00000000-0005-0000-0000-000031100000}"/>
    <cellStyle name="1_Book3_So lieu quoc te(GDP)_11 (3)" xfId="4276" xr:uid="{00000000-0005-0000-0000-000032100000}"/>
    <cellStyle name="1_Book3_So lieu quoc te(GDP)_11 (3) 2" xfId="4277" xr:uid="{00000000-0005-0000-0000-000033100000}"/>
    <cellStyle name="1_Book3_So lieu quoc te(GDP)_11 (3)_04 Doanh nghiep va CSKDCT 2012" xfId="4278" xr:uid="{00000000-0005-0000-0000-000034100000}"/>
    <cellStyle name="1_Book3_So lieu quoc te(GDP)_11 (3)_Book2" xfId="4279" xr:uid="{00000000-0005-0000-0000-000035100000}"/>
    <cellStyle name="1_Book3_So lieu quoc te(GDP)_11 (3)_NGTK-daydu-2014-Laodong" xfId="4280" xr:uid="{00000000-0005-0000-0000-000036100000}"/>
    <cellStyle name="1_Book3_So lieu quoc te(GDP)_11 (3)_nien giam tom tat nong nghiep 2013" xfId="4281" xr:uid="{00000000-0005-0000-0000-000037100000}"/>
    <cellStyle name="1_Book3_So lieu quoc te(GDP)_11 (3)_Niengiam_Hung_final" xfId="4282" xr:uid="{00000000-0005-0000-0000-000038100000}"/>
    <cellStyle name="1_Book3_So lieu quoc te(GDP)_11 (3)_Phan II (In)" xfId="4283" xr:uid="{00000000-0005-0000-0000-000039100000}"/>
    <cellStyle name="1_Book3_So lieu quoc te(GDP)_11 (3)_Xl0000167" xfId="4284" xr:uid="{00000000-0005-0000-0000-00003A100000}"/>
    <cellStyle name="1_Book3_So lieu quoc te(GDP)_12 (2)" xfId="4285" xr:uid="{00000000-0005-0000-0000-00003B100000}"/>
    <cellStyle name="1_Book3_So lieu quoc te(GDP)_12 (2) 2" xfId="4286" xr:uid="{00000000-0005-0000-0000-00003C100000}"/>
    <cellStyle name="1_Book3_So lieu quoc te(GDP)_12 (2)_04 Doanh nghiep va CSKDCT 2012" xfId="4287" xr:uid="{00000000-0005-0000-0000-00003D100000}"/>
    <cellStyle name="1_Book3_So lieu quoc te(GDP)_12 (2)_Book2" xfId="4288" xr:uid="{00000000-0005-0000-0000-00003E100000}"/>
    <cellStyle name="1_Book3_So lieu quoc te(GDP)_12 (2)_NGTK-daydu-2014-Laodong" xfId="4289" xr:uid="{00000000-0005-0000-0000-00003F100000}"/>
    <cellStyle name="1_Book3_So lieu quoc te(GDP)_12 (2)_nien giam tom tat nong nghiep 2013" xfId="4290" xr:uid="{00000000-0005-0000-0000-000040100000}"/>
    <cellStyle name="1_Book3_So lieu quoc te(GDP)_12 (2)_Niengiam_Hung_final" xfId="4291" xr:uid="{00000000-0005-0000-0000-000041100000}"/>
    <cellStyle name="1_Book3_So lieu quoc te(GDP)_12 (2)_Phan II (In)" xfId="4292" xr:uid="{00000000-0005-0000-0000-000042100000}"/>
    <cellStyle name="1_Book3_So lieu quoc te(GDP)_12 (2)_Xl0000167" xfId="4293" xr:uid="{00000000-0005-0000-0000-000043100000}"/>
    <cellStyle name="1_Book3_So lieu quoc te(GDP)_12 Giao duc, Y Te va Muc songnam2011" xfId="4294" xr:uid="{00000000-0005-0000-0000-000044100000}"/>
    <cellStyle name="1_Book3_So lieu quoc te(GDP)_12 Giao duc, Y Te va Muc songnam2011_nien giam tom tat nong nghiep 2013" xfId="4295" xr:uid="{00000000-0005-0000-0000-000045100000}"/>
    <cellStyle name="1_Book3_So lieu quoc te(GDP)_12 Giao duc, Y Te va Muc songnam2011_Phan II (In)" xfId="4296" xr:uid="{00000000-0005-0000-0000-000046100000}"/>
    <cellStyle name="1_Book3_So lieu quoc te(GDP)_12 MSDC_Thuy Van" xfId="4297" xr:uid="{00000000-0005-0000-0000-000047100000}"/>
    <cellStyle name="1_Book3_So lieu quoc te(GDP)_12 So lieu quoc te (Ok)" xfId="4298" xr:uid="{00000000-0005-0000-0000-000048100000}"/>
    <cellStyle name="1_Book3_So lieu quoc te(GDP)_12 So lieu quoc te (Ok)_nien giam tom tat nong nghiep 2013" xfId="4299" xr:uid="{00000000-0005-0000-0000-000049100000}"/>
    <cellStyle name="1_Book3_So lieu quoc te(GDP)_12 So lieu quoc te (Ok)_Phan II (In)" xfId="4300" xr:uid="{00000000-0005-0000-0000-00004A100000}"/>
    <cellStyle name="1_Book3_So lieu quoc te(GDP)_13 Van tai 2012" xfId="4301" xr:uid="{00000000-0005-0000-0000-00004B100000}"/>
    <cellStyle name="1_Book3_So lieu quoc te(GDP)_Book2" xfId="4302" xr:uid="{00000000-0005-0000-0000-00004C100000}"/>
    <cellStyle name="1_Book3_So lieu quoc te(GDP)_Giaoduc2013(ok)" xfId="4303" xr:uid="{00000000-0005-0000-0000-00004D100000}"/>
    <cellStyle name="1_Book3_So lieu quoc te(GDP)_Maket NGTT2012 LN,TS (7-1-2013)" xfId="4304" xr:uid="{00000000-0005-0000-0000-00004E100000}"/>
    <cellStyle name="1_Book3_So lieu quoc te(GDP)_Maket NGTT2012 LN,TS (7-1-2013)_Nongnghiep" xfId="4305" xr:uid="{00000000-0005-0000-0000-00004F100000}"/>
    <cellStyle name="1_Book3_So lieu quoc te(GDP)_Ngiam_lamnghiep_2011_v2(1)(1)" xfId="4306" xr:uid="{00000000-0005-0000-0000-000050100000}"/>
    <cellStyle name="1_Book3_So lieu quoc te(GDP)_Ngiam_lamnghiep_2011_v2(1)(1)_Nongnghiep" xfId="4307" xr:uid="{00000000-0005-0000-0000-000051100000}"/>
    <cellStyle name="1_Book3_So lieu quoc te(GDP)_NGTK-daydu-2014-Laodong" xfId="4308" xr:uid="{00000000-0005-0000-0000-000052100000}"/>
    <cellStyle name="1_Book3_So lieu quoc te(GDP)_NGTT LN,TS 2012 (Chuan)" xfId="4309" xr:uid="{00000000-0005-0000-0000-000053100000}"/>
    <cellStyle name="1_Book3_So lieu quoc te(GDP)_Nien giam TT Vu Nong nghiep 2012(solieu)-gui Vu TH 29-3-2013" xfId="4310" xr:uid="{00000000-0005-0000-0000-000054100000}"/>
    <cellStyle name="1_Book3_So lieu quoc te(GDP)_Niengiam_Hung_final" xfId="4311" xr:uid="{00000000-0005-0000-0000-000055100000}"/>
    <cellStyle name="1_Book3_So lieu quoc te(GDP)_Nongnghiep" xfId="4312" xr:uid="{00000000-0005-0000-0000-000056100000}"/>
    <cellStyle name="1_Book3_So lieu quoc te(GDP)_Nongnghiep NGDD 2012_cap nhat den 24-5-2013(1)" xfId="4313" xr:uid="{00000000-0005-0000-0000-000057100000}"/>
    <cellStyle name="1_Book3_So lieu quoc te(GDP)_Nongnghiep_Nongnghiep NGDD 2012_cap nhat den 24-5-2013(1)" xfId="4314" xr:uid="{00000000-0005-0000-0000-000058100000}"/>
    <cellStyle name="1_Book3_So lieu quoc te(GDP)_TKQG" xfId="4315" xr:uid="{00000000-0005-0000-0000-000059100000}"/>
    <cellStyle name="1_Book3_So lieu quoc te(GDP)_Xl0000147" xfId="4316" xr:uid="{00000000-0005-0000-0000-00005A100000}"/>
    <cellStyle name="1_Book3_So lieu quoc te(GDP)_Xl0000167" xfId="4317" xr:uid="{00000000-0005-0000-0000-00005B100000}"/>
    <cellStyle name="1_Book3_So lieu quoc te(GDP)_XNK" xfId="4318" xr:uid="{00000000-0005-0000-0000-00005C100000}"/>
    <cellStyle name="1_Book3_So lieu quoc te(GDP)_XNK_nien giam tom tat nong nghiep 2013" xfId="4319" xr:uid="{00000000-0005-0000-0000-00005D100000}"/>
    <cellStyle name="1_Book3_So lieu quoc te(GDP)_XNK_Phan II (In)" xfId="4320" xr:uid="{00000000-0005-0000-0000-00005E100000}"/>
    <cellStyle name="1_Book3_TKQG" xfId="4321" xr:uid="{00000000-0005-0000-0000-00005F100000}"/>
    <cellStyle name="1_Book3_Xl0000006" xfId="4322" xr:uid="{00000000-0005-0000-0000-000060100000}"/>
    <cellStyle name="1_Book3_Xl0000147" xfId="4323" xr:uid="{00000000-0005-0000-0000-000061100000}"/>
    <cellStyle name="1_Book3_Xl0000167" xfId="4324" xr:uid="{00000000-0005-0000-0000-000062100000}"/>
    <cellStyle name="1_Book3_XNK" xfId="4325" xr:uid="{00000000-0005-0000-0000-000063100000}"/>
    <cellStyle name="1_Book3_XNK 2" xfId="4326" xr:uid="{00000000-0005-0000-0000-000064100000}"/>
    <cellStyle name="1_Book3_XNK_08 Thuong mai Tong muc - Diep" xfId="4327" xr:uid="{00000000-0005-0000-0000-000065100000}"/>
    <cellStyle name="1_Book3_XNK_08 Thuong mai Tong muc - Diep_nien giam tom tat nong nghiep 2013" xfId="4328" xr:uid="{00000000-0005-0000-0000-000066100000}"/>
    <cellStyle name="1_Book3_XNK_08 Thuong mai Tong muc - Diep_Phan II (In)" xfId="4329" xr:uid="{00000000-0005-0000-0000-000067100000}"/>
    <cellStyle name="1_Book3_XNK_Bo sung 04 bieu Cong nghiep" xfId="4330" xr:uid="{00000000-0005-0000-0000-000068100000}"/>
    <cellStyle name="1_Book3_XNK_Bo sung 04 bieu Cong nghiep 2" xfId="4331" xr:uid="{00000000-0005-0000-0000-000069100000}"/>
    <cellStyle name="1_Book3_XNK_Bo sung 04 bieu Cong nghiep_Book2" xfId="4332" xr:uid="{00000000-0005-0000-0000-00006A100000}"/>
    <cellStyle name="1_Book3_XNK_Bo sung 04 bieu Cong nghiep_Mau" xfId="4333" xr:uid="{00000000-0005-0000-0000-00006B100000}"/>
    <cellStyle name="1_Book3_XNK_Bo sung 04 bieu Cong nghiep_NGTK-daydu-2014-Laodong" xfId="4334" xr:uid="{00000000-0005-0000-0000-00006C100000}"/>
    <cellStyle name="1_Book3_XNK_Bo sung 04 bieu Cong nghiep_Niengiam_Hung_final" xfId="4335" xr:uid="{00000000-0005-0000-0000-00006D100000}"/>
    <cellStyle name="1_Book3_XNK_Book2" xfId="4336" xr:uid="{00000000-0005-0000-0000-00006E100000}"/>
    <cellStyle name="1_Book3_XNK_Mau" xfId="4337" xr:uid="{00000000-0005-0000-0000-00006F100000}"/>
    <cellStyle name="1_Book3_XNK_NGTK-daydu-2014-Laodong" xfId="4338" xr:uid="{00000000-0005-0000-0000-000070100000}"/>
    <cellStyle name="1_Book3_XNK_Niengiam_Hung_final" xfId="4339" xr:uid="{00000000-0005-0000-0000-000071100000}"/>
    <cellStyle name="1_Book3_XNK-2012" xfId="4340" xr:uid="{00000000-0005-0000-0000-000072100000}"/>
    <cellStyle name="1_Book3_XNK-2012_nien giam tom tat nong nghiep 2013" xfId="4341" xr:uid="{00000000-0005-0000-0000-000073100000}"/>
    <cellStyle name="1_Book3_XNK-2012_Phan II (In)" xfId="4342" xr:uid="{00000000-0005-0000-0000-000074100000}"/>
    <cellStyle name="1_Book3_XNK-Market" xfId="4343" xr:uid="{00000000-0005-0000-0000-000075100000}"/>
    <cellStyle name="1_Book4" xfId="58" xr:uid="{00000000-0005-0000-0000-000076100000}"/>
    <cellStyle name="1_Book4 2" xfId="4344" xr:uid="{00000000-0005-0000-0000-000077100000}"/>
    <cellStyle name="1_Book4_08 Cong nghiep 2010" xfId="4345" xr:uid="{00000000-0005-0000-0000-000078100000}"/>
    <cellStyle name="1_Book4_08 Thuong mai va Du lich (Ok)" xfId="4346" xr:uid="{00000000-0005-0000-0000-000079100000}"/>
    <cellStyle name="1_Book4_09 Chi so gia 2011- VuTKG-1 (Ok)" xfId="4347" xr:uid="{00000000-0005-0000-0000-00007A100000}"/>
    <cellStyle name="1_Book4_09 Du lich" xfId="4348" xr:uid="{00000000-0005-0000-0000-00007B100000}"/>
    <cellStyle name="1_Book4_10 Van tai va BCVT (da sua ok)" xfId="4349" xr:uid="{00000000-0005-0000-0000-00007C100000}"/>
    <cellStyle name="1_Book4_12 Giao duc, Y Te va Muc songnam2011" xfId="4350" xr:uid="{00000000-0005-0000-0000-00007D100000}"/>
    <cellStyle name="1_Book4_12 So lieu quoc te (Ok)" xfId="4351" xr:uid="{00000000-0005-0000-0000-00007E100000}"/>
    <cellStyle name="1_Book4_Book1" xfId="4352" xr:uid="{00000000-0005-0000-0000-00007F100000}"/>
    <cellStyle name="1_Book4_Book1 2" xfId="4353" xr:uid="{00000000-0005-0000-0000-000080100000}"/>
    <cellStyle name="1_Book4_Book1_Book2" xfId="4354" xr:uid="{00000000-0005-0000-0000-000081100000}"/>
    <cellStyle name="1_Book4_Book1_Mau" xfId="4355" xr:uid="{00000000-0005-0000-0000-000082100000}"/>
    <cellStyle name="1_Book4_Book1_NGTK-daydu-2014-Laodong" xfId="4356" xr:uid="{00000000-0005-0000-0000-000083100000}"/>
    <cellStyle name="1_Book4_Book1_Niengiam_Hung_final" xfId="4357" xr:uid="{00000000-0005-0000-0000-000084100000}"/>
    <cellStyle name="1_Book4_Book2" xfId="4358" xr:uid="{00000000-0005-0000-0000-000085100000}"/>
    <cellStyle name="1_Book4_Mau" xfId="4359" xr:uid="{00000000-0005-0000-0000-000086100000}"/>
    <cellStyle name="1_Book4_NGTK-daydu-2014-Laodong" xfId="4360" xr:uid="{00000000-0005-0000-0000-000087100000}"/>
    <cellStyle name="1_Book4_nien giam tom tat du lich va XNK" xfId="4361" xr:uid="{00000000-0005-0000-0000-000088100000}"/>
    <cellStyle name="1_Book4_Niengiam_Hung_final" xfId="4362" xr:uid="{00000000-0005-0000-0000-000089100000}"/>
    <cellStyle name="1_Book4_Nongnghiep" xfId="4363" xr:uid="{00000000-0005-0000-0000-00008A100000}"/>
    <cellStyle name="1_Book4_XNK" xfId="4364" xr:uid="{00000000-0005-0000-0000-00008B100000}"/>
    <cellStyle name="1_Book4_XNK-2012" xfId="4365" xr:uid="{00000000-0005-0000-0000-00008C100000}"/>
    <cellStyle name="1_BRU-KI 2010-updated" xfId="4366" xr:uid="{00000000-0005-0000-0000-00008D100000}"/>
    <cellStyle name="1_CAM-KI 2010-updated" xfId="4367" xr:uid="{00000000-0005-0000-0000-00008E100000}"/>
    <cellStyle name="1_CAM-KI 2010-updated 2" xfId="4368" xr:uid="{00000000-0005-0000-0000-00008F100000}"/>
    <cellStyle name="1_CSKDCT 2010" xfId="4369" xr:uid="{00000000-0005-0000-0000-000090100000}"/>
    <cellStyle name="1_CSKDCT 2010 2" xfId="4370" xr:uid="{00000000-0005-0000-0000-000091100000}"/>
    <cellStyle name="1_CSKDCT 2010_Bo sung 04 bieu Cong nghiep" xfId="4371" xr:uid="{00000000-0005-0000-0000-000092100000}"/>
    <cellStyle name="1_CSKDCT 2010_Bo sung 04 bieu Cong nghiep 2" xfId="4372" xr:uid="{00000000-0005-0000-0000-000093100000}"/>
    <cellStyle name="1_CSKDCT 2010_Bo sung 04 bieu Cong nghiep_Book2" xfId="4373" xr:uid="{00000000-0005-0000-0000-000094100000}"/>
    <cellStyle name="1_CSKDCT 2010_Bo sung 04 bieu Cong nghiep_Mau" xfId="4374" xr:uid="{00000000-0005-0000-0000-000095100000}"/>
    <cellStyle name="1_CSKDCT 2010_Bo sung 04 bieu Cong nghiep_NGTK-daydu-2014-Laodong" xfId="4375" xr:uid="{00000000-0005-0000-0000-000096100000}"/>
    <cellStyle name="1_CSKDCT 2010_Bo sung 04 bieu Cong nghiep_Niengiam_Hung_final" xfId="4376" xr:uid="{00000000-0005-0000-0000-000097100000}"/>
    <cellStyle name="1_CSKDCT 2010_Book2" xfId="4377" xr:uid="{00000000-0005-0000-0000-000098100000}"/>
    <cellStyle name="1_CSKDCT 2010_Mau" xfId="4378" xr:uid="{00000000-0005-0000-0000-000099100000}"/>
    <cellStyle name="1_CSKDCT 2010_NGTK-daydu-2014-Laodong" xfId="4379" xr:uid="{00000000-0005-0000-0000-00009A100000}"/>
    <cellStyle name="1_CSKDCT 2010_Niengiam_Hung_final" xfId="4380" xr:uid="{00000000-0005-0000-0000-00009B100000}"/>
    <cellStyle name="1_CucThongke-phucdap-Tuan-Anh" xfId="4381" xr:uid="{00000000-0005-0000-0000-00009C100000}"/>
    <cellStyle name="1_dan so phan tich 10 nam(moi)" xfId="4382" xr:uid="{00000000-0005-0000-0000-00009D100000}"/>
    <cellStyle name="1_dan so phan tich 10 nam(moi)_01 Don vi HC" xfId="4383" xr:uid="{00000000-0005-0000-0000-00009E100000}"/>
    <cellStyle name="1_dan so phan tich 10 nam(moi)_02 Danso_Laodong 2012(chuan) CO SO" xfId="4384" xr:uid="{00000000-0005-0000-0000-00009F100000}"/>
    <cellStyle name="1_dan so phan tich 10 nam(moi)_04 Doanh nghiep va CSKDCT 2012" xfId="4385" xr:uid="{00000000-0005-0000-0000-0000A0100000}"/>
    <cellStyle name="1_dan so phan tich 10 nam(moi)_12 MSDC_Thuy Van" xfId="4386" xr:uid="{00000000-0005-0000-0000-0000A1100000}"/>
    <cellStyle name="1_dan so phan tich 10 nam(moi)_Don vi HC, dat dai, khi hau" xfId="4387" xr:uid="{00000000-0005-0000-0000-0000A2100000}"/>
    <cellStyle name="1_dan so phan tich 10 nam(moi)_Mau" xfId="4388" xr:uid="{00000000-0005-0000-0000-0000A3100000}"/>
    <cellStyle name="1_dan so phan tich 10 nam(moi)_Mau 2" xfId="4389" xr:uid="{00000000-0005-0000-0000-0000A4100000}"/>
    <cellStyle name="1_dan so phan tich 10 nam(moi)_Mau_Book2" xfId="4390" xr:uid="{00000000-0005-0000-0000-0000A5100000}"/>
    <cellStyle name="1_dan so phan tich 10 nam(moi)_Mau_NGTK-daydu-2014-Laodong" xfId="4391" xr:uid="{00000000-0005-0000-0000-0000A6100000}"/>
    <cellStyle name="1_dan so phan tich 10 nam(moi)_Mau_Niengiam_Hung_final" xfId="4392" xr:uid="{00000000-0005-0000-0000-0000A7100000}"/>
    <cellStyle name="1_dan so phan tich 10 nam(moi)_NGDD 2013 Thu chi NSNN " xfId="4393" xr:uid="{00000000-0005-0000-0000-0000A8100000}"/>
    <cellStyle name="1_dan so phan tich 10 nam(moi)_NGTK-daydu-2014-VuDSLD(22.5.2015)" xfId="4394" xr:uid="{00000000-0005-0000-0000-0000A9100000}"/>
    <cellStyle name="1_dan so phan tich 10 nam(moi)_nien giam 28.5.12_sua tn_Oanh-gui-3.15pm-28-5-2012" xfId="4395" xr:uid="{00000000-0005-0000-0000-0000AA100000}"/>
    <cellStyle name="1_dan so phan tich 10 nam(moi)_Nien giam KT_TV 2010" xfId="4396" xr:uid="{00000000-0005-0000-0000-0000AB100000}"/>
    <cellStyle name="1_dan so phan tich 10 nam(moi)_nien giam tom tat nong nghiep 2013" xfId="4397" xr:uid="{00000000-0005-0000-0000-0000AC100000}"/>
    <cellStyle name="1_dan so phan tich 10 nam(moi)_Phan II (In)" xfId="4398" xr:uid="{00000000-0005-0000-0000-0000AD100000}"/>
    <cellStyle name="1_dan so phan tich 10 nam(moi)_Xl0000006" xfId="4399" xr:uid="{00000000-0005-0000-0000-0000AE100000}"/>
    <cellStyle name="1_dan so phan tich 10 nam(moi)_Xl0000167" xfId="4400" xr:uid="{00000000-0005-0000-0000-0000AF100000}"/>
    <cellStyle name="1_dan so phan tich 10 nam(moi)_Y te-VH TT_Tam(1)" xfId="4401" xr:uid="{00000000-0005-0000-0000-0000B0100000}"/>
    <cellStyle name="1_Dat Dai NGTT -2013" xfId="4402" xr:uid="{00000000-0005-0000-0000-0000B1100000}"/>
    <cellStyle name="1_Dat Dai NGTT -2013 2" xfId="4403" xr:uid="{00000000-0005-0000-0000-0000B2100000}"/>
    <cellStyle name="1_Dat Dai NGTT -2013_Book2" xfId="4404" xr:uid="{00000000-0005-0000-0000-0000B3100000}"/>
    <cellStyle name="1_Dat Dai NGTT -2013_NGTK-daydu-2014-Laodong" xfId="4405" xr:uid="{00000000-0005-0000-0000-0000B4100000}"/>
    <cellStyle name="1_Dat Dai NGTT -2013_Niengiam_Hung_final" xfId="4406" xr:uid="{00000000-0005-0000-0000-0000B5100000}"/>
    <cellStyle name="1_Giaoduc2013(ok)" xfId="4407" xr:uid="{00000000-0005-0000-0000-0000B6100000}"/>
    <cellStyle name="1_GTSXNN" xfId="4408" xr:uid="{00000000-0005-0000-0000-0000B7100000}"/>
    <cellStyle name="1_GTSXNN_Nongnghiep NGDD 2012_cap nhat den 24-5-2013(1)" xfId="4409" xr:uid="{00000000-0005-0000-0000-0000B8100000}"/>
    <cellStyle name="1_KI2008 Prototype-Balance of Payments-Mar2008-for typesetting" xfId="4410" xr:uid="{00000000-0005-0000-0000-0000B9100000}"/>
    <cellStyle name="1_Lam nghiep, thuy san 2010" xfId="59" xr:uid="{00000000-0005-0000-0000-0000BA100000}"/>
    <cellStyle name="1_Lam nghiep, thuy san 2010 (ok)" xfId="60" xr:uid="{00000000-0005-0000-0000-0000BB100000}"/>
    <cellStyle name="1_Lam nghiep, thuy san 2010 (ok) 2" xfId="4411" xr:uid="{00000000-0005-0000-0000-0000BC100000}"/>
    <cellStyle name="1_Lam nghiep, thuy san 2010 (ok)_01 Don vi HC" xfId="4412" xr:uid="{00000000-0005-0000-0000-0000BD100000}"/>
    <cellStyle name="1_Lam nghiep, thuy san 2010 (ok)_08 Cong nghiep 2010" xfId="4413" xr:uid="{00000000-0005-0000-0000-0000BE100000}"/>
    <cellStyle name="1_Lam nghiep, thuy san 2010 (ok)_08 Thuong mai va Du lich (Ok)" xfId="4414" xr:uid="{00000000-0005-0000-0000-0000BF100000}"/>
    <cellStyle name="1_Lam nghiep, thuy san 2010 (ok)_09 Chi so gia 2011- VuTKG-1 (Ok)" xfId="4415" xr:uid="{00000000-0005-0000-0000-0000C0100000}"/>
    <cellStyle name="1_Lam nghiep, thuy san 2010 (ok)_09 Du lich" xfId="4416" xr:uid="{00000000-0005-0000-0000-0000C1100000}"/>
    <cellStyle name="1_Lam nghiep, thuy san 2010 (ok)_09 Thuong mai va Du lich" xfId="4417" xr:uid="{00000000-0005-0000-0000-0000C2100000}"/>
    <cellStyle name="1_Lam nghiep, thuy san 2010 (ok)_10 Van tai va BCVT (da sua ok)" xfId="4418" xr:uid="{00000000-0005-0000-0000-0000C3100000}"/>
    <cellStyle name="1_Lam nghiep, thuy san 2010 (ok)_11 (3)" xfId="4419" xr:uid="{00000000-0005-0000-0000-0000C4100000}"/>
    <cellStyle name="1_Lam nghiep, thuy san 2010 (ok)_12 (2)" xfId="4420" xr:uid="{00000000-0005-0000-0000-0000C5100000}"/>
    <cellStyle name="1_Lam nghiep, thuy san 2010 (ok)_12 Giao duc, Y Te va Muc songnam2011" xfId="4421" xr:uid="{00000000-0005-0000-0000-0000C6100000}"/>
    <cellStyle name="1_Lam nghiep, thuy san 2010 (ok)_12 MSDC_Thuy Van" xfId="4422" xr:uid="{00000000-0005-0000-0000-0000C7100000}"/>
    <cellStyle name="1_Lam nghiep, thuy san 2010 (ok)_Book2" xfId="4423" xr:uid="{00000000-0005-0000-0000-0000C8100000}"/>
    <cellStyle name="1_Lam nghiep, thuy san 2010 (ok)_Don vi HC, dat dai, khi hau" xfId="4424" xr:uid="{00000000-0005-0000-0000-0000C9100000}"/>
    <cellStyle name="1_Lam nghiep, thuy san 2010 (ok)_Mau" xfId="4425" xr:uid="{00000000-0005-0000-0000-0000CA100000}"/>
    <cellStyle name="1_Lam nghiep, thuy san 2010 (ok)_NGTK-daydu-2014-Laodong" xfId="4426" xr:uid="{00000000-0005-0000-0000-0000CB100000}"/>
    <cellStyle name="1_Lam nghiep, thuy san 2010 (ok)_nien giam tom tat du lich va XNK" xfId="4427" xr:uid="{00000000-0005-0000-0000-0000CC100000}"/>
    <cellStyle name="1_Lam nghiep, thuy san 2010 (ok)_Niengiam_Hung_final" xfId="4428" xr:uid="{00000000-0005-0000-0000-0000CD100000}"/>
    <cellStyle name="1_Lam nghiep, thuy san 2010 (ok)_Nongnghiep" xfId="4429" xr:uid="{00000000-0005-0000-0000-0000CE100000}"/>
    <cellStyle name="1_Lam nghiep, thuy san 2010 (ok)_TKQG" xfId="4430" xr:uid="{00000000-0005-0000-0000-0000CF100000}"/>
    <cellStyle name="1_Lam nghiep, thuy san 2010 (ok)_Xl0000006" xfId="4431" xr:uid="{00000000-0005-0000-0000-0000D0100000}"/>
    <cellStyle name="1_Lam nghiep, thuy san 2010 (ok)_XNK" xfId="4432" xr:uid="{00000000-0005-0000-0000-0000D1100000}"/>
    <cellStyle name="1_Lam nghiep, thuy san 2010 (ok)_Y te-VH TT_Tam(1)" xfId="4433" xr:uid="{00000000-0005-0000-0000-0000D2100000}"/>
    <cellStyle name="1_Lam nghiep, thuy san 2010 10" xfId="4434" xr:uid="{00000000-0005-0000-0000-0000D3100000}"/>
    <cellStyle name="1_Lam nghiep, thuy san 2010 11" xfId="4435" xr:uid="{00000000-0005-0000-0000-0000D4100000}"/>
    <cellStyle name="1_Lam nghiep, thuy san 2010 12" xfId="4436" xr:uid="{00000000-0005-0000-0000-0000D5100000}"/>
    <cellStyle name="1_Lam nghiep, thuy san 2010 13" xfId="4437" xr:uid="{00000000-0005-0000-0000-0000D6100000}"/>
    <cellStyle name="1_Lam nghiep, thuy san 2010 14" xfId="4438" xr:uid="{00000000-0005-0000-0000-0000D7100000}"/>
    <cellStyle name="1_Lam nghiep, thuy san 2010 15" xfId="4439" xr:uid="{00000000-0005-0000-0000-0000D8100000}"/>
    <cellStyle name="1_Lam nghiep, thuy san 2010 16" xfId="4440" xr:uid="{00000000-0005-0000-0000-0000D9100000}"/>
    <cellStyle name="1_Lam nghiep, thuy san 2010 17" xfId="4441" xr:uid="{00000000-0005-0000-0000-0000DA100000}"/>
    <cellStyle name="1_Lam nghiep, thuy san 2010 18" xfId="4442" xr:uid="{00000000-0005-0000-0000-0000DB100000}"/>
    <cellStyle name="1_Lam nghiep, thuy san 2010 19" xfId="4443" xr:uid="{00000000-0005-0000-0000-0000DC100000}"/>
    <cellStyle name="1_Lam nghiep, thuy san 2010 2" xfId="4444" xr:uid="{00000000-0005-0000-0000-0000DD100000}"/>
    <cellStyle name="1_Lam nghiep, thuy san 2010 20" xfId="4445" xr:uid="{00000000-0005-0000-0000-0000DE100000}"/>
    <cellStyle name="1_Lam nghiep, thuy san 2010 21" xfId="4446" xr:uid="{00000000-0005-0000-0000-0000DF100000}"/>
    <cellStyle name="1_Lam nghiep, thuy san 2010 3" xfId="4447" xr:uid="{00000000-0005-0000-0000-0000E0100000}"/>
    <cellStyle name="1_Lam nghiep, thuy san 2010 4" xfId="4448" xr:uid="{00000000-0005-0000-0000-0000E1100000}"/>
    <cellStyle name="1_Lam nghiep, thuy san 2010 5" xfId="4449" xr:uid="{00000000-0005-0000-0000-0000E2100000}"/>
    <cellStyle name="1_Lam nghiep, thuy san 2010 6" xfId="4450" xr:uid="{00000000-0005-0000-0000-0000E3100000}"/>
    <cellStyle name="1_Lam nghiep, thuy san 2010 7" xfId="4451" xr:uid="{00000000-0005-0000-0000-0000E4100000}"/>
    <cellStyle name="1_Lam nghiep, thuy san 2010 8" xfId="4452" xr:uid="{00000000-0005-0000-0000-0000E5100000}"/>
    <cellStyle name="1_Lam nghiep, thuy san 2010 9" xfId="4453" xr:uid="{00000000-0005-0000-0000-0000E6100000}"/>
    <cellStyle name="1_Lam nghiep, thuy san 2010_01 Don vi HC" xfId="4454" xr:uid="{00000000-0005-0000-0000-0000E7100000}"/>
    <cellStyle name="1_Lam nghiep, thuy san 2010_01 Don vi HC 2" xfId="4455" xr:uid="{00000000-0005-0000-0000-0000E8100000}"/>
    <cellStyle name="1_Lam nghiep, thuy san 2010_01 Don vi HC_Book2" xfId="4456" xr:uid="{00000000-0005-0000-0000-0000E9100000}"/>
    <cellStyle name="1_Lam nghiep, thuy san 2010_01 Don vi HC_NGTK-daydu-2014-Laodong" xfId="4457" xr:uid="{00000000-0005-0000-0000-0000EA100000}"/>
    <cellStyle name="1_Lam nghiep, thuy san 2010_01 Don vi HC_Niengiam_Hung_final" xfId="4458" xr:uid="{00000000-0005-0000-0000-0000EB100000}"/>
    <cellStyle name="1_Lam nghiep, thuy san 2010_02  Dan so lao dong(OK)" xfId="4459" xr:uid="{00000000-0005-0000-0000-0000EC100000}"/>
    <cellStyle name="1_Lam nghiep, thuy san 2010_02 Danso_Laodong 2012(chuan) CO SO" xfId="4460" xr:uid="{00000000-0005-0000-0000-0000ED100000}"/>
    <cellStyle name="1_Lam nghiep, thuy san 2010_03 TKQG va Thu chi NSNN 2012" xfId="4461" xr:uid="{00000000-0005-0000-0000-0000EE100000}"/>
    <cellStyle name="1_Lam nghiep, thuy san 2010_04 Doanh nghiep va CSKDCT 2012" xfId="4462" xr:uid="{00000000-0005-0000-0000-0000EF100000}"/>
    <cellStyle name="1_Lam nghiep, thuy san 2010_05 Doanh nghiep va Ca the_2011 (Ok)" xfId="4463" xr:uid="{00000000-0005-0000-0000-0000F0100000}"/>
    <cellStyle name="1_Lam nghiep, thuy san 2010_06 NGTT LN,TS 2013 co so" xfId="4464" xr:uid="{00000000-0005-0000-0000-0000F1100000}"/>
    <cellStyle name="1_Lam nghiep, thuy san 2010_06 Nong, lam nghiep 2010  (ok)" xfId="4465" xr:uid="{00000000-0005-0000-0000-0000F2100000}"/>
    <cellStyle name="1_Lam nghiep, thuy san 2010_07 NGTT CN 2012" xfId="4466" xr:uid="{00000000-0005-0000-0000-0000F3100000}"/>
    <cellStyle name="1_Lam nghiep, thuy san 2010_08 Thuong mai Tong muc - Diep" xfId="4467" xr:uid="{00000000-0005-0000-0000-0000F4100000}"/>
    <cellStyle name="1_Lam nghiep, thuy san 2010_08 Thuong mai va Du lich (Ok)" xfId="4468" xr:uid="{00000000-0005-0000-0000-0000F5100000}"/>
    <cellStyle name="1_Lam nghiep, thuy san 2010_08 Thuong mai va Du lich (Ok)_nien giam tom tat nong nghiep 2013" xfId="4469" xr:uid="{00000000-0005-0000-0000-0000F6100000}"/>
    <cellStyle name="1_Lam nghiep, thuy san 2010_08 Thuong mai va Du lich (Ok)_Phan II (In)" xfId="4470" xr:uid="{00000000-0005-0000-0000-0000F7100000}"/>
    <cellStyle name="1_Lam nghiep, thuy san 2010_09 Chi so gia 2011- VuTKG-1 (Ok)" xfId="4471" xr:uid="{00000000-0005-0000-0000-0000F8100000}"/>
    <cellStyle name="1_Lam nghiep, thuy san 2010_09 Chi so gia 2011- VuTKG-1 (Ok)_nien giam tom tat nong nghiep 2013" xfId="4472" xr:uid="{00000000-0005-0000-0000-0000F9100000}"/>
    <cellStyle name="1_Lam nghiep, thuy san 2010_09 Chi so gia 2011- VuTKG-1 (Ok)_Phan II (In)" xfId="4473" xr:uid="{00000000-0005-0000-0000-0000FA100000}"/>
    <cellStyle name="1_Lam nghiep, thuy san 2010_09 Du lich" xfId="4474" xr:uid="{00000000-0005-0000-0000-0000FB100000}"/>
    <cellStyle name="1_Lam nghiep, thuy san 2010_09 Du lich_nien giam tom tat nong nghiep 2013" xfId="4475" xr:uid="{00000000-0005-0000-0000-0000FC100000}"/>
    <cellStyle name="1_Lam nghiep, thuy san 2010_09 Du lich_Phan II (In)" xfId="4476" xr:uid="{00000000-0005-0000-0000-0000FD100000}"/>
    <cellStyle name="1_Lam nghiep, thuy san 2010_09 Thuong mai va Du lich" xfId="4477" xr:uid="{00000000-0005-0000-0000-0000FE100000}"/>
    <cellStyle name="1_Lam nghiep, thuy san 2010_10 Van tai va BCVT (da sua ok)" xfId="4478" xr:uid="{00000000-0005-0000-0000-0000FF100000}"/>
    <cellStyle name="1_Lam nghiep, thuy san 2010_10 Van tai va BCVT (da sua ok)_nien giam tom tat nong nghiep 2013" xfId="4479" xr:uid="{00000000-0005-0000-0000-000000110000}"/>
    <cellStyle name="1_Lam nghiep, thuy san 2010_10 Van tai va BCVT (da sua ok)_Phan II (In)" xfId="4480" xr:uid="{00000000-0005-0000-0000-000001110000}"/>
    <cellStyle name="1_Lam nghiep, thuy san 2010_11 (3)" xfId="4481" xr:uid="{00000000-0005-0000-0000-000002110000}"/>
    <cellStyle name="1_Lam nghiep, thuy san 2010_11 (3) 2" xfId="4482" xr:uid="{00000000-0005-0000-0000-000003110000}"/>
    <cellStyle name="1_Lam nghiep, thuy san 2010_11 (3)_04 Doanh nghiep va CSKDCT 2012" xfId="4483" xr:uid="{00000000-0005-0000-0000-000004110000}"/>
    <cellStyle name="1_Lam nghiep, thuy san 2010_11 (3)_Book2" xfId="4484" xr:uid="{00000000-0005-0000-0000-000005110000}"/>
    <cellStyle name="1_Lam nghiep, thuy san 2010_11 (3)_NGTK-daydu-2014-Laodong" xfId="4485" xr:uid="{00000000-0005-0000-0000-000006110000}"/>
    <cellStyle name="1_Lam nghiep, thuy san 2010_11 (3)_nien giam tom tat nong nghiep 2013" xfId="4486" xr:uid="{00000000-0005-0000-0000-000007110000}"/>
    <cellStyle name="1_Lam nghiep, thuy san 2010_11 (3)_Niengiam_Hung_final" xfId="4487" xr:uid="{00000000-0005-0000-0000-000008110000}"/>
    <cellStyle name="1_Lam nghiep, thuy san 2010_11 (3)_Phan II (In)" xfId="4488" xr:uid="{00000000-0005-0000-0000-000009110000}"/>
    <cellStyle name="1_Lam nghiep, thuy san 2010_11 (3)_Xl0000167" xfId="4489" xr:uid="{00000000-0005-0000-0000-00000A110000}"/>
    <cellStyle name="1_Lam nghiep, thuy san 2010_12 (2)" xfId="4490" xr:uid="{00000000-0005-0000-0000-00000B110000}"/>
    <cellStyle name="1_Lam nghiep, thuy san 2010_12 (2) 2" xfId="4491" xr:uid="{00000000-0005-0000-0000-00000C110000}"/>
    <cellStyle name="1_Lam nghiep, thuy san 2010_12 (2)_04 Doanh nghiep va CSKDCT 2012" xfId="4492" xr:uid="{00000000-0005-0000-0000-00000D110000}"/>
    <cellStyle name="1_Lam nghiep, thuy san 2010_12 (2)_Book2" xfId="4493" xr:uid="{00000000-0005-0000-0000-00000E110000}"/>
    <cellStyle name="1_Lam nghiep, thuy san 2010_12 (2)_NGTK-daydu-2014-Laodong" xfId="4494" xr:uid="{00000000-0005-0000-0000-00000F110000}"/>
    <cellStyle name="1_Lam nghiep, thuy san 2010_12 (2)_nien giam tom tat nong nghiep 2013" xfId="4495" xr:uid="{00000000-0005-0000-0000-000010110000}"/>
    <cellStyle name="1_Lam nghiep, thuy san 2010_12 (2)_Niengiam_Hung_final" xfId="4496" xr:uid="{00000000-0005-0000-0000-000011110000}"/>
    <cellStyle name="1_Lam nghiep, thuy san 2010_12 (2)_Phan II (In)" xfId="4497" xr:uid="{00000000-0005-0000-0000-000012110000}"/>
    <cellStyle name="1_Lam nghiep, thuy san 2010_12 (2)_Xl0000167" xfId="4498" xr:uid="{00000000-0005-0000-0000-000013110000}"/>
    <cellStyle name="1_Lam nghiep, thuy san 2010_12 Giao duc, Y Te va Muc songnam2011" xfId="4499" xr:uid="{00000000-0005-0000-0000-000014110000}"/>
    <cellStyle name="1_Lam nghiep, thuy san 2010_12 Giao duc, Y Te va Muc songnam2011_nien giam tom tat nong nghiep 2013" xfId="4500" xr:uid="{00000000-0005-0000-0000-000015110000}"/>
    <cellStyle name="1_Lam nghiep, thuy san 2010_12 Giao duc, Y Te va Muc songnam2011_Phan II (In)" xfId="4501" xr:uid="{00000000-0005-0000-0000-000016110000}"/>
    <cellStyle name="1_Lam nghiep, thuy san 2010_12 MSDC_Thuy Van" xfId="4502" xr:uid="{00000000-0005-0000-0000-000017110000}"/>
    <cellStyle name="1_Lam nghiep, thuy san 2010_13 Van tai 2012" xfId="4503" xr:uid="{00000000-0005-0000-0000-000018110000}"/>
    <cellStyle name="1_Lam nghiep, thuy san 2010_Bo sung 04 bieu Cong nghiep" xfId="4504" xr:uid="{00000000-0005-0000-0000-000019110000}"/>
    <cellStyle name="1_Lam nghiep, thuy san 2010_Bo sung 04 bieu Cong nghiep 2" xfId="4505" xr:uid="{00000000-0005-0000-0000-00001A110000}"/>
    <cellStyle name="1_Lam nghiep, thuy san 2010_Bo sung 04 bieu Cong nghiep_01 Don vi HC" xfId="4506" xr:uid="{00000000-0005-0000-0000-00001B110000}"/>
    <cellStyle name="1_Lam nghiep, thuy san 2010_Bo sung 04 bieu Cong nghiep_09 Thuong mai va Du lich" xfId="4507" xr:uid="{00000000-0005-0000-0000-00001C110000}"/>
    <cellStyle name="1_Lam nghiep, thuy san 2010_Bo sung 04 bieu Cong nghiep_12 MSDC_Thuy Van" xfId="4508" xr:uid="{00000000-0005-0000-0000-00001D110000}"/>
    <cellStyle name="1_Lam nghiep, thuy san 2010_Bo sung 04 bieu Cong nghiep_Book2" xfId="4509" xr:uid="{00000000-0005-0000-0000-00001E110000}"/>
    <cellStyle name="1_Lam nghiep, thuy san 2010_Bo sung 04 bieu Cong nghiep_Don vi HC, dat dai, khi hau" xfId="4510" xr:uid="{00000000-0005-0000-0000-00001F110000}"/>
    <cellStyle name="1_Lam nghiep, thuy san 2010_Bo sung 04 bieu Cong nghiep_Mau" xfId="4511" xr:uid="{00000000-0005-0000-0000-000020110000}"/>
    <cellStyle name="1_Lam nghiep, thuy san 2010_Bo sung 04 bieu Cong nghiep_NGTK-daydu-2014-Laodong" xfId="4512" xr:uid="{00000000-0005-0000-0000-000021110000}"/>
    <cellStyle name="1_Lam nghiep, thuy san 2010_Bo sung 04 bieu Cong nghiep_Niengiam_Hung_final" xfId="4513" xr:uid="{00000000-0005-0000-0000-000022110000}"/>
    <cellStyle name="1_Lam nghiep, thuy san 2010_Bo sung 04 bieu Cong nghiep_TKQG" xfId="4514" xr:uid="{00000000-0005-0000-0000-000023110000}"/>
    <cellStyle name="1_Lam nghiep, thuy san 2010_Bo sung 04 bieu Cong nghiep_Xl0000006" xfId="4515" xr:uid="{00000000-0005-0000-0000-000024110000}"/>
    <cellStyle name="1_Lam nghiep, thuy san 2010_Bo sung 04 bieu Cong nghiep_Y te-VH TT_Tam(1)" xfId="4516" xr:uid="{00000000-0005-0000-0000-000025110000}"/>
    <cellStyle name="1_Lam nghiep, thuy san 2010_Book2" xfId="4517" xr:uid="{00000000-0005-0000-0000-000026110000}"/>
    <cellStyle name="1_Lam nghiep, thuy san 2010_CucThongke-phucdap-Tuan-Anh" xfId="4518" xr:uid="{00000000-0005-0000-0000-000027110000}"/>
    <cellStyle name="1_Lam nghiep, thuy san 2010_Don vi HC, dat dai, khi hau" xfId="4519" xr:uid="{00000000-0005-0000-0000-000028110000}"/>
    <cellStyle name="1_Lam nghiep, thuy san 2010_Giaoduc2013(ok)" xfId="4520" xr:uid="{00000000-0005-0000-0000-000029110000}"/>
    <cellStyle name="1_Lam nghiep, thuy san 2010_GTSXNN" xfId="4521" xr:uid="{00000000-0005-0000-0000-00002A110000}"/>
    <cellStyle name="1_Lam nghiep, thuy san 2010_GTSXNN_Nongnghiep NGDD 2012_cap nhat den 24-5-2013(1)" xfId="4522" xr:uid="{00000000-0005-0000-0000-00002B110000}"/>
    <cellStyle name="1_Lam nghiep, thuy san 2010_Maket NGTT2012 LN,TS (7-1-2013)" xfId="4523" xr:uid="{00000000-0005-0000-0000-00002C110000}"/>
    <cellStyle name="1_Lam nghiep, thuy san 2010_Maket NGTT2012 LN,TS (7-1-2013)_Nongnghiep" xfId="4524" xr:uid="{00000000-0005-0000-0000-00002D110000}"/>
    <cellStyle name="1_Lam nghiep, thuy san 2010_Mau" xfId="4525" xr:uid="{00000000-0005-0000-0000-00002E110000}"/>
    <cellStyle name="1_Lam nghiep, thuy san 2010_Ngiam_lamnghiep_2011_v2(1)(1)" xfId="4526" xr:uid="{00000000-0005-0000-0000-00002F110000}"/>
    <cellStyle name="1_Lam nghiep, thuy san 2010_Ngiam_lamnghiep_2011_v2(1)(1)_Nongnghiep" xfId="4527" xr:uid="{00000000-0005-0000-0000-000030110000}"/>
    <cellStyle name="1_Lam nghiep, thuy san 2010_NGTK-daydu-2014-Laodong" xfId="4528" xr:uid="{00000000-0005-0000-0000-000031110000}"/>
    <cellStyle name="1_Lam nghiep, thuy san 2010_NGTT LN,TS 2012 (Chuan)" xfId="4529" xr:uid="{00000000-0005-0000-0000-000032110000}"/>
    <cellStyle name="1_Lam nghiep, thuy san 2010_Nien giam day du  Nong nghiep 2010" xfId="61" xr:uid="{00000000-0005-0000-0000-000033110000}"/>
    <cellStyle name="1_Lam nghiep, thuy san 2010_nien giam tom tat 2010 (thuy)" xfId="4530" xr:uid="{00000000-0005-0000-0000-000034110000}"/>
    <cellStyle name="1_Lam nghiep, thuy san 2010_nien giam tom tat 2010 (thuy) 2" xfId="4531" xr:uid="{00000000-0005-0000-0000-000035110000}"/>
    <cellStyle name="1_Lam nghiep, thuy san 2010_nien giam tom tat 2010 (thuy)_01 Don vi HC" xfId="4532" xr:uid="{00000000-0005-0000-0000-000036110000}"/>
    <cellStyle name="1_Lam nghiep, thuy san 2010_nien giam tom tat 2010 (thuy)_09 Thuong mai va Du lich" xfId="4533" xr:uid="{00000000-0005-0000-0000-000037110000}"/>
    <cellStyle name="1_Lam nghiep, thuy san 2010_nien giam tom tat 2010 (thuy)_12 MSDC_Thuy Van" xfId="4534" xr:uid="{00000000-0005-0000-0000-000038110000}"/>
    <cellStyle name="1_Lam nghiep, thuy san 2010_nien giam tom tat 2010 (thuy)_Book2" xfId="4535" xr:uid="{00000000-0005-0000-0000-000039110000}"/>
    <cellStyle name="1_Lam nghiep, thuy san 2010_nien giam tom tat 2010 (thuy)_Don vi HC, dat dai, khi hau" xfId="4536" xr:uid="{00000000-0005-0000-0000-00003A110000}"/>
    <cellStyle name="1_Lam nghiep, thuy san 2010_nien giam tom tat 2010 (thuy)_Mau" xfId="4537" xr:uid="{00000000-0005-0000-0000-00003B110000}"/>
    <cellStyle name="1_Lam nghiep, thuy san 2010_nien giam tom tat 2010 (thuy)_NGTK-daydu-2014-Laodong" xfId="4538" xr:uid="{00000000-0005-0000-0000-00003C110000}"/>
    <cellStyle name="1_Lam nghiep, thuy san 2010_nien giam tom tat 2010 (thuy)_Niengiam_Hung_final" xfId="4539" xr:uid="{00000000-0005-0000-0000-00003D110000}"/>
    <cellStyle name="1_Lam nghiep, thuy san 2010_nien giam tom tat 2010 (thuy)_TKQG" xfId="4540" xr:uid="{00000000-0005-0000-0000-00003E110000}"/>
    <cellStyle name="1_Lam nghiep, thuy san 2010_nien giam tom tat 2010 (thuy)_Xl0000006" xfId="4541" xr:uid="{00000000-0005-0000-0000-00003F110000}"/>
    <cellStyle name="1_Lam nghiep, thuy san 2010_nien giam tom tat 2010 (thuy)_Y te-VH TT_Tam(1)" xfId="4542" xr:uid="{00000000-0005-0000-0000-000040110000}"/>
    <cellStyle name="1_Lam nghiep, thuy san 2010_Nien giam TT Vu Nong nghiep 2012(solieu)-gui Vu TH 29-3-2013" xfId="4543" xr:uid="{00000000-0005-0000-0000-000041110000}"/>
    <cellStyle name="1_Lam nghiep, thuy san 2010_Niengiam_Hung_final" xfId="4544" xr:uid="{00000000-0005-0000-0000-000042110000}"/>
    <cellStyle name="1_Lam nghiep, thuy san 2010_Nongnghiep" xfId="4545" xr:uid="{00000000-0005-0000-0000-000043110000}"/>
    <cellStyle name="1_Lam nghiep, thuy san 2010_Nongnghiep_Nongnghiep NGDD 2012_cap nhat den 24-5-2013(1)" xfId="4546" xr:uid="{00000000-0005-0000-0000-000044110000}"/>
    <cellStyle name="1_Lam nghiep, thuy san 2010_TKQG" xfId="4547" xr:uid="{00000000-0005-0000-0000-000045110000}"/>
    <cellStyle name="1_Lam nghiep, thuy san 2010_Xl0000006" xfId="4548" xr:uid="{00000000-0005-0000-0000-000046110000}"/>
    <cellStyle name="1_Lam nghiep, thuy san 2010_Xl0000147" xfId="4549" xr:uid="{00000000-0005-0000-0000-000047110000}"/>
    <cellStyle name="1_Lam nghiep, thuy san 2010_Xl0000167" xfId="4550" xr:uid="{00000000-0005-0000-0000-000048110000}"/>
    <cellStyle name="1_Lam nghiep, thuy san 2010_XNK" xfId="4551" xr:uid="{00000000-0005-0000-0000-000049110000}"/>
    <cellStyle name="1_Lam nghiep, thuy san 2010_XNK_nien giam tom tat nong nghiep 2013" xfId="4552" xr:uid="{00000000-0005-0000-0000-00004A110000}"/>
    <cellStyle name="1_Lam nghiep, thuy san 2010_XNK_Phan II (In)" xfId="4553" xr:uid="{00000000-0005-0000-0000-00004B110000}"/>
    <cellStyle name="1_Lam nghiep, thuy san 2010_XNK-Market" xfId="4554" xr:uid="{00000000-0005-0000-0000-00004C110000}"/>
    <cellStyle name="1_Lam nghiep, thuy san 2010_Y te-VH TT_Tam(1)" xfId="4555" xr:uid="{00000000-0005-0000-0000-00004D110000}"/>
    <cellStyle name="1_LAO-KI 2010-updated" xfId="4556" xr:uid="{00000000-0005-0000-0000-00004E110000}"/>
    <cellStyle name="1_Maket NGTT Cong nghiep 2011" xfId="4557" xr:uid="{00000000-0005-0000-0000-00004F110000}"/>
    <cellStyle name="1_Maket NGTT Cong nghiep 2011_08 Cong nghiep 2010" xfId="4558" xr:uid="{00000000-0005-0000-0000-000050110000}"/>
    <cellStyle name="1_Maket NGTT Cong nghiep 2011_08 Thuong mai va Du lich (Ok)" xfId="4559" xr:uid="{00000000-0005-0000-0000-000051110000}"/>
    <cellStyle name="1_Maket NGTT Cong nghiep 2011_09 Chi so gia 2011- VuTKG-1 (Ok)" xfId="4560" xr:uid="{00000000-0005-0000-0000-000052110000}"/>
    <cellStyle name="1_Maket NGTT Cong nghiep 2011_09 Du lich" xfId="4561" xr:uid="{00000000-0005-0000-0000-000053110000}"/>
    <cellStyle name="1_Maket NGTT Cong nghiep 2011_10 Van tai va BCVT (da sua ok)" xfId="4562" xr:uid="{00000000-0005-0000-0000-000054110000}"/>
    <cellStyle name="1_Maket NGTT Cong nghiep 2011_12 Giao duc, Y Te va Muc songnam2011" xfId="4563" xr:uid="{00000000-0005-0000-0000-000055110000}"/>
    <cellStyle name="1_Maket NGTT Cong nghiep 2011_nien giam tom tat du lich va XNK" xfId="4564" xr:uid="{00000000-0005-0000-0000-000056110000}"/>
    <cellStyle name="1_Maket NGTT Cong nghiep 2011_Nongnghiep" xfId="4565" xr:uid="{00000000-0005-0000-0000-000057110000}"/>
    <cellStyle name="1_Maket NGTT Cong nghiep 2011_XNK" xfId="4566" xr:uid="{00000000-0005-0000-0000-000058110000}"/>
    <cellStyle name="1_Maket NGTT Doanh Nghiep 2011" xfId="4567" xr:uid="{00000000-0005-0000-0000-000059110000}"/>
    <cellStyle name="1_Maket NGTT Doanh Nghiep 2011_08 Cong nghiep 2010" xfId="4568" xr:uid="{00000000-0005-0000-0000-00005A110000}"/>
    <cellStyle name="1_Maket NGTT Doanh Nghiep 2011_08 Thuong mai va Du lich (Ok)" xfId="4569" xr:uid="{00000000-0005-0000-0000-00005B110000}"/>
    <cellStyle name="1_Maket NGTT Doanh Nghiep 2011_09 Chi so gia 2011- VuTKG-1 (Ok)" xfId="4570" xr:uid="{00000000-0005-0000-0000-00005C110000}"/>
    <cellStyle name="1_Maket NGTT Doanh Nghiep 2011_09 Du lich" xfId="4571" xr:uid="{00000000-0005-0000-0000-00005D110000}"/>
    <cellStyle name="1_Maket NGTT Doanh Nghiep 2011_10 Van tai va BCVT (da sua ok)" xfId="4572" xr:uid="{00000000-0005-0000-0000-00005E110000}"/>
    <cellStyle name="1_Maket NGTT Doanh Nghiep 2011_12 Giao duc, Y Te va Muc songnam2011" xfId="4573" xr:uid="{00000000-0005-0000-0000-00005F110000}"/>
    <cellStyle name="1_Maket NGTT Doanh Nghiep 2011_nien giam tom tat du lich va XNK" xfId="4574" xr:uid="{00000000-0005-0000-0000-000060110000}"/>
    <cellStyle name="1_Maket NGTT Doanh Nghiep 2011_Nongnghiep" xfId="4575" xr:uid="{00000000-0005-0000-0000-000061110000}"/>
    <cellStyle name="1_Maket NGTT Doanh Nghiep 2011_XNK" xfId="4576" xr:uid="{00000000-0005-0000-0000-000062110000}"/>
    <cellStyle name="1_Maket NGTT Thu chi NS 2011" xfId="4577" xr:uid="{00000000-0005-0000-0000-000063110000}"/>
    <cellStyle name="1_Maket NGTT Thu chi NS 2011_08 Cong nghiep 2010" xfId="4578" xr:uid="{00000000-0005-0000-0000-000064110000}"/>
    <cellStyle name="1_Maket NGTT Thu chi NS 2011_08 Thuong mai va Du lich (Ok)" xfId="4579" xr:uid="{00000000-0005-0000-0000-000065110000}"/>
    <cellStyle name="1_Maket NGTT Thu chi NS 2011_09 Chi so gia 2011- VuTKG-1 (Ok)" xfId="4580" xr:uid="{00000000-0005-0000-0000-000066110000}"/>
    <cellStyle name="1_Maket NGTT Thu chi NS 2011_09 Du lich" xfId="4581" xr:uid="{00000000-0005-0000-0000-000067110000}"/>
    <cellStyle name="1_Maket NGTT Thu chi NS 2011_10 Van tai va BCVT (da sua ok)" xfId="4582" xr:uid="{00000000-0005-0000-0000-000068110000}"/>
    <cellStyle name="1_Maket NGTT Thu chi NS 2011_12 Giao duc, Y Te va Muc songnam2011" xfId="4583" xr:uid="{00000000-0005-0000-0000-000069110000}"/>
    <cellStyle name="1_Maket NGTT Thu chi NS 2011_nien giam tom tat du lich va XNK" xfId="4584" xr:uid="{00000000-0005-0000-0000-00006A110000}"/>
    <cellStyle name="1_Maket NGTT Thu chi NS 2011_Nongnghiep" xfId="4585" xr:uid="{00000000-0005-0000-0000-00006B110000}"/>
    <cellStyle name="1_Maket NGTT Thu chi NS 2011_XNK" xfId="4586" xr:uid="{00000000-0005-0000-0000-00006C110000}"/>
    <cellStyle name="1_Maket NGTT2012 LN,TS (7-1-2013)" xfId="4587" xr:uid="{00000000-0005-0000-0000-00006D110000}"/>
    <cellStyle name="1_Maket NGTT2012 LN,TS (7-1-2013)_Nongnghiep" xfId="4588" xr:uid="{00000000-0005-0000-0000-00006E110000}"/>
    <cellStyle name="1_Mau" xfId="4589" xr:uid="{00000000-0005-0000-0000-00006F110000}"/>
    <cellStyle name="1_Ngiam_lamnghiep_2011_v2(1)(1)" xfId="4590" xr:uid="{00000000-0005-0000-0000-000070110000}"/>
    <cellStyle name="1_Ngiam_lamnghiep_2011_v2(1)(1)_Nongnghiep" xfId="4591" xr:uid="{00000000-0005-0000-0000-000071110000}"/>
    <cellStyle name="1_NGTK-daydu-2014-Laodong" xfId="4592" xr:uid="{00000000-0005-0000-0000-000072110000}"/>
    <cellStyle name="1_NGTT Ca the 2011 Diep" xfId="4593" xr:uid="{00000000-0005-0000-0000-000073110000}"/>
    <cellStyle name="1_NGTT Ca the 2011 Diep_08 Cong nghiep 2010" xfId="4594" xr:uid="{00000000-0005-0000-0000-000074110000}"/>
    <cellStyle name="1_NGTT Ca the 2011 Diep_08 Thuong mai va Du lich (Ok)" xfId="4595" xr:uid="{00000000-0005-0000-0000-000075110000}"/>
    <cellStyle name="1_NGTT Ca the 2011 Diep_09 Chi so gia 2011- VuTKG-1 (Ok)" xfId="4596" xr:uid="{00000000-0005-0000-0000-000076110000}"/>
    <cellStyle name="1_NGTT Ca the 2011 Diep_09 Du lich" xfId="4597" xr:uid="{00000000-0005-0000-0000-000077110000}"/>
    <cellStyle name="1_NGTT Ca the 2011 Diep_10 Van tai va BCVT (da sua ok)" xfId="4598" xr:uid="{00000000-0005-0000-0000-000078110000}"/>
    <cellStyle name="1_NGTT Ca the 2011 Diep_12 Giao duc, Y Te va Muc songnam2011" xfId="4599" xr:uid="{00000000-0005-0000-0000-000079110000}"/>
    <cellStyle name="1_NGTT Ca the 2011 Diep_nien giam tom tat du lich va XNK" xfId="4600" xr:uid="{00000000-0005-0000-0000-00007A110000}"/>
    <cellStyle name="1_NGTT Ca the 2011 Diep_Nongnghiep" xfId="4601" xr:uid="{00000000-0005-0000-0000-00007B110000}"/>
    <cellStyle name="1_NGTT Ca the 2011 Diep_XNK" xfId="4602" xr:uid="{00000000-0005-0000-0000-00007C110000}"/>
    <cellStyle name="1_NGTT LN,TS 2012 (Chuan)" xfId="4603" xr:uid="{00000000-0005-0000-0000-00007D110000}"/>
    <cellStyle name="1_Nien giam day du  Nong nghiep 2010" xfId="62" xr:uid="{00000000-0005-0000-0000-00007E110000}"/>
    <cellStyle name="1_Nien giam day du  Nong nghiep 2010 2" xfId="5162" xr:uid="{00000000-0005-0000-0000-00007F110000}"/>
    <cellStyle name="1_nien giam tom tat nong nghiep 2013" xfId="4604" xr:uid="{00000000-0005-0000-0000-000080110000}"/>
    <cellStyle name="1_Nien giam TT Vu Nong nghiep 2012(solieu)-gui Vu TH 29-3-2013" xfId="4605" xr:uid="{00000000-0005-0000-0000-000081110000}"/>
    <cellStyle name="1_Niengiam_Hung_final" xfId="4606" xr:uid="{00000000-0005-0000-0000-000082110000}"/>
    <cellStyle name="1_Nongnghiep" xfId="4607" xr:uid="{00000000-0005-0000-0000-000083110000}"/>
    <cellStyle name="1_Nongnghiep 2" xfId="4608" xr:uid="{00000000-0005-0000-0000-000084110000}"/>
    <cellStyle name="1_Nongnghiep_Bo sung 04 bieu Cong nghiep" xfId="4609" xr:uid="{00000000-0005-0000-0000-000085110000}"/>
    <cellStyle name="1_Nongnghiep_Bo sung 04 bieu Cong nghiep 2" xfId="4610" xr:uid="{00000000-0005-0000-0000-000086110000}"/>
    <cellStyle name="1_Nongnghiep_Bo sung 04 bieu Cong nghiep_Book2" xfId="4611" xr:uid="{00000000-0005-0000-0000-000087110000}"/>
    <cellStyle name="1_Nongnghiep_Bo sung 04 bieu Cong nghiep_Mau" xfId="4612" xr:uid="{00000000-0005-0000-0000-000088110000}"/>
    <cellStyle name="1_Nongnghiep_Bo sung 04 bieu Cong nghiep_NGTK-daydu-2014-Laodong" xfId="4613" xr:uid="{00000000-0005-0000-0000-000089110000}"/>
    <cellStyle name="1_Nongnghiep_Bo sung 04 bieu Cong nghiep_Niengiam_Hung_final" xfId="4614" xr:uid="{00000000-0005-0000-0000-00008A110000}"/>
    <cellStyle name="1_Nongnghiep_Book2" xfId="4615" xr:uid="{00000000-0005-0000-0000-00008B110000}"/>
    <cellStyle name="1_Nongnghiep_Mau" xfId="4616" xr:uid="{00000000-0005-0000-0000-00008C110000}"/>
    <cellStyle name="1_Nongnghiep_NGDD 2013 Thu chi NSNN " xfId="4617" xr:uid="{00000000-0005-0000-0000-00008D110000}"/>
    <cellStyle name="1_Nongnghiep_NGTK-daydu-2014-Laodong" xfId="4618" xr:uid="{00000000-0005-0000-0000-00008E110000}"/>
    <cellStyle name="1_Nongnghiep_Niengiam_Hung_final" xfId="4619" xr:uid="{00000000-0005-0000-0000-00008F110000}"/>
    <cellStyle name="1_Nongnghiep_Nongnghiep NGDD 2012_cap nhat den 24-5-2013(1)" xfId="4620" xr:uid="{00000000-0005-0000-0000-000090110000}"/>
    <cellStyle name="1_Nongnghiep_TKQG" xfId="4621" xr:uid="{00000000-0005-0000-0000-000091110000}"/>
    <cellStyle name="1_Phan i (in)" xfId="4622" xr:uid="{00000000-0005-0000-0000-000092110000}"/>
    <cellStyle name="1_Phan II (In)" xfId="4623" xr:uid="{00000000-0005-0000-0000-000093110000}"/>
    <cellStyle name="1_So lieu quoc te TH" xfId="4624" xr:uid="{00000000-0005-0000-0000-000094110000}"/>
    <cellStyle name="1_So lieu quoc te TH_08 Cong nghiep 2010" xfId="4625" xr:uid="{00000000-0005-0000-0000-000095110000}"/>
    <cellStyle name="1_So lieu quoc te TH_08 Thuong mai va Du lich (Ok)" xfId="4626" xr:uid="{00000000-0005-0000-0000-000096110000}"/>
    <cellStyle name="1_So lieu quoc te TH_09 Chi so gia 2011- VuTKG-1 (Ok)" xfId="4627" xr:uid="{00000000-0005-0000-0000-000097110000}"/>
    <cellStyle name="1_So lieu quoc te TH_09 Du lich" xfId="4628" xr:uid="{00000000-0005-0000-0000-000098110000}"/>
    <cellStyle name="1_So lieu quoc te TH_10 Van tai va BCVT (da sua ok)" xfId="4629" xr:uid="{00000000-0005-0000-0000-000099110000}"/>
    <cellStyle name="1_So lieu quoc te TH_12 Giao duc, Y Te va Muc songnam2011" xfId="4630" xr:uid="{00000000-0005-0000-0000-00009A110000}"/>
    <cellStyle name="1_So lieu quoc te TH_nien giam tom tat du lich va XNK" xfId="4631" xr:uid="{00000000-0005-0000-0000-00009B110000}"/>
    <cellStyle name="1_So lieu quoc te TH_Nongnghiep" xfId="4632" xr:uid="{00000000-0005-0000-0000-00009C110000}"/>
    <cellStyle name="1_So lieu quoc te TH_XNK" xfId="4633" xr:uid="{00000000-0005-0000-0000-00009D110000}"/>
    <cellStyle name="1_So lieu quoc te(GDP)" xfId="4634" xr:uid="{00000000-0005-0000-0000-00009E110000}"/>
    <cellStyle name="1_So lieu quoc te(GDP) 2" xfId="4635" xr:uid="{00000000-0005-0000-0000-00009F110000}"/>
    <cellStyle name="1_So lieu quoc te(GDP)_02  Dan so lao dong(OK)" xfId="4636" xr:uid="{00000000-0005-0000-0000-0000A0110000}"/>
    <cellStyle name="1_So lieu quoc te(GDP)_03 TKQG va Thu chi NSNN 2012" xfId="4637" xr:uid="{00000000-0005-0000-0000-0000A1110000}"/>
    <cellStyle name="1_So lieu quoc te(GDP)_04 Doanh nghiep va CSKDCT 2012" xfId="4638" xr:uid="{00000000-0005-0000-0000-0000A2110000}"/>
    <cellStyle name="1_So lieu quoc te(GDP)_05 Doanh nghiep va Ca the_2011 (Ok)" xfId="4639" xr:uid="{00000000-0005-0000-0000-0000A3110000}"/>
    <cellStyle name="1_So lieu quoc te(GDP)_06 NGTT LN,TS 2013 co so" xfId="4640" xr:uid="{00000000-0005-0000-0000-0000A4110000}"/>
    <cellStyle name="1_So lieu quoc te(GDP)_07 NGTT CN 2012" xfId="4641" xr:uid="{00000000-0005-0000-0000-0000A5110000}"/>
    <cellStyle name="1_So lieu quoc te(GDP)_08 Thuong mai Tong muc - Diep" xfId="4642" xr:uid="{00000000-0005-0000-0000-0000A6110000}"/>
    <cellStyle name="1_So lieu quoc te(GDP)_08 Thuong mai va Du lich (Ok)" xfId="4643" xr:uid="{00000000-0005-0000-0000-0000A7110000}"/>
    <cellStyle name="1_So lieu quoc te(GDP)_08 Thuong mai va Du lich (Ok)_nien giam tom tat nong nghiep 2013" xfId="4644" xr:uid="{00000000-0005-0000-0000-0000A8110000}"/>
    <cellStyle name="1_So lieu quoc te(GDP)_08 Thuong mai va Du lich (Ok)_Phan II (In)" xfId="4645" xr:uid="{00000000-0005-0000-0000-0000A9110000}"/>
    <cellStyle name="1_So lieu quoc te(GDP)_09 Chi so gia 2011- VuTKG-1 (Ok)" xfId="4646" xr:uid="{00000000-0005-0000-0000-0000AA110000}"/>
    <cellStyle name="1_So lieu quoc te(GDP)_09 Chi so gia 2011- VuTKG-1 (Ok)_nien giam tom tat nong nghiep 2013" xfId="4647" xr:uid="{00000000-0005-0000-0000-0000AB110000}"/>
    <cellStyle name="1_So lieu quoc te(GDP)_09 Chi so gia 2011- VuTKG-1 (Ok)_Phan II (In)" xfId="4648" xr:uid="{00000000-0005-0000-0000-0000AC110000}"/>
    <cellStyle name="1_So lieu quoc te(GDP)_09 Du lich" xfId="4649" xr:uid="{00000000-0005-0000-0000-0000AD110000}"/>
    <cellStyle name="1_So lieu quoc te(GDP)_09 Du lich_nien giam tom tat nong nghiep 2013" xfId="4650" xr:uid="{00000000-0005-0000-0000-0000AE110000}"/>
    <cellStyle name="1_So lieu quoc te(GDP)_09 Du lich_Phan II (In)" xfId="4651" xr:uid="{00000000-0005-0000-0000-0000AF110000}"/>
    <cellStyle name="1_So lieu quoc te(GDP)_10 Van tai va BCVT (da sua ok)" xfId="4652" xr:uid="{00000000-0005-0000-0000-0000B0110000}"/>
    <cellStyle name="1_So lieu quoc te(GDP)_10 Van tai va BCVT (da sua ok)_nien giam tom tat nong nghiep 2013" xfId="4653" xr:uid="{00000000-0005-0000-0000-0000B1110000}"/>
    <cellStyle name="1_So lieu quoc te(GDP)_10 Van tai va BCVT (da sua ok)_Phan II (In)" xfId="4654" xr:uid="{00000000-0005-0000-0000-0000B2110000}"/>
    <cellStyle name="1_So lieu quoc te(GDP)_11 (3)" xfId="4655" xr:uid="{00000000-0005-0000-0000-0000B3110000}"/>
    <cellStyle name="1_So lieu quoc te(GDP)_11 (3) 2" xfId="4656" xr:uid="{00000000-0005-0000-0000-0000B4110000}"/>
    <cellStyle name="1_So lieu quoc te(GDP)_11 (3)_04 Doanh nghiep va CSKDCT 2012" xfId="4657" xr:uid="{00000000-0005-0000-0000-0000B5110000}"/>
    <cellStyle name="1_So lieu quoc te(GDP)_11 (3)_Book2" xfId="4658" xr:uid="{00000000-0005-0000-0000-0000B6110000}"/>
    <cellStyle name="1_So lieu quoc te(GDP)_11 (3)_NGTK-daydu-2014-Laodong" xfId="4659" xr:uid="{00000000-0005-0000-0000-0000B7110000}"/>
    <cellStyle name="1_So lieu quoc te(GDP)_11 (3)_nien giam tom tat nong nghiep 2013" xfId="4660" xr:uid="{00000000-0005-0000-0000-0000B8110000}"/>
    <cellStyle name="1_So lieu quoc te(GDP)_11 (3)_Niengiam_Hung_final" xfId="4661" xr:uid="{00000000-0005-0000-0000-0000B9110000}"/>
    <cellStyle name="1_So lieu quoc te(GDP)_11 (3)_Phan II (In)" xfId="4662" xr:uid="{00000000-0005-0000-0000-0000BA110000}"/>
    <cellStyle name="1_So lieu quoc te(GDP)_11 (3)_Xl0000167" xfId="4663" xr:uid="{00000000-0005-0000-0000-0000BB110000}"/>
    <cellStyle name="1_So lieu quoc te(GDP)_12 (2)" xfId="4664" xr:uid="{00000000-0005-0000-0000-0000BC110000}"/>
    <cellStyle name="1_So lieu quoc te(GDP)_12 (2) 2" xfId="4665" xr:uid="{00000000-0005-0000-0000-0000BD110000}"/>
    <cellStyle name="1_So lieu quoc te(GDP)_12 (2)_04 Doanh nghiep va CSKDCT 2012" xfId="4666" xr:uid="{00000000-0005-0000-0000-0000BE110000}"/>
    <cellStyle name="1_So lieu quoc te(GDP)_12 (2)_Book2" xfId="4667" xr:uid="{00000000-0005-0000-0000-0000BF110000}"/>
    <cellStyle name="1_So lieu quoc te(GDP)_12 (2)_NGTK-daydu-2014-Laodong" xfId="4668" xr:uid="{00000000-0005-0000-0000-0000C0110000}"/>
    <cellStyle name="1_So lieu quoc te(GDP)_12 (2)_nien giam tom tat nong nghiep 2013" xfId="4669" xr:uid="{00000000-0005-0000-0000-0000C1110000}"/>
    <cellStyle name="1_So lieu quoc te(GDP)_12 (2)_Niengiam_Hung_final" xfId="4670" xr:uid="{00000000-0005-0000-0000-0000C2110000}"/>
    <cellStyle name="1_So lieu quoc te(GDP)_12 (2)_Phan II (In)" xfId="4671" xr:uid="{00000000-0005-0000-0000-0000C3110000}"/>
    <cellStyle name="1_So lieu quoc te(GDP)_12 (2)_Xl0000167" xfId="4672" xr:uid="{00000000-0005-0000-0000-0000C4110000}"/>
    <cellStyle name="1_So lieu quoc te(GDP)_12 Giao duc, Y Te va Muc songnam2011" xfId="4673" xr:uid="{00000000-0005-0000-0000-0000C5110000}"/>
    <cellStyle name="1_So lieu quoc te(GDP)_12 Giao duc, Y Te va Muc songnam2011_nien giam tom tat nong nghiep 2013" xfId="4674" xr:uid="{00000000-0005-0000-0000-0000C6110000}"/>
    <cellStyle name="1_So lieu quoc te(GDP)_12 Giao duc, Y Te va Muc songnam2011_Phan II (In)" xfId="4675" xr:uid="{00000000-0005-0000-0000-0000C7110000}"/>
    <cellStyle name="1_So lieu quoc te(GDP)_12 MSDC_Thuy Van" xfId="4676" xr:uid="{00000000-0005-0000-0000-0000C8110000}"/>
    <cellStyle name="1_So lieu quoc te(GDP)_12 So lieu quoc te (Ok)" xfId="4677" xr:uid="{00000000-0005-0000-0000-0000C9110000}"/>
    <cellStyle name="1_So lieu quoc te(GDP)_12 So lieu quoc te (Ok)_nien giam tom tat nong nghiep 2013" xfId="4678" xr:uid="{00000000-0005-0000-0000-0000CA110000}"/>
    <cellStyle name="1_So lieu quoc te(GDP)_12 So lieu quoc te (Ok)_Phan II (In)" xfId="4679" xr:uid="{00000000-0005-0000-0000-0000CB110000}"/>
    <cellStyle name="1_So lieu quoc te(GDP)_13 Van tai 2012" xfId="4680" xr:uid="{00000000-0005-0000-0000-0000CC110000}"/>
    <cellStyle name="1_So lieu quoc te(GDP)_Book2" xfId="4681" xr:uid="{00000000-0005-0000-0000-0000CD110000}"/>
    <cellStyle name="1_So lieu quoc te(GDP)_Giaoduc2013(ok)" xfId="4682" xr:uid="{00000000-0005-0000-0000-0000CE110000}"/>
    <cellStyle name="1_So lieu quoc te(GDP)_Maket NGTT2012 LN,TS (7-1-2013)" xfId="4683" xr:uid="{00000000-0005-0000-0000-0000CF110000}"/>
    <cellStyle name="1_So lieu quoc te(GDP)_Maket NGTT2012 LN,TS (7-1-2013)_Nongnghiep" xfId="4684" xr:uid="{00000000-0005-0000-0000-0000D0110000}"/>
    <cellStyle name="1_So lieu quoc te(GDP)_Ngiam_lamnghiep_2011_v2(1)(1)" xfId="4685" xr:uid="{00000000-0005-0000-0000-0000D1110000}"/>
    <cellStyle name="1_So lieu quoc te(GDP)_Ngiam_lamnghiep_2011_v2(1)(1)_Nongnghiep" xfId="4686" xr:uid="{00000000-0005-0000-0000-0000D2110000}"/>
    <cellStyle name="1_So lieu quoc te(GDP)_NGTK-daydu-2014-Laodong" xfId="4687" xr:uid="{00000000-0005-0000-0000-0000D3110000}"/>
    <cellStyle name="1_So lieu quoc te(GDP)_NGTT LN,TS 2012 (Chuan)" xfId="4688" xr:uid="{00000000-0005-0000-0000-0000D4110000}"/>
    <cellStyle name="1_So lieu quoc te(GDP)_Nien giam TT Vu Nong nghiep 2012(solieu)-gui Vu TH 29-3-2013" xfId="4689" xr:uid="{00000000-0005-0000-0000-0000D5110000}"/>
    <cellStyle name="1_So lieu quoc te(GDP)_Niengiam_Hung_final" xfId="4690" xr:uid="{00000000-0005-0000-0000-0000D6110000}"/>
    <cellStyle name="1_So lieu quoc te(GDP)_Nongnghiep" xfId="4691" xr:uid="{00000000-0005-0000-0000-0000D7110000}"/>
    <cellStyle name="1_So lieu quoc te(GDP)_Nongnghiep NGDD 2012_cap nhat den 24-5-2013(1)" xfId="4692" xr:uid="{00000000-0005-0000-0000-0000D8110000}"/>
    <cellStyle name="1_So lieu quoc te(GDP)_Nongnghiep_Nongnghiep NGDD 2012_cap nhat den 24-5-2013(1)" xfId="4693" xr:uid="{00000000-0005-0000-0000-0000D9110000}"/>
    <cellStyle name="1_So lieu quoc te(GDP)_TKQG" xfId="4694" xr:uid="{00000000-0005-0000-0000-0000DA110000}"/>
    <cellStyle name="1_So lieu quoc te(GDP)_Xl0000147" xfId="4695" xr:uid="{00000000-0005-0000-0000-0000DB110000}"/>
    <cellStyle name="1_So lieu quoc te(GDP)_Xl0000167" xfId="4696" xr:uid="{00000000-0005-0000-0000-0000DC110000}"/>
    <cellStyle name="1_So lieu quoc te(GDP)_XNK" xfId="4697" xr:uid="{00000000-0005-0000-0000-0000DD110000}"/>
    <cellStyle name="1_So lieu quoc te(GDP)_XNK_nien giam tom tat nong nghiep 2013" xfId="4698" xr:uid="{00000000-0005-0000-0000-0000DE110000}"/>
    <cellStyle name="1_So lieu quoc te(GDP)_XNK_Phan II (In)" xfId="4699" xr:uid="{00000000-0005-0000-0000-0000DF110000}"/>
    <cellStyle name="1_Thuong mai va Du lich" xfId="4700" xr:uid="{00000000-0005-0000-0000-0000E0110000}"/>
    <cellStyle name="1_Thuong mai va Du lich 2" xfId="4701" xr:uid="{00000000-0005-0000-0000-0000E1110000}"/>
    <cellStyle name="1_Thuong mai va Du lich_01 Don vi HC" xfId="4702" xr:uid="{00000000-0005-0000-0000-0000E2110000}"/>
    <cellStyle name="1_Thuong mai va Du lich_Book2" xfId="4703" xr:uid="{00000000-0005-0000-0000-0000E3110000}"/>
    <cellStyle name="1_Thuong mai va Du lich_NGDD 2013 Thu chi NSNN " xfId="4704" xr:uid="{00000000-0005-0000-0000-0000E4110000}"/>
    <cellStyle name="1_Thuong mai va Du lich_NGTK-daydu-2014-Laodong" xfId="4705" xr:uid="{00000000-0005-0000-0000-0000E5110000}"/>
    <cellStyle name="1_Thuong mai va Du lich_nien giam tom tat nong nghiep 2013" xfId="4706" xr:uid="{00000000-0005-0000-0000-0000E6110000}"/>
    <cellStyle name="1_Thuong mai va Du lich_Niengiam_Hung_final" xfId="4707" xr:uid="{00000000-0005-0000-0000-0000E7110000}"/>
    <cellStyle name="1_Thuong mai va Du lich_Phan II (In)" xfId="4708" xr:uid="{00000000-0005-0000-0000-0000E8110000}"/>
    <cellStyle name="1_TKQG" xfId="4709" xr:uid="{00000000-0005-0000-0000-0000E9110000}"/>
    <cellStyle name="1_Tong hop 1" xfId="4710" xr:uid="{00000000-0005-0000-0000-0000EA110000}"/>
    <cellStyle name="1_Tong hop 1 2" xfId="4711" xr:uid="{00000000-0005-0000-0000-0000EB110000}"/>
    <cellStyle name="1_Tong hop 1_Book2" xfId="4712" xr:uid="{00000000-0005-0000-0000-0000EC110000}"/>
    <cellStyle name="1_Tong hop 1_NGTK-daydu-2014-Laodong" xfId="4713" xr:uid="{00000000-0005-0000-0000-0000ED110000}"/>
    <cellStyle name="1_Tong hop 1_Niengiam_Hung_final" xfId="4714" xr:uid="{00000000-0005-0000-0000-0000EE110000}"/>
    <cellStyle name="1_Tong hop NGTT" xfId="4715" xr:uid="{00000000-0005-0000-0000-0000EF110000}"/>
    <cellStyle name="1_Tong hop NGTT 2" xfId="4716" xr:uid="{00000000-0005-0000-0000-0000F0110000}"/>
    <cellStyle name="1_Tong hop NGTT_Book2" xfId="4717" xr:uid="{00000000-0005-0000-0000-0000F1110000}"/>
    <cellStyle name="1_Tong hop NGTT_Mau" xfId="4718" xr:uid="{00000000-0005-0000-0000-0000F2110000}"/>
    <cellStyle name="1_Tong hop NGTT_NGTK-daydu-2014-Laodong" xfId="4719" xr:uid="{00000000-0005-0000-0000-0000F3110000}"/>
    <cellStyle name="1_Tong hop NGTT_Niengiam_Hung_final" xfId="4720" xr:uid="{00000000-0005-0000-0000-0000F4110000}"/>
    <cellStyle name="1_Xl0000006" xfId="4721" xr:uid="{00000000-0005-0000-0000-0000F5110000}"/>
    <cellStyle name="1_Xl0000167" xfId="4722" xr:uid="{00000000-0005-0000-0000-0000F6110000}"/>
    <cellStyle name="1_XNK" xfId="4723" xr:uid="{00000000-0005-0000-0000-0000F7110000}"/>
    <cellStyle name="1_XNK (10-6)" xfId="4724" xr:uid="{00000000-0005-0000-0000-0000F8110000}"/>
    <cellStyle name="1_XNK (10-6) 2" xfId="4725" xr:uid="{00000000-0005-0000-0000-0000F9110000}"/>
    <cellStyle name="1_XNK (10-6)_Book2" xfId="4726" xr:uid="{00000000-0005-0000-0000-0000FA110000}"/>
    <cellStyle name="1_XNK (10-6)_NGTK-daydu-2014-Laodong" xfId="4727" xr:uid="{00000000-0005-0000-0000-0000FB110000}"/>
    <cellStyle name="1_XNK (10-6)_Niengiam_Hung_final" xfId="4728" xr:uid="{00000000-0005-0000-0000-0000FC110000}"/>
    <cellStyle name="1_XNK 10" xfId="4729" xr:uid="{00000000-0005-0000-0000-0000FD110000}"/>
    <cellStyle name="1_XNK 11" xfId="4730" xr:uid="{00000000-0005-0000-0000-0000FE110000}"/>
    <cellStyle name="1_XNK 12" xfId="4731" xr:uid="{00000000-0005-0000-0000-0000FF110000}"/>
    <cellStyle name="1_XNK 13" xfId="4732" xr:uid="{00000000-0005-0000-0000-000000120000}"/>
    <cellStyle name="1_XNK 14" xfId="4733" xr:uid="{00000000-0005-0000-0000-000001120000}"/>
    <cellStyle name="1_XNK 15" xfId="4734" xr:uid="{00000000-0005-0000-0000-000002120000}"/>
    <cellStyle name="1_XNK 16" xfId="4735" xr:uid="{00000000-0005-0000-0000-000003120000}"/>
    <cellStyle name="1_XNK 17" xfId="4736" xr:uid="{00000000-0005-0000-0000-000004120000}"/>
    <cellStyle name="1_XNK 18" xfId="4737" xr:uid="{00000000-0005-0000-0000-000005120000}"/>
    <cellStyle name="1_XNK 19" xfId="4738" xr:uid="{00000000-0005-0000-0000-000006120000}"/>
    <cellStyle name="1_XNK 2" xfId="4739" xr:uid="{00000000-0005-0000-0000-000007120000}"/>
    <cellStyle name="1_XNK 20" xfId="4740" xr:uid="{00000000-0005-0000-0000-000008120000}"/>
    <cellStyle name="1_XNK 21" xfId="4741" xr:uid="{00000000-0005-0000-0000-000009120000}"/>
    <cellStyle name="1_XNK 3" xfId="4742" xr:uid="{00000000-0005-0000-0000-00000A120000}"/>
    <cellStyle name="1_XNK 4" xfId="4743" xr:uid="{00000000-0005-0000-0000-00000B120000}"/>
    <cellStyle name="1_XNK 5" xfId="4744" xr:uid="{00000000-0005-0000-0000-00000C120000}"/>
    <cellStyle name="1_XNK 6" xfId="4745" xr:uid="{00000000-0005-0000-0000-00000D120000}"/>
    <cellStyle name="1_XNK 7" xfId="4746" xr:uid="{00000000-0005-0000-0000-00000E120000}"/>
    <cellStyle name="1_XNK 8" xfId="4747" xr:uid="{00000000-0005-0000-0000-00000F120000}"/>
    <cellStyle name="1_XNK 9" xfId="4748" xr:uid="{00000000-0005-0000-0000-000010120000}"/>
    <cellStyle name="1_XNK_08 Thuong mai Tong muc - Diep" xfId="4749" xr:uid="{00000000-0005-0000-0000-000011120000}"/>
    <cellStyle name="1_XNK_08 Thuong mai Tong muc - Diep_nien giam tom tat nong nghiep 2013" xfId="4750" xr:uid="{00000000-0005-0000-0000-000012120000}"/>
    <cellStyle name="1_XNK_08 Thuong mai Tong muc - Diep_Phan II (In)" xfId="4751" xr:uid="{00000000-0005-0000-0000-000013120000}"/>
    <cellStyle name="1_XNK_Bo sung 04 bieu Cong nghiep" xfId="4752" xr:uid="{00000000-0005-0000-0000-000014120000}"/>
    <cellStyle name="1_XNK_Bo sung 04 bieu Cong nghiep 2" xfId="4753" xr:uid="{00000000-0005-0000-0000-000015120000}"/>
    <cellStyle name="1_XNK_Bo sung 04 bieu Cong nghiep_Book2" xfId="4754" xr:uid="{00000000-0005-0000-0000-000016120000}"/>
    <cellStyle name="1_XNK_Bo sung 04 bieu Cong nghiep_Mau" xfId="4755" xr:uid="{00000000-0005-0000-0000-000017120000}"/>
    <cellStyle name="1_XNK_Bo sung 04 bieu Cong nghiep_NGTK-daydu-2014-Laodong" xfId="4756" xr:uid="{00000000-0005-0000-0000-000018120000}"/>
    <cellStyle name="1_XNK_Bo sung 04 bieu Cong nghiep_Niengiam_Hung_final" xfId="4757" xr:uid="{00000000-0005-0000-0000-000019120000}"/>
    <cellStyle name="1_XNK_Book2" xfId="4758" xr:uid="{00000000-0005-0000-0000-00001A120000}"/>
    <cellStyle name="1_XNK_Mau" xfId="4759" xr:uid="{00000000-0005-0000-0000-00001B120000}"/>
    <cellStyle name="1_XNK_NGTK-daydu-2014-Laodong" xfId="4760" xr:uid="{00000000-0005-0000-0000-00001C120000}"/>
    <cellStyle name="1_XNK_Niengiam_Hung_final" xfId="4761" xr:uid="{00000000-0005-0000-0000-00001D120000}"/>
    <cellStyle name="1_XNK-2012" xfId="4762" xr:uid="{00000000-0005-0000-0000-00001E120000}"/>
    <cellStyle name="1_XNK-2012_nien giam tom tat nong nghiep 2013" xfId="4763" xr:uid="{00000000-0005-0000-0000-00001F120000}"/>
    <cellStyle name="1_XNK-2012_Phan II (In)" xfId="4764" xr:uid="{00000000-0005-0000-0000-000020120000}"/>
    <cellStyle name="1_XNK-Market" xfId="4765" xr:uid="{00000000-0005-0000-0000-000021120000}"/>
    <cellStyle name="¹éºÐÀ²_      " xfId="63" xr:uid="{00000000-0005-0000-0000-000022120000}"/>
    <cellStyle name="20% - Accent1" xfId="64" builtinId="30" customBuiltin="1"/>
    <cellStyle name="20% - Accent1 2" xfId="4766" xr:uid="{00000000-0005-0000-0000-000024120000}"/>
    <cellStyle name="20% - Accent1 3" xfId="4767" xr:uid="{00000000-0005-0000-0000-000025120000}"/>
    <cellStyle name="20% - Accent2" xfId="65" builtinId="34" customBuiltin="1"/>
    <cellStyle name="20% - Accent2 2" xfId="4768" xr:uid="{00000000-0005-0000-0000-000027120000}"/>
    <cellStyle name="20% - Accent2 3" xfId="4769" xr:uid="{00000000-0005-0000-0000-000028120000}"/>
    <cellStyle name="20% - Accent3" xfId="66" builtinId="38" customBuiltin="1"/>
    <cellStyle name="20% - Accent3 2" xfId="4770" xr:uid="{00000000-0005-0000-0000-00002A120000}"/>
    <cellStyle name="20% - Accent3 3" xfId="4771" xr:uid="{00000000-0005-0000-0000-00002B120000}"/>
    <cellStyle name="20% - Accent4" xfId="67" builtinId="42" customBuiltin="1"/>
    <cellStyle name="20% - Accent4 2" xfId="4772" xr:uid="{00000000-0005-0000-0000-00002D120000}"/>
    <cellStyle name="20% - Accent4 3" xfId="4773" xr:uid="{00000000-0005-0000-0000-00002E120000}"/>
    <cellStyle name="20% - Accent5" xfId="68" builtinId="46" customBuiltin="1"/>
    <cellStyle name="20% - Accent5 2" xfId="4774" xr:uid="{00000000-0005-0000-0000-000030120000}"/>
    <cellStyle name="20% - Accent5 3" xfId="4775" xr:uid="{00000000-0005-0000-0000-000031120000}"/>
    <cellStyle name="20% - Accent6" xfId="69" builtinId="50" customBuiltin="1"/>
    <cellStyle name="20% - Accent6 2" xfId="4776" xr:uid="{00000000-0005-0000-0000-000033120000}"/>
    <cellStyle name="20% - Accent6 3" xfId="4777" xr:uid="{00000000-0005-0000-0000-000034120000}"/>
    <cellStyle name="40% - Accent1" xfId="70" builtinId="31" customBuiltin="1"/>
    <cellStyle name="40% - Accent1 2" xfId="4778" xr:uid="{00000000-0005-0000-0000-000036120000}"/>
    <cellStyle name="40% - Accent1 3" xfId="4779" xr:uid="{00000000-0005-0000-0000-000037120000}"/>
    <cellStyle name="40% - Accent2" xfId="71" builtinId="35" customBuiltin="1"/>
    <cellStyle name="40% - Accent2 2" xfId="4780" xr:uid="{00000000-0005-0000-0000-000039120000}"/>
    <cellStyle name="40% - Accent2 3" xfId="4781" xr:uid="{00000000-0005-0000-0000-00003A120000}"/>
    <cellStyle name="40% - Accent3" xfId="72" builtinId="39" customBuiltin="1"/>
    <cellStyle name="40% - Accent3 2" xfId="4782" xr:uid="{00000000-0005-0000-0000-00003C120000}"/>
    <cellStyle name="40% - Accent3 3" xfId="4783" xr:uid="{00000000-0005-0000-0000-00003D120000}"/>
    <cellStyle name="40% - Accent4" xfId="73" builtinId="43" customBuiltin="1"/>
    <cellStyle name="40% - Accent4 2" xfId="4784" xr:uid="{00000000-0005-0000-0000-00003F120000}"/>
    <cellStyle name="40% - Accent4 3" xfId="4785" xr:uid="{00000000-0005-0000-0000-000040120000}"/>
    <cellStyle name="40% - Accent5" xfId="74" builtinId="47" customBuiltin="1"/>
    <cellStyle name="40% - Accent5 2" xfId="4786" xr:uid="{00000000-0005-0000-0000-000042120000}"/>
    <cellStyle name="40% - Accent5 3" xfId="4787" xr:uid="{00000000-0005-0000-0000-000043120000}"/>
    <cellStyle name="40% - Accent6" xfId="75" builtinId="51" customBuiltin="1"/>
    <cellStyle name="40% - Accent6 2" xfId="4788" xr:uid="{00000000-0005-0000-0000-000045120000}"/>
    <cellStyle name="40% - Accent6 3" xfId="4789" xr:uid="{00000000-0005-0000-0000-000046120000}"/>
    <cellStyle name="60% - Accent1" xfId="76" builtinId="32" customBuiltin="1"/>
    <cellStyle name="60% - Accent1 2" xfId="4790" xr:uid="{00000000-0005-0000-0000-000048120000}"/>
    <cellStyle name="60% - Accent1 3" xfId="4791" xr:uid="{00000000-0005-0000-0000-000049120000}"/>
    <cellStyle name="60% - Accent2" xfId="77" builtinId="36" customBuiltin="1"/>
    <cellStyle name="60% - Accent2 2" xfId="4792" xr:uid="{00000000-0005-0000-0000-00004B120000}"/>
    <cellStyle name="60% - Accent2 3" xfId="4793" xr:uid="{00000000-0005-0000-0000-00004C120000}"/>
    <cellStyle name="60% - Accent3" xfId="78" builtinId="40" customBuiltin="1"/>
    <cellStyle name="60% - Accent3 2" xfId="4794" xr:uid="{00000000-0005-0000-0000-00004E120000}"/>
    <cellStyle name="60% - Accent3 3" xfId="4795" xr:uid="{00000000-0005-0000-0000-00004F120000}"/>
    <cellStyle name="60% - Accent4" xfId="79" builtinId="44" customBuiltin="1"/>
    <cellStyle name="60% - Accent4 2" xfId="4796" xr:uid="{00000000-0005-0000-0000-000051120000}"/>
    <cellStyle name="60% - Accent4 3" xfId="4797" xr:uid="{00000000-0005-0000-0000-000052120000}"/>
    <cellStyle name="60% - Accent5" xfId="80" builtinId="48" customBuiltin="1"/>
    <cellStyle name="60% - Accent5 2" xfId="4798" xr:uid="{00000000-0005-0000-0000-000054120000}"/>
    <cellStyle name="60% - Accent5 3" xfId="4799" xr:uid="{00000000-0005-0000-0000-000055120000}"/>
    <cellStyle name="60% - Accent6" xfId="81" builtinId="52" customBuiltin="1"/>
    <cellStyle name="60% - Accent6 2" xfId="4800" xr:uid="{00000000-0005-0000-0000-000057120000}"/>
    <cellStyle name="60% - Accent6 3" xfId="4801" xr:uid="{00000000-0005-0000-0000-000058120000}"/>
    <cellStyle name="Accent1" xfId="82" builtinId="29" customBuiltin="1"/>
    <cellStyle name="Accent1 2" xfId="4802" xr:uid="{00000000-0005-0000-0000-00005A120000}"/>
    <cellStyle name="Accent1 3" xfId="4803" xr:uid="{00000000-0005-0000-0000-00005B120000}"/>
    <cellStyle name="Accent2" xfId="83" builtinId="33" customBuiltin="1"/>
    <cellStyle name="Accent2 2" xfId="4804" xr:uid="{00000000-0005-0000-0000-00005D120000}"/>
    <cellStyle name="Accent2 3" xfId="4805" xr:uid="{00000000-0005-0000-0000-00005E120000}"/>
    <cellStyle name="Accent3" xfId="84" builtinId="37" customBuiltin="1"/>
    <cellStyle name="Accent3 2" xfId="4806" xr:uid="{00000000-0005-0000-0000-000060120000}"/>
    <cellStyle name="Accent3 3" xfId="4807" xr:uid="{00000000-0005-0000-0000-000061120000}"/>
    <cellStyle name="Accent4" xfId="85" builtinId="41" customBuiltin="1"/>
    <cellStyle name="Accent4 2" xfId="4808" xr:uid="{00000000-0005-0000-0000-000063120000}"/>
    <cellStyle name="Accent4 3" xfId="4809" xr:uid="{00000000-0005-0000-0000-000064120000}"/>
    <cellStyle name="Accent5" xfId="86" builtinId="45" customBuiltin="1"/>
    <cellStyle name="Accent5 2" xfId="4810" xr:uid="{00000000-0005-0000-0000-000066120000}"/>
    <cellStyle name="Accent5 3" xfId="4811" xr:uid="{00000000-0005-0000-0000-000067120000}"/>
    <cellStyle name="Accent6" xfId="87" builtinId="49" customBuiltin="1"/>
    <cellStyle name="Accent6 2" xfId="4812" xr:uid="{00000000-0005-0000-0000-000069120000}"/>
    <cellStyle name="Accent6 3" xfId="4813" xr:uid="{00000000-0005-0000-0000-00006A120000}"/>
    <cellStyle name="ÅëÈ­ [0]_      " xfId="88" xr:uid="{00000000-0005-0000-0000-00006B120000}"/>
    <cellStyle name="ÅëÈ­_      " xfId="89" xr:uid="{00000000-0005-0000-0000-00006C120000}"/>
    <cellStyle name="AeE­_INQUIRY ¿?¾÷AßAø " xfId="90" xr:uid="{00000000-0005-0000-0000-00006D120000}"/>
    <cellStyle name="ÅëÈ­_L601CPT" xfId="91" xr:uid="{00000000-0005-0000-0000-00006E120000}"/>
    <cellStyle name="ÄÞ¸¶ [0]_      " xfId="92" xr:uid="{00000000-0005-0000-0000-00006F120000}"/>
    <cellStyle name="AÞ¸¶ [0]_INQUIRY ¿?¾÷AßAø " xfId="93" xr:uid="{00000000-0005-0000-0000-000070120000}"/>
    <cellStyle name="ÄÞ¸¶ [0]_L601CPT" xfId="94" xr:uid="{00000000-0005-0000-0000-000071120000}"/>
    <cellStyle name="ÄÞ¸¶_      " xfId="95" xr:uid="{00000000-0005-0000-0000-000072120000}"/>
    <cellStyle name="AÞ¸¶_INQUIRY ¿?¾÷AßAø " xfId="96" xr:uid="{00000000-0005-0000-0000-000073120000}"/>
    <cellStyle name="ÄÞ¸¶_L601CPT" xfId="97" xr:uid="{00000000-0005-0000-0000-000074120000}"/>
    <cellStyle name="AutoFormat Options" xfId="98" xr:uid="{00000000-0005-0000-0000-000075120000}"/>
    <cellStyle name="Bad" xfId="99" builtinId="27" customBuiltin="1"/>
    <cellStyle name="Bad 2" xfId="4814" xr:uid="{00000000-0005-0000-0000-000077120000}"/>
    <cellStyle name="Bad 3" xfId="4815" xr:uid="{00000000-0005-0000-0000-000078120000}"/>
    <cellStyle name="C?AØ_¿?¾÷CoE² " xfId="100" xr:uid="{00000000-0005-0000-0000-000079120000}"/>
    <cellStyle name="Ç¥ÁØ_      " xfId="101" xr:uid="{00000000-0005-0000-0000-00007A120000}"/>
    <cellStyle name="Calculation" xfId="102" builtinId="22" customBuiltin="1"/>
    <cellStyle name="Calculation 2" xfId="4816" xr:uid="{00000000-0005-0000-0000-00007C120000}"/>
    <cellStyle name="Calculation 2 2" xfId="5181" xr:uid="{00000000-0005-0000-0000-00007D120000}"/>
    <cellStyle name="Calculation 3" xfId="4817" xr:uid="{00000000-0005-0000-0000-00007E120000}"/>
    <cellStyle name="Calculation 3 2" xfId="5182" xr:uid="{00000000-0005-0000-0000-00007F120000}"/>
    <cellStyle name="Calculation 4" xfId="5163" xr:uid="{00000000-0005-0000-0000-000080120000}"/>
    <cellStyle name="category" xfId="103" xr:uid="{00000000-0005-0000-0000-000081120000}"/>
    <cellStyle name="Cerrency_Sheet2_XANGDAU" xfId="104" xr:uid="{00000000-0005-0000-0000-000082120000}"/>
    <cellStyle name="Check Cell" xfId="105" builtinId="23" customBuiltin="1"/>
    <cellStyle name="Check Cell 2" xfId="4818" xr:uid="{00000000-0005-0000-0000-000084120000}"/>
    <cellStyle name="Check Cell 3" xfId="4819" xr:uid="{00000000-0005-0000-0000-000085120000}"/>
    <cellStyle name="Comma" xfId="5136" builtinId="3"/>
    <cellStyle name="Comma [0] 2" xfId="4820" xr:uid="{00000000-0005-0000-0000-000087120000}"/>
    <cellStyle name="Comma 10" xfId="4821" xr:uid="{00000000-0005-0000-0000-000088120000}"/>
    <cellStyle name="Comma 10 2" xfId="4822" xr:uid="{00000000-0005-0000-0000-000089120000}"/>
    <cellStyle name="Comma 10 3" xfId="4823" xr:uid="{00000000-0005-0000-0000-00008A120000}"/>
    <cellStyle name="Comma 10_12 MSDC_Thuy Van" xfId="4824" xr:uid="{00000000-0005-0000-0000-00008B120000}"/>
    <cellStyle name="Comma 11" xfId="4825" xr:uid="{00000000-0005-0000-0000-00008C120000}"/>
    <cellStyle name="Comma 12" xfId="4826" xr:uid="{00000000-0005-0000-0000-00008D120000}"/>
    <cellStyle name="Comma 13" xfId="4827" xr:uid="{00000000-0005-0000-0000-00008E120000}"/>
    <cellStyle name="Comma 14" xfId="4828" xr:uid="{00000000-0005-0000-0000-00008F120000}"/>
    <cellStyle name="Comma 15" xfId="4829" xr:uid="{00000000-0005-0000-0000-000090120000}"/>
    <cellStyle name="Comma 16" xfId="4830" xr:uid="{00000000-0005-0000-0000-000091120000}"/>
    <cellStyle name="Comma 16 2" xfId="4831" xr:uid="{00000000-0005-0000-0000-000092120000}"/>
    <cellStyle name="Comma 17" xfId="4832" xr:uid="{00000000-0005-0000-0000-000093120000}"/>
    <cellStyle name="Comma 17 2" xfId="4833" xr:uid="{00000000-0005-0000-0000-000094120000}"/>
    <cellStyle name="Comma 18" xfId="4834" xr:uid="{00000000-0005-0000-0000-000095120000}"/>
    <cellStyle name="Comma 18 2" xfId="4835" xr:uid="{00000000-0005-0000-0000-000096120000}"/>
    <cellStyle name="Comma 19" xfId="4836" xr:uid="{00000000-0005-0000-0000-000097120000}"/>
    <cellStyle name="Comma 19 2" xfId="4837" xr:uid="{00000000-0005-0000-0000-000098120000}"/>
    <cellStyle name="Comma 2" xfId="4838" xr:uid="{00000000-0005-0000-0000-000099120000}"/>
    <cellStyle name="Comma 2 2" xfId="4839" xr:uid="{00000000-0005-0000-0000-00009A120000}"/>
    <cellStyle name="Comma 2 2 2" xfId="4840" xr:uid="{00000000-0005-0000-0000-00009B120000}"/>
    <cellStyle name="Comma 2 3" xfId="4841" xr:uid="{00000000-0005-0000-0000-00009C120000}"/>
    <cellStyle name="Comma 2 3 2" xfId="4842" xr:uid="{00000000-0005-0000-0000-00009D120000}"/>
    <cellStyle name="Comma 2 4" xfId="4843" xr:uid="{00000000-0005-0000-0000-00009E120000}"/>
    <cellStyle name="Comma 2_12 MSDC_Thuy Van" xfId="4844" xr:uid="{00000000-0005-0000-0000-00009F120000}"/>
    <cellStyle name="Comma 20" xfId="4845" xr:uid="{00000000-0005-0000-0000-0000A0120000}"/>
    <cellStyle name="Comma 20 2" xfId="4846" xr:uid="{00000000-0005-0000-0000-0000A1120000}"/>
    <cellStyle name="Comma 21" xfId="4847" xr:uid="{00000000-0005-0000-0000-0000A2120000}"/>
    <cellStyle name="Comma 21 2" xfId="4848" xr:uid="{00000000-0005-0000-0000-0000A3120000}"/>
    <cellStyle name="Comma 22" xfId="4849" xr:uid="{00000000-0005-0000-0000-0000A4120000}"/>
    <cellStyle name="Comma 22 2" xfId="4850" xr:uid="{00000000-0005-0000-0000-0000A5120000}"/>
    <cellStyle name="Comma 23" xfId="4851" xr:uid="{00000000-0005-0000-0000-0000A6120000}"/>
    <cellStyle name="Comma 23 2" xfId="4852" xr:uid="{00000000-0005-0000-0000-0000A7120000}"/>
    <cellStyle name="Comma 24" xfId="4853" xr:uid="{00000000-0005-0000-0000-0000A8120000}"/>
    <cellStyle name="Comma 24 2" xfId="4854" xr:uid="{00000000-0005-0000-0000-0000A9120000}"/>
    <cellStyle name="Comma 25" xfId="4855" xr:uid="{00000000-0005-0000-0000-0000AA120000}"/>
    <cellStyle name="Comma 26" xfId="5193" xr:uid="{00000000-0005-0000-0000-0000AB120000}"/>
    <cellStyle name="Comma 27" xfId="5194" xr:uid="{00000000-0005-0000-0000-0000AC120000}"/>
    <cellStyle name="Comma 28" xfId="5195" xr:uid="{00000000-0005-0000-0000-0000AD120000}"/>
    <cellStyle name="Comma 29" xfId="5196" xr:uid="{00000000-0005-0000-0000-0000AE120000}"/>
    <cellStyle name="Comma 3" xfId="4856" xr:uid="{00000000-0005-0000-0000-0000AF120000}"/>
    <cellStyle name="Comma 3 2" xfId="4857" xr:uid="{00000000-0005-0000-0000-0000B0120000}"/>
    <cellStyle name="Comma 3 3" xfId="4858" xr:uid="{00000000-0005-0000-0000-0000B1120000}"/>
    <cellStyle name="Comma 3_12 MSDC_Thuy Van" xfId="4859" xr:uid="{00000000-0005-0000-0000-0000B2120000}"/>
    <cellStyle name="Comma 30" xfId="5197" xr:uid="{00000000-0005-0000-0000-0000B3120000}"/>
    <cellStyle name="Comma 31" xfId="5198" xr:uid="{00000000-0005-0000-0000-0000B4120000}"/>
    <cellStyle name="Comma 32" xfId="5199" xr:uid="{00000000-0005-0000-0000-0000B5120000}"/>
    <cellStyle name="Comma 33" xfId="5200" xr:uid="{00000000-0005-0000-0000-0000B6120000}"/>
    <cellStyle name="Comma 34" xfId="5201" xr:uid="{00000000-0005-0000-0000-0000B7120000}"/>
    <cellStyle name="Comma 35" xfId="5202" xr:uid="{00000000-0005-0000-0000-0000B8120000}"/>
    <cellStyle name="Comma 36" xfId="5203" xr:uid="{00000000-0005-0000-0000-0000B9120000}"/>
    <cellStyle name="Comma 37" xfId="5204" xr:uid="{00000000-0005-0000-0000-0000BA120000}"/>
    <cellStyle name="Comma 38" xfId="5205" xr:uid="{00000000-0005-0000-0000-0000BB120000}"/>
    <cellStyle name="Comma 39" xfId="5206" xr:uid="{00000000-0005-0000-0000-0000BC120000}"/>
    <cellStyle name="Comma 4" xfId="4860" xr:uid="{00000000-0005-0000-0000-0000BD120000}"/>
    <cellStyle name="Comma 4 2" xfId="4861" xr:uid="{00000000-0005-0000-0000-0000BE120000}"/>
    <cellStyle name="Comma 40" xfId="5207" xr:uid="{00000000-0005-0000-0000-0000BF120000}"/>
    <cellStyle name="Comma 41" xfId="5208" xr:uid="{00000000-0005-0000-0000-0000C0120000}"/>
    <cellStyle name="Comma 42" xfId="5209" xr:uid="{00000000-0005-0000-0000-0000C1120000}"/>
    <cellStyle name="Comma 43" xfId="5210" xr:uid="{00000000-0005-0000-0000-0000C2120000}"/>
    <cellStyle name="Comma 5" xfId="4862" xr:uid="{00000000-0005-0000-0000-0000C3120000}"/>
    <cellStyle name="Comma 5 2" xfId="4863" xr:uid="{00000000-0005-0000-0000-0000C4120000}"/>
    <cellStyle name="Comma 6" xfId="4864" xr:uid="{00000000-0005-0000-0000-0000C5120000}"/>
    <cellStyle name="Comma 6 2" xfId="4865" xr:uid="{00000000-0005-0000-0000-0000C6120000}"/>
    <cellStyle name="Comma 7" xfId="4866" xr:uid="{00000000-0005-0000-0000-0000C7120000}"/>
    <cellStyle name="Comma 7 2" xfId="4867" xr:uid="{00000000-0005-0000-0000-0000C8120000}"/>
    <cellStyle name="Comma 8" xfId="4868" xr:uid="{00000000-0005-0000-0000-0000C9120000}"/>
    <cellStyle name="Comma 8 2" xfId="4869" xr:uid="{00000000-0005-0000-0000-0000CA120000}"/>
    <cellStyle name="Comma 9" xfId="4870" xr:uid="{00000000-0005-0000-0000-0000CB120000}"/>
    <cellStyle name="Comma 9 2" xfId="4871" xr:uid="{00000000-0005-0000-0000-0000CC120000}"/>
    <cellStyle name="comma zerodec" xfId="106" xr:uid="{00000000-0005-0000-0000-0000CD120000}"/>
    <cellStyle name="comma zerodec 2" xfId="4872" xr:uid="{00000000-0005-0000-0000-0000CE120000}"/>
    <cellStyle name="comma zerodec_11(1).DAOTAO 2012(ok)" xfId="4873" xr:uid="{00000000-0005-0000-0000-0000CF120000}"/>
    <cellStyle name="Comma0" xfId="107" xr:uid="{00000000-0005-0000-0000-0000D0120000}"/>
    <cellStyle name="Comma0 2" xfId="4874" xr:uid="{00000000-0005-0000-0000-0000D1120000}"/>
    <cellStyle name="cong" xfId="108" xr:uid="{00000000-0005-0000-0000-0000D2120000}"/>
    <cellStyle name="Currency 2" xfId="4875" xr:uid="{00000000-0005-0000-0000-0000D3120000}"/>
    <cellStyle name="Currency0" xfId="109" xr:uid="{00000000-0005-0000-0000-0000D4120000}"/>
    <cellStyle name="Currency0 2" xfId="4876" xr:uid="{00000000-0005-0000-0000-0000D5120000}"/>
    <cellStyle name="Currency1" xfId="110" xr:uid="{00000000-0005-0000-0000-0000D6120000}"/>
    <cellStyle name="Currency1 2" xfId="4877" xr:uid="{00000000-0005-0000-0000-0000D7120000}"/>
    <cellStyle name="Date" xfId="111" xr:uid="{00000000-0005-0000-0000-0000D8120000}"/>
    <cellStyle name="Date 2" xfId="4878" xr:uid="{00000000-0005-0000-0000-0000D9120000}"/>
    <cellStyle name="DAUDE" xfId="112" xr:uid="{00000000-0005-0000-0000-0000DA120000}"/>
    <cellStyle name="Dollar (zero dec)" xfId="113" xr:uid="{00000000-0005-0000-0000-0000DB120000}"/>
    <cellStyle name="Dollar (zero dec) 2" xfId="4879" xr:uid="{00000000-0005-0000-0000-0000DC120000}"/>
    <cellStyle name="Dollar (zero dec)_12 MSDC_Thuy Van" xfId="4880" xr:uid="{00000000-0005-0000-0000-0000DD120000}"/>
    <cellStyle name="Explanatory Text" xfId="114" builtinId="53" customBuiltin="1"/>
    <cellStyle name="Explanatory Text 2" xfId="4881" xr:uid="{00000000-0005-0000-0000-0000DF120000}"/>
    <cellStyle name="Explanatory Text 3" xfId="4882" xr:uid="{00000000-0005-0000-0000-0000E0120000}"/>
    <cellStyle name="Fixed" xfId="115" xr:uid="{00000000-0005-0000-0000-0000E1120000}"/>
    <cellStyle name="Fixed 2" xfId="4883" xr:uid="{00000000-0005-0000-0000-0000E2120000}"/>
    <cellStyle name="gia" xfId="116" xr:uid="{00000000-0005-0000-0000-0000E3120000}"/>
    <cellStyle name="Good" xfId="117" builtinId="26" customBuiltin="1"/>
    <cellStyle name="Good 2" xfId="4884" xr:uid="{00000000-0005-0000-0000-0000E5120000}"/>
    <cellStyle name="Good 3" xfId="4885" xr:uid="{00000000-0005-0000-0000-0000E6120000}"/>
    <cellStyle name="Grey" xfId="118" xr:uid="{00000000-0005-0000-0000-0000E7120000}"/>
    <cellStyle name="Grey 2" xfId="4886" xr:uid="{00000000-0005-0000-0000-0000E8120000}"/>
    <cellStyle name="Grey_11(1).DAOTAO 2012(ok)" xfId="4887" xr:uid="{00000000-0005-0000-0000-0000E9120000}"/>
    <cellStyle name="HEADER" xfId="119" xr:uid="{00000000-0005-0000-0000-0000EA120000}"/>
    <cellStyle name="Header1" xfId="120" xr:uid="{00000000-0005-0000-0000-0000EB120000}"/>
    <cellStyle name="Header2" xfId="121" xr:uid="{00000000-0005-0000-0000-0000EC120000}"/>
    <cellStyle name="Header2 2" xfId="5166" xr:uid="{00000000-0005-0000-0000-0000ED120000}"/>
    <cellStyle name="Heading 1" xfId="122" builtinId="16" customBuiltin="1"/>
    <cellStyle name="Heading 1 2" xfId="4888" xr:uid="{00000000-0005-0000-0000-0000EF120000}"/>
    <cellStyle name="Heading 1 3" xfId="4889" xr:uid="{00000000-0005-0000-0000-0000F0120000}"/>
    <cellStyle name="Heading 2" xfId="123" builtinId="17" customBuiltin="1"/>
    <cellStyle name="Heading 2 2" xfId="4890" xr:uid="{00000000-0005-0000-0000-0000F2120000}"/>
    <cellStyle name="Heading 2 3" xfId="4891" xr:uid="{00000000-0005-0000-0000-0000F3120000}"/>
    <cellStyle name="Heading 3" xfId="124" builtinId="18" customBuiltin="1"/>
    <cellStyle name="Heading 3 2" xfId="4892" xr:uid="{00000000-0005-0000-0000-0000F5120000}"/>
    <cellStyle name="Heading 3 3" xfId="4893" xr:uid="{00000000-0005-0000-0000-0000F6120000}"/>
    <cellStyle name="Heading 4" xfId="125" builtinId="19" customBuiltin="1"/>
    <cellStyle name="Heading 4 2" xfId="4894" xr:uid="{00000000-0005-0000-0000-0000F8120000}"/>
    <cellStyle name="Heading 4 3" xfId="4895" xr:uid="{00000000-0005-0000-0000-0000F9120000}"/>
    <cellStyle name="HEADING1" xfId="126" xr:uid="{00000000-0005-0000-0000-0000FA120000}"/>
    <cellStyle name="HEADING1 2" xfId="4896" xr:uid="{00000000-0005-0000-0000-0000FB120000}"/>
    <cellStyle name="HEADING1_11(1).DAOTAO 2012(ok)" xfId="4897" xr:uid="{00000000-0005-0000-0000-0000FC120000}"/>
    <cellStyle name="HEADING2" xfId="127" xr:uid="{00000000-0005-0000-0000-0000FD120000}"/>
    <cellStyle name="HEADING2 2" xfId="4898" xr:uid="{00000000-0005-0000-0000-0000FE120000}"/>
    <cellStyle name="HEADING2_11(1).DAOTAO 2012(ok)" xfId="4899" xr:uid="{00000000-0005-0000-0000-0000FF120000}"/>
    <cellStyle name="Hyperlink 2" xfId="4900" xr:uid="{00000000-0005-0000-0000-000000130000}"/>
    <cellStyle name="Input" xfId="128" builtinId="20" customBuiltin="1"/>
    <cellStyle name="Input [yellow]" xfId="129" xr:uid="{00000000-0005-0000-0000-000002130000}"/>
    <cellStyle name="Input [yellow] 2" xfId="4901" xr:uid="{00000000-0005-0000-0000-000003130000}"/>
    <cellStyle name="Input [yellow] 3" xfId="5167" xr:uid="{00000000-0005-0000-0000-000004130000}"/>
    <cellStyle name="Input [yellow]_11(1).DAOTAO 2012(ok)" xfId="4902" xr:uid="{00000000-0005-0000-0000-000005130000}"/>
    <cellStyle name="Input 2" xfId="4903" xr:uid="{00000000-0005-0000-0000-000006130000}"/>
    <cellStyle name="Input 2 2" xfId="5185" xr:uid="{00000000-0005-0000-0000-000007130000}"/>
    <cellStyle name="Input 3" xfId="4904" xr:uid="{00000000-0005-0000-0000-000008130000}"/>
    <cellStyle name="Input 4" xfId="4905" xr:uid="{00000000-0005-0000-0000-000009130000}"/>
    <cellStyle name="Input 5" xfId="4906" xr:uid="{00000000-0005-0000-0000-00000A130000}"/>
    <cellStyle name="Input 6" xfId="4907" xr:uid="{00000000-0005-0000-0000-00000B130000}"/>
    <cellStyle name="Input 7" xfId="4908" xr:uid="{00000000-0005-0000-0000-00000C130000}"/>
    <cellStyle name="Input 8" xfId="4909" xr:uid="{00000000-0005-0000-0000-00000D130000}"/>
    <cellStyle name="Linked Cell" xfId="130" builtinId="24" customBuiltin="1"/>
    <cellStyle name="Linked Cell 2" xfId="4910" xr:uid="{00000000-0005-0000-0000-00000F130000}"/>
    <cellStyle name="Linked Cell 3" xfId="4911" xr:uid="{00000000-0005-0000-0000-000010130000}"/>
    <cellStyle name="Model" xfId="131" xr:uid="{00000000-0005-0000-0000-000011130000}"/>
    <cellStyle name="Monétaire [0]_TARIFFS DB" xfId="132" xr:uid="{00000000-0005-0000-0000-000012130000}"/>
    <cellStyle name="Monétaire_TARIFFS DB" xfId="133" xr:uid="{00000000-0005-0000-0000-000013130000}"/>
    <cellStyle name="n" xfId="134" xr:uid="{00000000-0005-0000-0000-000014130000}"/>
    <cellStyle name="n 2" xfId="5168" xr:uid="{00000000-0005-0000-0000-000015130000}"/>
    <cellStyle name="Neutral" xfId="135" builtinId="28" customBuiltin="1"/>
    <cellStyle name="Neutral 2" xfId="4912" xr:uid="{00000000-0005-0000-0000-000017130000}"/>
    <cellStyle name="Neutral 3" xfId="4913" xr:uid="{00000000-0005-0000-0000-000018130000}"/>
    <cellStyle name="New Times Roman" xfId="136" xr:uid="{00000000-0005-0000-0000-000019130000}"/>
    <cellStyle name="New Times Roman 2" xfId="4914" xr:uid="{00000000-0005-0000-0000-00001A130000}"/>
    <cellStyle name="New Times Roman_11(1).DAOTAO 2012(ok)" xfId="4915" xr:uid="{00000000-0005-0000-0000-00001B130000}"/>
    <cellStyle name="No" xfId="137" xr:uid="{00000000-0005-0000-0000-00001C130000}"/>
    <cellStyle name="No 2" xfId="4916" xr:uid="{00000000-0005-0000-0000-00001D130000}"/>
    <cellStyle name="no dec" xfId="138" xr:uid="{00000000-0005-0000-0000-00001E130000}"/>
    <cellStyle name="no dec 2" xfId="4917" xr:uid="{00000000-0005-0000-0000-00001F130000}"/>
    <cellStyle name="no dec_11(1).DAOTAO 2012(ok)" xfId="4918" xr:uid="{00000000-0005-0000-0000-000020130000}"/>
    <cellStyle name="No_01 Don vi HC" xfId="4919" xr:uid="{00000000-0005-0000-0000-000021130000}"/>
    <cellStyle name="Normal" xfId="0" builtinId="0"/>
    <cellStyle name="Normal - Style1" xfId="139" xr:uid="{00000000-0005-0000-0000-000023130000}"/>
    <cellStyle name="Normal - Style1 2" xfId="4920" xr:uid="{00000000-0005-0000-0000-000024130000}"/>
    <cellStyle name="Normal - Style1_01 Don vi HC" xfId="4921" xr:uid="{00000000-0005-0000-0000-000025130000}"/>
    <cellStyle name="Normal 10" xfId="4922" xr:uid="{00000000-0005-0000-0000-000026130000}"/>
    <cellStyle name="Normal 10 2" xfId="4923" xr:uid="{00000000-0005-0000-0000-000027130000}"/>
    <cellStyle name="Normal 100" xfId="4924" xr:uid="{00000000-0005-0000-0000-000028130000}"/>
    <cellStyle name="Normal 101" xfId="4925" xr:uid="{00000000-0005-0000-0000-000029130000}"/>
    <cellStyle name="Normal 102" xfId="4926" xr:uid="{00000000-0005-0000-0000-00002A130000}"/>
    <cellStyle name="Normal 103" xfId="4927" xr:uid="{00000000-0005-0000-0000-00002B130000}"/>
    <cellStyle name="Normal 104" xfId="4928" xr:uid="{00000000-0005-0000-0000-00002C130000}"/>
    <cellStyle name="Normal 105" xfId="4929" xr:uid="{00000000-0005-0000-0000-00002D130000}"/>
    <cellStyle name="Normal 106" xfId="4930" xr:uid="{00000000-0005-0000-0000-00002E130000}"/>
    <cellStyle name="Normal 107" xfId="4931" xr:uid="{00000000-0005-0000-0000-00002F130000}"/>
    <cellStyle name="Normal 108" xfId="4932" xr:uid="{00000000-0005-0000-0000-000030130000}"/>
    <cellStyle name="Normal 109" xfId="4933" xr:uid="{00000000-0005-0000-0000-000031130000}"/>
    <cellStyle name="Normal 11" xfId="4934" xr:uid="{00000000-0005-0000-0000-000032130000}"/>
    <cellStyle name="Normal 11 2" xfId="4935" xr:uid="{00000000-0005-0000-0000-000033130000}"/>
    <cellStyle name="Normal 11 3" xfId="4936" xr:uid="{00000000-0005-0000-0000-000034130000}"/>
    <cellStyle name="Normal 11_12 MSDC_Thuy Van" xfId="4937" xr:uid="{00000000-0005-0000-0000-000035130000}"/>
    <cellStyle name="Normal 110" xfId="4938" xr:uid="{00000000-0005-0000-0000-000036130000}"/>
    <cellStyle name="Normal 111" xfId="4939" xr:uid="{00000000-0005-0000-0000-000037130000}"/>
    <cellStyle name="Normal 112" xfId="4940" xr:uid="{00000000-0005-0000-0000-000038130000}"/>
    <cellStyle name="Normal 113" xfId="4941" xr:uid="{00000000-0005-0000-0000-000039130000}"/>
    <cellStyle name="Normal 114" xfId="4942" xr:uid="{00000000-0005-0000-0000-00003A130000}"/>
    <cellStyle name="Normal 115" xfId="4943" xr:uid="{00000000-0005-0000-0000-00003B130000}"/>
    <cellStyle name="Normal 116" xfId="4944" xr:uid="{00000000-0005-0000-0000-00003C130000}"/>
    <cellStyle name="Normal 117" xfId="4945" xr:uid="{00000000-0005-0000-0000-00003D130000}"/>
    <cellStyle name="Normal 118" xfId="4946" xr:uid="{00000000-0005-0000-0000-00003E130000}"/>
    <cellStyle name="Normal 119" xfId="4947" xr:uid="{00000000-0005-0000-0000-00003F130000}"/>
    <cellStyle name="Normal 12" xfId="4948" xr:uid="{00000000-0005-0000-0000-000040130000}"/>
    <cellStyle name="Normal 12 2" xfId="4949" xr:uid="{00000000-0005-0000-0000-000041130000}"/>
    <cellStyle name="Normal 12 3" xfId="4950" xr:uid="{00000000-0005-0000-0000-000042130000}"/>
    <cellStyle name="Normal 12 4" xfId="4951" xr:uid="{00000000-0005-0000-0000-000043130000}"/>
    <cellStyle name="Normal 12 5" xfId="140" xr:uid="{00000000-0005-0000-0000-000044130000}"/>
    <cellStyle name="Normal 12_TKQG" xfId="4952" xr:uid="{00000000-0005-0000-0000-000045130000}"/>
    <cellStyle name="Normal 120" xfId="4953" xr:uid="{00000000-0005-0000-0000-000046130000}"/>
    <cellStyle name="Normal 121" xfId="4954" xr:uid="{00000000-0005-0000-0000-000047130000}"/>
    <cellStyle name="Normal 122" xfId="4955" xr:uid="{00000000-0005-0000-0000-000048130000}"/>
    <cellStyle name="Normal 123" xfId="4956" xr:uid="{00000000-0005-0000-0000-000049130000}"/>
    <cellStyle name="Normal 124" xfId="4957" xr:uid="{00000000-0005-0000-0000-00004A130000}"/>
    <cellStyle name="Normal 125" xfId="4958" xr:uid="{00000000-0005-0000-0000-00004B130000}"/>
    <cellStyle name="Normal 126" xfId="4959" xr:uid="{00000000-0005-0000-0000-00004C130000}"/>
    <cellStyle name="Normal 127" xfId="4960" xr:uid="{00000000-0005-0000-0000-00004D130000}"/>
    <cellStyle name="Normal 128" xfId="4961" xr:uid="{00000000-0005-0000-0000-00004E130000}"/>
    <cellStyle name="Normal 129" xfId="4962" xr:uid="{00000000-0005-0000-0000-00004F130000}"/>
    <cellStyle name="Normal 13" xfId="192" xr:uid="{00000000-0005-0000-0000-000050130000}"/>
    <cellStyle name="Normal 13 2" xfId="4963" xr:uid="{00000000-0005-0000-0000-000051130000}"/>
    <cellStyle name="Normal 13 2 2" xfId="193" xr:uid="{00000000-0005-0000-0000-000052130000}"/>
    <cellStyle name="Normal 13 2 3" xfId="4964" xr:uid="{00000000-0005-0000-0000-000053130000}"/>
    <cellStyle name="Normal 13 3" xfId="4965" xr:uid="{00000000-0005-0000-0000-000054130000}"/>
    <cellStyle name="Normal 130" xfId="4966" xr:uid="{00000000-0005-0000-0000-000055130000}"/>
    <cellStyle name="Normal 131" xfId="4967" xr:uid="{00000000-0005-0000-0000-000056130000}"/>
    <cellStyle name="Normal 132" xfId="4968" xr:uid="{00000000-0005-0000-0000-000057130000}"/>
    <cellStyle name="Normal 133" xfId="4969" xr:uid="{00000000-0005-0000-0000-000058130000}"/>
    <cellStyle name="Normal 134" xfId="4970" xr:uid="{00000000-0005-0000-0000-000059130000}"/>
    <cellStyle name="Normal 135" xfId="4971" xr:uid="{00000000-0005-0000-0000-00005A130000}"/>
    <cellStyle name="Normal 136" xfId="4972" xr:uid="{00000000-0005-0000-0000-00005B130000}"/>
    <cellStyle name="Normal 137" xfId="4973" xr:uid="{00000000-0005-0000-0000-00005C130000}"/>
    <cellStyle name="Normal 138" xfId="4974" xr:uid="{00000000-0005-0000-0000-00005D130000}"/>
    <cellStyle name="Normal 139" xfId="4975" xr:uid="{00000000-0005-0000-0000-00005E130000}"/>
    <cellStyle name="Normal 14" xfId="4976" xr:uid="{00000000-0005-0000-0000-00005F130000}"/>
    <cellStyle name="Normal 140" xfId="4977" xr:uid="{00000000-0005-0000-0000-000060130000}"/>
    <cellStyle name="Normal 141" xfId="4978" xr:uid="{00000000-0005-0000-0000-000061130000}"/>
    <cellStyle name="Normal 142" xfId="4979" xr:uid="{00000000-0005-0000-0000-000062130000}"/>
    <cellStyle name="Normal 143" xfId="4980" xr:uid="{00000000-0005-0000-0000-000063130000}"/>
    <cellStyle name="Normal 144" xfId="4981" xr:uid="{00000000-0005-0000-0000-000064130000}"/>
    <cellStyle name="Normal 145" xfId="4982" xr:uid="{00000000-0005-0000-0000-000065130000}"/>
    <cellStyle name="Normal 146" xfId="4983" xr:uid="{00000000-0005-0000-0000-000066130000}"/>
    <cellStyle name="Normal 147" xfId="4984" xr:uid="{00000000-0005-0000-0000-000067130000}"/>
    <cellStyle name="Normal 148" xfId="4985" xr:uid="{00000000-0005-0000-0000-000068130000}"/>
    <cellStyle name="Normal 149" xfId="4986" xr:uid="{00000000-0005-0000-0000-000069130000}"/>
    <cellStyle name="Normal 15" xfId="4987" xr:uid="{00000000-0005-0000-0000-00006A130000}"/>
    <cellStyle name="Normal 150" xfId="4988" xr:uid="{00000000-0005-0000-0000-00006B130000}"/>
    <cellStyle name="Normal 151" xfId="4989" xr:uid="{00000000-0005-0000-0000-00006C130000}"/>
    <cellStyle name="Normal 152" xfId="4990" xr:uid="{00000000-0005-0000-0000-00006D130000}"/>
    <cellStyle name="Normal 152 2" xfId="4991" xr:uid="{00000000-0005-0000-0000-00006E130000}"/>
    <cellStyle name="Normal 153" xfId="4992" xr:uid="{00000000-0005-0000-0000-00006F130000}"/>
    <cellStyle name="Normal 153 2" xfId="4993" xr:uid="{00000000-0005-0000-0000-000070130000}"/>
    <cellStyle name="Normal 153 2 2" xfId="4994" xr:uid="{00000000-0005-0000-0000-000071130000}"/>
    <cellStyle name="Normal 154" xfId="4995" xr:uid="{00000000-0005-0000-0000-000072130000}"/>
    <cellStyle name="Normal 154 2" xfId="4996" xr:uid="{00000000-0005-0000-0000-000073130000}"/>
    <cellStyle name="Normal 155" xfId="4997" xr:uid="{00000000-0005-0000-0000-000074130000}"/>
    <cellStyle name="Normal 156" xfId="4998" xr:uid="{00000000-0005-0000-0000-000075130000}"/>
    <cellStyle name="Normal 157" xfId="5138" xr:uid="{00000000-0005-0000-0000-000076130000}"/>
    <cellStyle name="Normal 158" xfId="5139" xr:uid="{00000000-0005-0000-0000-000077130000}"/>
    <cellStyle name="Normal 159" xfId="5140" xr:uid="{00000000-0005-0000-0000-000078130000}"/>
    <cellStyle name="Normal 16" xfId="4999" xr:uid="{00000000-0005-0000-0000-000079130000}"/>
    <cellStyle name="Normal 160" xfId="5141" xr:uid="{00000000-0005-0000-0000-00007A130000}"/>
    <cellStyle name="Normal 161" xfId="5142" xr:uid="{00000000-0005-0000-0000-00007B130000}"/>
    <cellStyle name="Normal 162" xfId="5143" xr:uid="{00000000-0005-0000-0000-00007C130000}"/>
    <cellStyle name="Normal 163" xfId="5144" xr:uid="{00000000-0005-0000-0000-00007D130000}"/>
    <cellStyle name="Normal 164" xfId="5145" xr:uid="{00000000-0005-0000-0000-00007E130000}"/>
    <cellStyle name="Normal 165" xfId="5146" xr:uid="{00000000-0005-0000-0000-00007F130000}"/>
    <cellStyle name="Normal 166" xfId="5147" xr:uid="{00000000-0005-0000-0000-000080130000}"/>
    <cellStyle name="Normal 167" xfId="5148" xr:uid="{00000000-0005-0000-0000-000081130000}"/>
    <cellStyle name="Normal 168" xfId="5149" xr:uid="{00000000-0005-0000-0000-000082130000}"/>
    <cellStyle name="Normal 169" xfId="5150" xr:uid="{00000000-0005-0000-0000-000083130000}"/>
    <cellStyle name="Normal 17" xfId="5000" xr:uid="{00000000-0005-0000-0000-000084130000}"/>
    <cellStyle name="Normal 170" xfId="5151" xr:uid="{00000000-0005-0000-0000-000085130000}"/>
    <cellStyle name="Normal 171" xfId="5152" xr:uid="{00000000-0005-0000-0000-000086130000}"/>
    <cellStyle name="Normal 172" xfId="5153" xr:uid="{00000000-0005-0000-0000-000087130000}"/>
    <cellStyle name="Normal 173" xfId="5176" xr:uid="{00000000-0005-0000-0000-000088130000}"/>
    <cellStyle name="Normal 174" xfId="5187" xr:uid="{00000000-0005-0000-0000-000089130000}"/>
    <cellStyle name="Normal 175" xfId="5178" xr:uid="{00000000-0005-0000-0000-00008A130000}"/>
    <cellStyle name="Normal 176" xfId="5165" xr:uid="{00000000-0005-0000-0000-00008B130000}"/>
    <cellStyle name="Normal 177" xfId="5180" xr:uid="{00000000-0005-0000-0000-00008C130000}"/>
    <cellStyle name="Normal 178" xfId="5177" xr:uid="{00000000-0005-0000-0000-00008D130000}"/>
    <cellStyle name="Normal 179" xfId="5186" xr:uid="{00000000-0005-0000-0000-00008E130000}"/>
    <cellStyle name="Normal 18" xfId="5001" xr:uid="{00000000-0005-0000-0000-00008F130000}"/>
    <cellStyle name="Normal 180" xfId="5154" xr:uid="{00000000-0005-0000-0000-000090130000}"/>
    <cellStyle name="Normal 181" xfId="5183" xr:uid="{00000000-0005-0000-0000-000091130000}"/>
    <cellStyle name="Normal 182" xfId="5179" xr:uid="{00000000-0005-0000-0000-000092130000}"/>
    <cellStyle name="Normal 183" xfId="5184" xr:uid="{00000000-0005-0000-0000-000093130000}"/>
    <cellStyle name="Normal 184" xfId="5164" xr:uid="{00000000-0005-0000-0000-000094130000}"/>
    <cellStyle name="Normal 19" xfId="5002" xr:uid="{00000000-0005-0000-0000-000095130000}"/>
    <cellStyle name="Normal 2" xfId="141" xr:uid="{00000000-0005-0000-0000-000096130000}"/>
    <cellStyle name="Normal 2 2" xfId="5003" xr:uid="{00000000-0005-0000-0000-000097130000}"/>
    <cellStyle name="Normal 2 2 2" xfId="5004" xr:uid="{00000000-0005-0000-0000-000098130000}"/>
    <cellStyle name="Normal 2 3" xfId="5005" xr:uid="{00000000-0005-0000-0000-000099130000}"/>
    <cellStyle name="Normal 2 4" xfId="5006" xr:uid="{00000000-0005-0000-0000-00009A130000}"/>
    <cellStyle name="Normal 2 4 2" xfId="5007" xr:uid="{00000000-0005-0000-0000-00009B130000}"/>
    <cellStyle name="Normal 2 5" xfId="5008" xr:uid="{00000000-0005-0000-0000-00009C130000}"/>
    <cellStyle name="Normal 2 6" xfId="5009" xr:uid="{00000000-0005-0000-0000-00009D130000}"/>
    <cellStyle name="Normal 2 7" xfId="142" xr:uid="{00000000-0005-0000-0000-00009E130000}"/>
    <cellStyle name="Normal 2 7 2" xfId="5170" xr:uid="{00000000-0005-0000-0000-00009F130000}"/>
    <cellStyle name="Normal 2 8" xfId="5169" xr:uid="{00000000-0005-0000-0000-0000A0130000}"/>
    <cellStyle name="Normal 2_06 NGTT LN,TS 2013 co so" xfId="5010" xr:uid="{00000000-0005-0000-0000-0000A1130000}"/>
    <cellStyle name="Normal 20" xfId="5011" xr:uid="{00000000-0005-0000-0000-0000A2130000}"/>
    <cellStyle name="Normal 21" xfId="5012" xr:uid="{00000000-0005-0000-0000-0000A3130000}"/>
    <cellStyle name="Normal 22" xfId="5013" xr:uid="{00000000-0005-0000-0000-0000A4130000}"/>
    <cellStyle name="Normal 23" xfId="5014" xr:uid="{00000000-0005-0000-0000-0000A5130000}"/>
    <cellStyle name="Normal 24" xfId="5015" xr:uid="{00000000-0005-0000-0000-0000A6130000}"/>
    <cellStyle name="Normal 25" xfId="5016" xr:uid="{00000000-0005-0000-0000-0000A7130000}"/>
    <cellStyle name="Normal 26" xfId="5017" xr:uid="{00000000-0005-0000-0000-0000A8130000}"/>
    <cellStyle name="Normal 27" xfId="5018" xr:uid="{00000000-0005-0000-0000-0000A9130000}"/>
    <cellStyle name="Normal 28" xfId="5019" xr:uid="{00000000-0005-0000-0000-0000AA130000}"/>
    <cellStyle name="Normal 29" xfId="5020" xr:uid="{00000000-0005-0000-0000-0000AB130000}"/>
    <cellStyle name="Normal 3" xfId="143" xr:uid="{00000000-0005-0000-0000-0000AC130000}"/>
    <cellStyle name="Normal 3 2" xfId="5021" xr:uid="{00000000-0005-0000-0000-0000AD130000}"/>
    <cellStyle name="Normal 3 2 2" xfId="5022" xr:uid="{00000000-0005-0000-0000-0000AE130000}"/>
    <cellStyle name="Normal 3 2 3" xfId="5023" xr:uid="{00000000-0005-0000-0000-0000AF130000}"/>
    <cellStyle name="Normal 3 2_06 NGTT LN,TS 2013 co so" xfId="5024" xr:uid="{00000000-0005-0000-0000-0000B0130000}"/>
    <cellStyle name="Normal 3 3" xfId="5025" xr:uid="{00000000-0005-0000-0000-0000B1130000}"/>
    <cellStyle name="Normal 3 4" xfId="5026" xr:uid="{00000000-0005-0000-0000-0000B2130000}"/>
    <cellStyle name="Normal 3_01 Don vi HC" xfId="5027" xr:uid="{00000000-0005-0000-0000-0000B3130000}"/>
    <cellStyle name="Normal 30" xfId="5028" xr:uid="{00000000-0005-0000-0000-0000B4130000}"/>
    <cellStyle name="Normal 31" xfId="5029" xr:uid="{00000000-0005-0000-0000-0000B5130000}"/>
    <cellStyle name="Normal 32" xfId="5030" xr:uid="{00000000-0005-0000-0000-0000B6130000}"/>
    <cellStyle name="Normal 33" xfId="5031" xr:uid="{00000000-0005-0000-0000-0000B7130000}"/>
    <cellStyle name="Normal 34" xfId="5032" xr:uid="{00000000-0005-0000-0000-0000B8130000}"/>
    <cellStyle name="Normal 35" xfId="5033" xr:uid="{00000000-0005-0000-0000-0000B9130000}"/>
    <cellStyle name="Normal 36" xfId="5034" xr:uid="{00000000-0005-0000-0000-0000BA130000}"/>
    <cellStyle name="Normal 37" xfId="5035" xr:uid="{00000000-0005-0000-0000-0000BB130000}"/>
    <cellStyle name="Normal 38" xfId="5036" xr:uid="{00000000-0005-0000-0000-0000BC130000}"/>
    <cellStyle name="Normal 39" xfId="5037" xr:uid="{00000000-0005-0000-0000-0000BD130000}"/>
    <cellStyle name="Normal 4" xfId="5038" xr:uid="{00000000-0005-0000-0000-0000BE130000}"/>
    <cellStyle name="Normal 4 2" xfId="5039" xr:uid="{00000000-0005-0000-0000-0000BF130000}"/>
    <cellStyle name="Normal 4 2 2" xfId="5040" xr:uid="{00000000-0005-0000-0000-0000C0130000}"/>
    <cellStyle name="Normal 4 3" xfId="5041" xr:uid="{00000000-0005-0000-0000-0000C1130000}"/>
    <cellStyle name="Normal 4_07 NGTT CN 2012" xfId="5042" xr:uid="{00000000-0005-0000-0000-0000C2130000}"/>
    <cellStyle name="Normal 40" xfId="5043" xr:uid="{00000000-0005-0000-0000-0000C3130000}"/>
    <cellStyle name="Normal 41" xfId="5044" xr:uid="{00000000-0005-0000-0000-0000C4130000}"/>
    <cellStyle name="Normal 42" xfId="5045" xr:uid="{00000000-0005-0000-0000-0000C5130000}"/>
    <cellStyle name="Normal 43" xfId="5046" xr:uid="{00000000-0005-0000-0000-0000C6130000}"/>
    <cellStyle name="Normal 44" xfId="5047" xr:uid="{00000000-0005-0000-0000-0000C7130000}"/>
    <cellStyle name="Normal 45" xfId="5048" xr:uid="{00000000-0005-0000-0000-0000C8130000}"/>
    <cellStyle name="Normal 46" xfId="5049" xr:uid="{00000000-0005-0000-0000-0000C9130000}"/>
    <cellStyle name="Normal 47" xfId="5050" xr:uid="{00000000-0005-0000-0000-0000CA130000}"/>
    <cellStyle name="Normal 48" xfId="5051" xr:uid="{00000000-0005-0000-0000-0000CB130000}"/>
    <cellStyle name="Normal 49" xfId="5052" xr:uid="{00000000-0005-0000-0000-0000CC130000}"/>
    <cellStyle name="Normal 5" xfId="5053" xr:uid="{00000000-0005-0000-0000-0000CD130000}"/>
    <cellStyle name="Normal 5 2" xfId="5054" xr:uid="{00000000-0005-0000-0000-0000CE130000}"/>
    <cellStyle name="Normal 5_Nien giam LNTS 2012 (ok)" xfId="5055" xr:uid="{00000000-0005-0000-0000-0000CF130000}"/>
    <cellStyle name="Normal 50" xfId="5056" xr:uid="{00000000-0005-0000-0000-0000D0130000}"/>
    <cellStyle name="Normal 51" xfId="5057" xr:uid="{00000000-0005-0000-0000-0000D1130000}"/>
    <cellStyle name="Normal 52" xfId="5058" xr:uid="{00000000-0005-0000-0000-0000D2130000}"/>
    <cellStyle name="Normal 53" xfId="5059" xr:uid="{00000000-0005-0000-0000-0000D3130000}"/>
    <cellStyle name="Normal 54" xfId="5060" xr:uid="{00000000-0005-0000-0000-0000D4130000}"/>
    <cellStyle name="Normal 55" xfId="5061" xr:uid="{00000000-0005-0000-0000-0000D5130000}"/>
    <cellStyle name="Normal 56" xfId="5062" xr:uid="{00000000-0005-0000-0000-0000D6130000}"/>
    <cellStyle name="Normal 57" xfId="5063" xr:uid="{00000000-0005-0000-0000-0000D7130000}"/>
    <cellStyle name="Normal 58" xfId="5064" xr:uid="{00000000-0005-0000-0000-0000D8130000}"/>
    <cellStyle name="Normal 59" xfId="5065" xr:uid="{00000000-0005-0000-0000-0000D9130000}"/>
    <cellStyle name="Normal 6" xfId="5066" xr:uid="{00000000-0005-0000-0000-0000DA130000}"/>
    <cellStyle name="Normal 6 2" xfId="5067" xr:uid="{00000000-0005-0000-0000-0000DB130000}"/>
    <cellStyle name="Normal 6_Nien giam LNTS 2012 (ok)" xfId="5068" xr:uid="{00000000-0005-0000-0000-0000DC130000}"/>
    <cellStyle name="Normal 60" xfId="5069" xr:uid="{00000000-0005-0000-0000-0000DD130000}"/>
    <cellStyle name="Normal 61" xfId="5070" xr:uid="{00000000-0005-0000-0000-0000DE130000}"/>
    <cellStyle name="Normal 62" xfId="5071" xr:uid="{00000000-0005-0000-0000-0000DF130000}"/>
    <cellStyle name="Normal 63" xfId="5072" xr:uid="{00000000-0005-0000-0000-0000E0130000}"/>
    <cellStyle name="Normal 64" xfId="5073" xr:uid="{00000000-0005-0000-0000-0000E1130000}"/>
    <cellStyle name="Normal 65" xfId="5074" xr:uid="{00000000-0005-0000-0000-0000E2130000}"/>
    <cellStyle name="Normal 66" xfId="5075" xr:uid="{00000000-0005-0000-0000-0000E3130000}"/>
    <cellStyle name="Normal 67" xfId="5076" xr:uid="{00000000-0005-0000-0000-0000E4130000}"/>
    <cellStyle name="Normal 68" xfId="5077" xr:uid="{00000000-0005-0000-0000-0000E5130000}"/>
    <cellStyle name="Normal 69" xfId="5078" xr:uid="{00000000-0005-0000-0000-0000E6130000}"/>
    <cellStyle name="Normal 7" xfId="5079" xr:uid="{00000000-0005-0000-0000-0000E7130000}"/>
    <cellStyle name="Normal 7 2" xfId="5080" xr:uid="{00000000-0005-0000-0000-0000E8130000}"/>
    <cellStyle name="Normal 7_Nien giam LNTS 2012 (ok)" xfId="5081" xr:uid="{00000000-0005-0000-0000-0000E9130000}"/>
    <cellStyle name="Normal 70" xfId="5082" xr:uid="{00000000-0005-0000-0000-0000EA130000}"/>
    <cellStyle name="Normal 71" xfId="5083" xr:uid="{00000000-0005-0000-0000-0000EB130000}"/>
    <cellStyle name="Normal 72" xfId="5084" xr:uid="{00000000-0005-0000-0000-0000EC130000}"/>
    <cellStyle name="Normal 73" xfId="5085" xr:uid="{00000000-0005-0000-0000-0000ED130000}"/>
    <cellStyle name="Normal 74" xfId="5086" xr:uid="{00000000-0005-0000-0000-0000EE130000}"/>
    <cellStyle name="Normal 75" xfId="5087" xr:uid="{00000000-0005-0000-0000-0000EF130000}"/>
    <cellStyle name="Normal 76" xfId="5088" xr:uid="{00000000-0005-0000-0000-0000F0130000}"/>
    <cellStyle name="Normal 77" xfId="5089" xr:uid="{00000000-0005-0000-0000-0000F1130000}"/>
    <cellStyle name="Normal 78" xfId="5090" xr:uid="{00000000-0005-0000-0000-0000F2130000}"/>
    <cellStyle name="Normal 79" xfId="5091" xr:uid="{00000000-0005-0000-0000-0000F3130000}"/>
    <cellStyle name="Normal 8" xfId="5092" xr:uid="{00000000-0005-0000-0000-0000F4130000}"/>
    <cellStyle name="Normal 8 2" xfId="5093" xr:uid="{00000000-0005-0000-0000-0000F5130000}"/>
    <cellStyle name="Normal 8_Nien giam LNTS 2012 (ok)" xfId="5094" xr:uid="{00000000-0005-0000-0000-0000F6130000}"/>
    <cellStyle name="Normal 80" xfId="5095" xr:uid="{00000000-0005-0000-0000-0000F7130000}"/>
    <cellStyle name="Normal 81" xfId="5096" xr:uid="{00000000-0005-0000-0000-0000F8130000}"/>
    <cellStyle name="Normal 82" xfId="5097" xr:uid="{00000000-0005-0000-0000-0000F9130000}"/>
    <cellStyle name="Normal 83" xfId="5098" xr:uid="{00000000-0005-0000-0000-0000FA130000}"/>
    <cellStyle name="Normal 84" xfId="5099" xr:uid="{00000000-0005-0000-0000-0000FB130000}"/>
    <cellStyle name="Normal 85" xfId="5100" xr:uid="{00000000-0005-0000-0000-0000FC130000}"/>
    <cellStyle name="Normal 86" xfId="5101" xr:uid="{00000000-0005-0000-0000-0000FD130000}"/>
    <cellStyle name="Normal 87" xfId="5102" xr:uid="{00000000-0005-0000-0000-0000FE130000}"/>
    <cellStyle name="Normal 88" xfId="5103" xr:uid="{00000000-0005-0000-0000-0000FF130000}"/>
    <cellStyle name="Normal 89" xfId="5104" xr:uid="{00000000-0005-0000-0000-000000140000}"/>
    <cellStyle name="Normal 9" xfId="5105" xr:uid="{00000000-0005-0000-0000-000001140000}"/>
    <cellStyle name="Normal 9 2" xfId="5106" xr:uid="{00000000-0005-0000-0000-000002140000}"/>
    <cellStyle name="Normal 90" xfId="5107" xr:uid="{00000000-0005-0000-0000-000003140000}"/>
    <cellStyle name="Normal 91" xfId="5108" xr:uid="{00000000-0005-0000-0000-000004140000}"/>
    <cellStyle name="Normal 92" xfId="5109" xr:uid="{00000000-0005-0000-0000-000005140000}"/>
    <cellStyle name="Normal 93" xfId="5110" xr:uid="{00000000-0005-0000-0000-000006140000}"/>
    <cellStyle name="Normal 94" xfId="5111" xr:uid="{00000000-0005-0000-0000-000007140000}"/>
    <cellStyle name="Normal 95" xfId="5112" xr:uid="{00000000-0005-0000-0000-000008140000}"/>
    <cellStyle name="Normal 96" xfId="5113" xr:uid="{00000000-0005-0000-0000-000009140000}"/>
    <cellStyle name="Normal 97" xfId="5114" xr:uid="{00000000-0005-0000-0000-00000A140000}"/>
    <cellStyle name="Normal 98" xfId="5115" xr:uid="{00000000-0005-0000-0000-00000B140000}"/>
    <cellStyle name="Normal 99" xfId="5116" xr:uid="{00000000-0005-0000-0000-00000C140000}"/>
    <cellStyle name="Normal_10MuclucNien Giam" xfId="144" xr:uid="{00000000-0005-0000-0000-00000D140000}"/>
    <cellStyle name="Normal_trangtrai" xfId="145" xr:uid="{00000000-0005-0000-0000-00000E140000}"/>
    <cellStyle name="Normal_uoc_2007_lao_dong_PA3" xfId="5137" xr:uid="{00000000-0005-0000-0000-00000F140000}"/>
    <cellStyle name="Note" xfId="146" builtinId="10" customBuiltin="1"/>
    <cellStyle name="Note 2" xfId="5117" xr:uid="{00000000-0005-0000-0000-000011140000}"/>
    <cellStyle name="Note 2 2" xfId="5188" xr:uid="{00000000-0005-0000-0000-000012140000}"/>
    <cellStyle name="Note 3" xfId="5118" xr:uid="{00000000-0005-0000-0000-000013140000}"/>
    <cellStyle name="Note 3 2" xfId="5189" xr:uid="{00000000-0005-0000-0000-000014140000}"/>
    <cellStyle name="Note 4" xfId="5171" xr:uid="{00000000-0005-0000-0000-000015140000}"/>
    <cellStyle name="Output" xfId="147" builtinId="21" customBuiltin="1"/>
    <cellStyle name="Output 2" xfId="5119" xr:uid="{00000000-0005-0000-0000-000017140000}"/>
    <cellStyle name="Output 2 2" xfId="5190" xr:uid="{00000000-0005-0000-0000-000018140000}"/>
    <cellStyle name="Output 3" xfId="5120" xr:uid="{00000000-0005-0000-0000-000019140000}"/>
    <cellStyle name="Output 3 2" xfId="5191" xr:uid="{00000000-0005-0000-0000-00001A140000}"/>
    <cellStyle name="Output 4" xfId="5172" xr:uid="{00000000-0005-0000-0000-00001B140000}"/>
    <cellStyle name="Percent [2]" xfId="148" xr:uid="{00000000-0005-0000-0000-00001C140000}"/>
    <cellStyle name="Percent [2] 2" xfId="5173" xr:uid="{00000000-0005-0000-0000-00001D140000}"/>
    <cellStyle name="Percent 2" xfId="5121" xr:uid="{00000000-0005-0000-0000-00001E140000}"/>
    <cellStyle name="Percent 3" xfId="5122" xr:uid="{00000000-0005-0000-0000-00001F140000}"/>
    <cellStyle name="Percent 3 2" xfId="5123" xr:uid="{00000000-0005-0000-0000-000020140000}"/>
    <cellStyle name="Percent 4" xfId="5124" xr:uid="{00000000-0005-0000-0000-000021140000}"/>
    <cellStyle name="Percent 5" xfId="5125" xr:uid="{00000000-0005-0000-0000-000022140000}"/>
    <cellStyle name="Percent 6" xfId="149" xr:uid="{00000000-0005-0000-0000-000023140000}"/>
    <cellStyle name="Style 1" xfId="150" xr:uid="{00000000-0005-0000-0000-000024140000}"/>
    <cellStyle name="Style 1 2" xfId="5126" xr:uid="{00000000-0005-0000-0000-000025140000}"/>
    <cellStyle name="Style 10" xfId="151" xr:uid="{00000000-0005-0000-0000-000026140000}"/>
    <cellStyle name="Style 11" xfId="5127" xr:uid="{00000000-0005-0000-0000-000027140000}"/>
    <cellStyle name="Style 2" xfId="152" xr:uid="{00000000-0005-0000-0000-000028140000}"/>
    <cellStyle name="style 3" xfId="153" xr:uid="{00000000-0005-0000-0000-000029140000}"/>
    <cellStyle name="Style 3 2" xfId="5128" xr:uid="{00000000-0005-0000-0000-00002A140000}"/>
    <cellStyle name="Style 4" xfId="154" xr:uid="{00000000-0005-0000-0000-00002B140000}"/>
    <cellStyle name="Style 5" xfId="155" xr:uid="{00000000-0005-0000-0000-00002C140000}"/>
    <cellStyle name="Style 6" xfId="156" xr:uid="{00000000-0005-0000-0000-00002D140000}"/>
    <cellStyle name="Style 7" xfId="157" xr:uid="{00000000-0005-0000-0000-00002E140000}"/>
    <cellStyle name="Style 8" xfId="158" xr:uid="{00000000-0005-0000-0000-00002F140000}"/>
    <cellStyle name="Style 9" xfId="159" xr:uid="{00000000-0005-0000-0000-000030140000}"/>
    <cellStyle name="Style1" xfId="160" xr:uid="{00000000-0005-0000-0000-000031140000}"/>
    <cellStyle name="Style2" xfId="161" xr:uid="{00000000-0005-0000-0000-000032140000}"/>
    <cellStyle name="Style3" xfId="162" xr:uid="{00000000-0005-0000-0000-000033140000}"/>
    <cellStyle name="Style4" xfId="163" xr:uid="{00000000-0005-0000-0000-000034140000}"/>
    <cellStyle name="Style4 2" xfId="5174" xr:uid="{00000000-0005-0000-0000-000035140000}"/>
    <cellStyle name="Style5" xfId="164" xr:uid="{00000000-0005-0000-0000-000036140000}"/>
    <cellStyle name="Style5 2" xfId="5175" xr:uid="{00000000-0005-0000-0000-000037140000}"/>
    <cellStyle name="Style6" xfId="165" xr:uid="{00000000-0005-0000-0000-000038140000}"/>
    <cellStyle name="Style7" xfId="166" xr:uid="{00000000-0005-0000-0000-000039140000}"/>
    <cellStyle name="subhead" xfId="167" xr:uid="{00000000-0005-0000-0000-00003A140000}"/>
    <cellStyle name="thvt" xfId="168" xr:uid="{00000000-0005-0000-0000-00003B140000}"/>
    <cellStyle name="Title" xfId="169" builtinId="15" customBuiltin="1"/>
    <cellStyle name="Title 2" xfId="5129" xr:uid="{00000000-0005-0000-0000-00003D140000}"/>
    <cellStyle name="Total" xfId="170" builtinId="25" customBuiltin="1"/>
    <cellStyle name="Total 2" xfId="5130" xr:uid="{00000000-0005-0000-0000-00003F140000}"/>
    <cellStyle name="Total 2 2" xfId="5192" xr:uid="{00000000-0005-0000-0000-000040140000}"/>
    <cellStyle name="Total 3" xfId="5131" xr:uid="{00000000-0005-0000-0000-000041140000}"/>
    <cellStyle name="Warning Text" xfId="171" builtinId="11" customBuiltin="1"/>
    <cellStyle name="Warning Text 2" xfId="5132" xr:uid="{00000000-0005-0000-0000-000043140000}"/>
    <cellStyle name="Warning Text 3" xfId="5133" xr:uid="{00000000-0005-0000-0000-000044140000}"/>
    <cellStyle name="ปกติ_gdp2006q4" xfId="5134" xr:uid="{00000000-0005-0000-0000-000045140000}"/>
    <cellStyle name=" [0.00]_ Att. 1- Cover" xfId="189" xr:uid="{00000000-0005-0000-0000-000046140000}"/>
    <cellStyle name="_ Att. 1- Cover" xfId="190" xr:uid="{00000000-0005-0000-0000-000047140000}"/>
    <cellStyle name="?_ Att. 1- Cover" xfId="191" xr:uid="{00000000-0005-0000-0000-000048140000}"/>
    <cellStyle name="똿뗦먛귟 [0.00]_PRODUCT DETAIL Q1" xfId="172" xr:uid="{00000000-0005-0000-0000-000049140000}"/>
    <cellStyle name="똿뗦먛귟_PRODUCT DETAIL Q1" xfId="173" xr:uid="{00000000-0005-0000-0000-00004A140000}"/>
    <cellStyle name="믅됞 [0.00]_PRODUCT DETAIL Q1" xfId="174" xr:uid="{00000000-0005-0000-0000-00004B140000}"/>
    <cellStyle name="믅됞_PRODUCT DETAIL Q1" xfId="175" xr:uid="{00000000-0005-0000-0000-00004C140000}"/>
    <cellStyle name="백분율_95" xfId="176" xr:uid="{00000000-0005-0000-0000-00004D140000}"/>
    <cellStyle name="뷭?_BOOKSHIP" xfId="177" xr:uid="{00000000-0005-0000-0000-00004E140000}"/>
    <cellStyle name="콤마 [0]_1202" xfId="181" xr:uid="{00000000-0005-0000-0000-00004F140000}"/>
    <cellStyle name="콤마_1202" xfId="182" xr:uid="{00000000-0005-0000-0000-000050140000}"/>
    <cellStyle name="통화 [0]_1202" xfId="183" xr:uid="{00000000-0005-0000-0000-000051140000}"/>
    <cellStyle name="통화_1202" xfId="184" xr:uid="{00000000-0005-0000-0000-000052140000}"/>
    <cellStyle name="표준_(정보부문)월별인원계획" xfId="185" xr:uid="{00000000-0005-0000-0000-000053140000}"/>
    <cellStyle name="一般_99Q3647-ALL-CAS2" xfId="178" xr:uid="{00000000-0005-0000-0000-000054140000}"/>
    <cellStyle name="千分位[0]_Book1" xfId="179" xr:uid="{00000000-0005-0000-0000-000055140000}"/>
    <cellStyle name="千分位_99Q3647-ALL-CAS2" xfId="180" xr:uid="{00000000-0005-0000-0000-000056140000}"/>
    <cellStyle name="標準_list of commodities" xfId="5135" xr:uid="{00000000-0005-0000-0000-000057140000}"/>
    <cellStyle name="貨幣 [0]_Book1" xfId="186" xr:uid="{00000000-0005-0000-0000-000058140000}"/>
    <cellStyle name="貨幣[0]_BRE" xfId="187" xr:uid="{00000000-0005-0000-0000-000059140000}"/>
    <cellStyle name="貨幣_Book1" xfId="188" xr:uid="{00000000-0005-0000-0000-00005A14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externalLink" Target="externalLinks/externalLink1.xml"/><Relationship Id="rId47" Type="http://schemas.openxmlformats.org/officeDocument/2006/relationships/externalLink" Target="externalLinks/externalLink6.xml"/><Relationship Id="rId50" Type="http://schemas.openxmlformats.org/officeDocument/2006/relationships/externalLink" Target="externalLinks/externalLink9.xml"/><Relationship Id="rId55" Type="http://schemas.openxmlformats.org/officeDocument/2006/relationships/externalLink" Target="externalLinks/externalLink1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externalLink" Target="externalLinks/externalLink5.xml"/><Relationship Id="rId59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externalLink" Target="externalLinks/externalLink1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externalLink" Target="externalLinks/externalLink4.xml"/><Relationship Id="rId53" Type="http://schemas.openxmlformats.org/officeDocument/2006/relationships/externalLink" Target="externalLinks/externalLink12.xml"/><Relationship Id="rId58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externalLink" Target="externalLinks/externalLink8.xml"/><Relationship Id="rId57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externalLink" Target="externalLinks/externalLink3.xml"/><Relationship Id="rId52" Type="http://schemas.openxmlformats.org/officeDocument/2006/relationships/externalLink" Target="externalLinks/externalLink11.xml"/><Relationship Id="rId6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externalLink" Target="externalLinks/externalLink2.xml"/><Relationship Id="rId48" Type="http://schemas.openxmlformats.org/officeDocument/2006/relationships/externalLink" Target="externalLinks/externalLink7.xml"/><Relationship Id="rId56" Type="http://schemas.openxmlformats.org/officeDocument/2006/relationships/externalLink" Target="externalLinks/externalLink15.xml"/><Relationship Id="rId8" Type="http://schemas.openxmlformats.org/officeDocument/2006/relationships/worksheet" Target="worksheets/sheet8.xml"/><Relationship Id="rId51" Type="http://schemas.openxmlformats.org/officeDocument/2006/relationships/externalLink" Target="externalLinks/externalLink10.xml"/><Relationship Id="rId3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14</xdr:row>
      <xdr:rowOff>0</xdr:rowOff>
    </xdr:from>
    <xdr:to>
      <xdr:col>0</xdr:col>
      <xdr:colOff>276225</xdr:colOff>
      <xdr:row>14</xdr:row>
      <xdr:rowOff>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>
          <a:spLocks noChangeArrowheads="1"/>
        </xdr:cNvSpPr>
      </xdr:nvSpPr>
      <xdr:spPr bwMode="auto">
        <a:xfrm>
          <a:off x="180975" y="306705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228600</xdr:colOff>
      <xdr:row>14</xdr:row>
      <xdr:rowOff>0</xdr:rowOff>
    </xdr:from>
    <xdr:to>
      <xdr:col>0</xdr:col>
      <xdr:colOff>323850</xdr:colOff>
      <xdr:row>14</xdr:row>
      <xdr:rowOff>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>
          <a:spLocks noChangeArrowheads="1"/>
        </xdr:cNvSpPr>
      </xdr:nvSpPr>
      <xdr:spPr bwMode="auto">
        <a:xfrm>
          <a:off x="228600" y="306705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247650</xdr:colOff>
      <xdr:row>14</xdr:row>
      <xdr:rowOff>0</xdr:rowOff>
    </xdr:from>
    <xdr:to>
      <xdr:col>0</xdr:col>
      <xdr:colOff>342900</xdr:colOff>
      <xdr:row>14</xdr:row>
      <xdr:rowOff>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>
          <a:spLocks noChangeArrowheads="1"/>
        </xdr:cNvSpPr>
      </xdr:nvSpPr>
      <xdr:spPr bwMode="auto">
        <a:xfrm>
          <a:off x="247650" y="306705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180975</xdr:colOff>
      <xdr:row>13</xdr:row>
      <xdr:rowOff>0</xdr:rowOff>
    </xdr:from>
    <xdr:to>
      <xdr:col>0</xdr:col>
      <xdr:colOff>276225</xdr:colOff>
      <xdr:row>13</xdr:row>
      <xdr:rowOff>0</xdr:rowOff>
    </xdr:to>
    <xdr:sp macro="" textlink="">
      <xdr:nvSpPr>
        <xdr:cNvPr id="5" name="Rectangle 1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>
          <a:spLocks noChangeArrowheads="1"/>
        </xdr:cNvSpPr>
      </xdr:nvSpPr>
      <xdr:spPr bwMode="auto">
        <a:xfrm>
          <a:off x="180975" y="281940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228600</xdr:colOff>
      <xdr:row>13</xdr:row>
      <xdr:rowOff>0</xdr:rowOff>
    </xdr:from>
    <xdr:to>
      <xdr:col>0</xdr:col>
      <xdr:colOff>323850</xdr:colOff>
      <xdr:row>13</xdr:row>
      <xdr:rowOff>0</xdr:rowOff>
    </xdr:to>
    <xdr:sp macro="" textlink="">
      <xdr:nvSpPr>
        <xdr:cNvPr id="6" name="Rectangle 2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>
          <a:spLocks noChangeArrowheads="1"/>
        </xdr:cNvSpPr>
      </xdr:nvSpPr>
      <xdr:spPr bwMode="auto">
        <a:xfrm>
          <a:off x="228600" y="281940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247650</xdr:colOff>
      <xdr:row>13</xdr:row>
      <xdr:rowOff>0</xdr:rowOff>
    </xdr:from>
    <xdr:to>
      <xdr:col>0</xdr:col>
      <xdr:colOff>342900</xdr:colOff>
      <xdr:row>13</xdr:row>
      <xdr:rowOff>0</xdr:rowOff>
    </xdr:to>
    <xdr:sp macro="" textlink="">
      <xdr:nvSpPr>
        <xdr:cNvPr id="7" name="Rectangle 3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>
          <a:spLocks noChangeArrowheads="1"/>
        </xdr:cNvSpPr>
      </xdr:nvSpPr>
      <xdr:spPr bwMode="auto">
        <a:xfrm>
          <a:off x="247650" y="281940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180975</xdr:colOff>
      <xdr:row>15</xdr:row>
      <xdr:rowOff>0</xdr:rowOff>
    </xdr:from>
    <xdr:to>
      <xdr:col>0</xdr:col>
      <xdr:colOff>276225</xdr:colOff>
      <xdr:row>15</xdr:row>
      <xdr:rowOff>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>
          <a:spLocks noChangeArrowheads="1"/>
        </xdr:cNvSpPr>
      </xdr:nvSpPr>
      <xdr:spPr bwMode="auto">
        <a:xfrm>
          <a:off x="180975" y="331470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228600</xdr:colOff>
      <xdr:row>15</xdr:row>
      <xdr:rowOff>0</xdr:rowOff>
    </xdr:from>
    <xdr:to>
      <xdr:col>0</xdr:col>
      <xdr:colOff>323850</xdr:colOff>
      <xdr:row>15</xdr:row>
      <xdr:rowOff>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>
          <a:spLocks noChangeArrowheads="1"/>
        </xdr:cNvSpPr>
      </xdr:nvSpPr>
      <xdr:spPr bwMode="auto">
        <a:xfrm>
          <a:off x="228600" y="331470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247650</xdr:colOff>
      <xdr:row>15</xdr:row>
      <xdr:rowOff>0</xdr:rowOff>
    </xdr:from>
    <xdr:to>
      <xdr:col>0</xdr:col>
      <xdr:colOff>342900</xdr:colOff>
      <xdr:row>15</xdr:row>
      <xdr:rowOff>0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SpPr>
          <a:spLocks noChangeArrowheads="1"/>
        </xdr:cNvSpPr>
      </xdr:nvSpPr>
      <xdr:spPr bwMode="auto">
        <a:xfrm>
          <a:off x="247650" y="331470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180975</xdr:colOff>
      <xdr:row>14</xdr:row>
      <xdr:rowOff>0</xdr:rowOff>
    </xdr:from>
    <xdr:to>
      <xdr:col>0</xdr:col>
      <xdr:colOff>276225</xdr:colOff>
      <xdr:row>14</xdr:row>
      <xdr:rowOff>0</xdr:rowOff>
    </xdr:to>
    <xdr:sp macro="" textlink="">
      <xdr:nvSpPr>
        <xdr:cNvPr id="11" name="Rectangle 1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SpPr>
          <a:spLocks noChangeArrowheads="1"/>
        </xdr:cNvSpPr>
      </xdr:nvSpPr>
      <xdr:spPr bwMode="auto">
        <a:xfrm>
          <a:off x="180975" y="306705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228600</xdr:colOff>
      <xdr:row>14</xdr:row>
      <xdr:rowOff>0</xdr:rowOff>
    </xdr:from>
    <xdr:to>
      <xdr:col>0</xdr:col>
      <xdr:colOff>323850</xdr:colOff>
      <xdr:row>14</xdr:row>
      <xdr:rowOff>0</xdr:rowOff>
    </xdr:to>
    <xdr:sp macro="" textlink="">
      <xdr:nvSpPr>
        <xdr:cNvPr id="12" name="Rectangle 2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>
          <a:spLocks noChangeArrowheads="1"/>
        </xdr:cNvSpPr>
      </xdr:nvSpPr>
      <xdr:spPr bwMode="auto">
        <a:xfrm>
          <a:off x="228600" y="306705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247650</xdr:colOff>
      <xdr:row>14</xdr:row>
      <xdr:rowOff>0</xdr:rowOff>
    </xdr:from>
    <xdr:to>
      <xdr:col>0</xdr:col>
      <xdr:colOff>342900</xdr:colOff>
      <xdr:row>14</xdr:row>
      <xdr:rowOff>0</xdr:rowOff>
    </xdr:to>
    <xdr:sp macro="" textlink="">
      <xdr:nvSpPr>
        <xdr:cNvPr id="13" name="Rectangle 3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SpPr>
          <a:spLocks noChangeArrowheads="1"/>
        </xdr:cNvSpPr>
      </xdr:nvSpPr>
      <xdr:spPr bwMode="auto">
        <a:xfrm>
          <a:off x="247650" y="306705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13</xdr:row>
      <xdr:rowOff>0</xdr:rowOff>
    </xdr:from>
    <xdr:to>
      <xdr:col>0</xdr:col>
      <xdr:colOff>276225</xdr:colOff>
      <xdr:row>13</xdr:row>
      <xdr:rowOff>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SpPr>
          <a:spLocks noChangeArrowheads="1"/>
        </xdr:cNvSpPr>
      </xdr:nvSpPr>
      <xdr:spPr bwMode="auto">
        <a:xfrm>
          <a:off x="180975" y="306705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228600</xdr:colOff>
      <xdr:row>13</xdr:row>
      <xdr:rowOff>0</xdr:rowOff>
    </xdr:from>
    <xdr:to>
      <xdr:col>0</xdr:col>
      <xdr:colOff>323850</xdr:colOff>
      <xdr:row>13</xdr:row>
      <xdr:rowOff>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SpPr>
          <a:spLocks noChangeArrowheads="1"/>
        </xdr:cNvSpPr>
      </xdr:nvSpPr>
      <xdr:spPr bwMode="auto">
        <a:xfrm>
          <a:off x="228600" y="306705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247650</xdr:colOff>
      <xdr:row>13</xdr:row>
      <xdr:rowOff>0</xdr:rowOff>
    </xdr:from>
    <xdr:to>
      <xdr:col>0</xdr:col>
      <xdr:colOff>342900</xdr:colOff>
      <xdr:row>13</xdr:row>
      <xdr:rowOff>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SpPr>
          <a:spLocks noChangeArrowheads="1"/>
        </xdr:cNvSpPr>
      </xdr:nvSpPr>
      <xdr:spPr bwMode="auto">
        <a:xfrm>
          <a:off x="247650" y="306705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180975</xdr:colOff>
      <xdr:row>12</xdr:row>
      <xdr:rowOff>0</xdr:rowOff>
    </xdr:from>
    <xdr:to>
      <xdr:col>0</xdr:col>
      <xdr:colOff>276225</xdr:colOff>
      <xdr:row>12</xdr:row>
      <xdr:rowOff>0</xdr:rowOff>
    </xdr:to>
    <xdr:sp macro="" textlink="">
      <xdr:nvSpPr>
        <xdr:cNvPr id="5" name="Rectangle 1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SpPr>
          <a:spLocks noChangeArrowheads="1"/>
        </xdr:cNvSpPr>
      </xdr:nvSpPr>
      <xdr:spPr bwMode="auto">
        <a:xfrm>
          <a:off x="180975" y="281940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228600</xdr:colOff>
      <xdr:row>12</xdr:row>
      <xdr:rowOff>0</xdr:rowOff>
    </xdr:from>
    <xdr:to>
      <xdr:col>0</xdr:col>
      <xdr:colOff>323850</xdr:colOff>
      <xdr:row>12</xdr:row>
      <xdr:rowOff>0</xdr:rowOff>
    </xdr:to>
    <xdr:sp macro="" textlink="">
      <xdr:nvSpPr>
        <xdr:cNvPr id="6" name="Rectangle 2">
          <a:extLst>
            <a:ext uri="{FF2B5EF4-FFF2-40B4-BE49-F238E27FC236}">
              <a16:creationId xmlns:a16="http://schemas.microsoft.com/office/drawing/2014/main" id="{00000000-0008-0000-1000-000006000000}"/>
            </a:ext>
          </a:extLst>
        </xdr:cNvPr>
        <xdr:cNvSpPr>
          <a:spLocks noChangeArrowheads="1"/>
        </xdr:cNvSpPr>
      </xdr:nvSpPr>
      <xdr:spPr bwMode="auto">
        <a:xfrm>
          <a:off x="228600" y="281940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247650</xdr:colOff>
      <xdr:row>12</xdr:row>
      <xdr:rowOff>0</xdr:rowOff>
    </xdr:from>
    <xdr:to>
      <xdr:col>0</xdr:col>
      <xdr:colOff>342900</xdr:colOff>
      <xdr:row>12</xdr:row>
      <xdr:rowOff>0</xdr:rowOff>
    </xdr:to>
    <xdr:sp macro="" textlink="">
      <xdr:nvSpPr>
        <xdr:cNvPr id="7" name="Rectangle 3">
          <a:extLst>
            <a:ext uri="{FF2B5EF4-FFF2-40B4-BE49-F238E27FC236}">
              <a16:creationId xmlns:a16="http://schemas.microsoft.com/office/drawing/2014/main" id="{00000000-0008-0000-1000-000007000000}"/>
            </a:ext>
          </a:extLst>
        </xdr:cNvPr>
        <xdr:cNvSpPr>
          <a:spLocks noChangeArrowheads="1"/>
        </xdr:cNvSpPr>
      </xdr:nvSpPr>
      <xdr:spPr bwMode="auto">
        <a:xfrm>
          <a:off x="247650" y="281940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180975</xdr:colOff>
      <xdr:row>14</xdr:row>
      <xdr:rowOff>0</xdr:rowOff>
    </xdr:from>
    <xdr:to>
      <xdr:col>0</xdr:col>
      <xdr:colOff>276225</xdr:colOff>
      <xdr:row>14</xdr:row>
      <xdr:rowOff>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0000000-0008-0000-1000-000008000000}"/>
            </a:ext>
          </a:extLst>
        </xdr:cNvPr>
        <xdr:cNvSpPr>
          <a:spLocks noChangeArrowheads="1"/>
        </xdr:cNvSpPr>
      </xdr:nvSpPr>
      <xdr:spPr bwMode="auto">
        <a:xfrm>
          <a:off x="180975" y="331470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228600</xdr:colOff>
      <xdr:row>14</xdr:row>
      <xdr:rowOff>0</xdr:rowOff>
    </xdr:from>
    <xdr:to>
      <xdr:col>0</xdr:col>
      <xdr:colOff>323850</xdr:colOff>
      <xdr:row>14</xdr:row>
      <xdr:rowOff>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00000000-0008-0000-1000-000009000000}"/>
            </a:ext>
          </a:extLst>
        </xdr:cNvPr>
        <xdr:cNvSpPr>
          <a:spLocks noChangeArrowheads="1"/>
        </xdr:cNvSpPr>
      </xdr:nvSpPr>
      <xdr:spPr bwMode="auto">
        <a:xfrm>
          <a:off x="228600" y="331470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247650</xdr:colOff>
      <xdr:row>14</xdr:row>
      <xdr:rowOff>0</xdr:rowOff>
    </xdr:from>
    <xdr:to>
      <xdr:col>0</xdr:col>
      <xdr:colOff>342900</xdr:colOff>
      <xdr:row>14</xdr:row>
      <xdr:rowOff>0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0000000-0008-0000-1000-00000A000000}"/>
            </a:ext>
          </a:extLst>
        </xdr:cNvPr>
        <xdr:cNvSpPr>
          <a:spLocks noChangeArrowheads="1"/>
        </xdr:cNvSpPr>
      </xdr:nvSpPr>
      <xdr:spPr bwMode="auto">
        <a:xfrm>
          <a:off x="247650" y="331470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180975</xdr:colOff>
      <xdr:row>13</xdr:row>
      <xdr:rowOff>0</xdr:rowOff>
    </xdr:from>
    <xdr:to>
      <xdr:col>0</xdr:col>
      <xdr:colOff>276225</xdr:colOff>
      <xdr:row>13</xdr:row>
      <xdr:rowOff>0</xdr:rowOff>
    </xdr:to>
    <xdr:sp macro="" textlink="">
      <xdr:nvSpPr>
        <xdr:cNvPr id="11" name="Rectangle 1">
          <a:extLst>
            <a:ext uri="{FF2B5EF4-FFF2-40B4-BE49-F238E27FC236}">
              <a16:creationId xmlns:a16="http://schemas.microsoft.com/office/drawing/2014/main" id="{00000000-0008-0000-1000-00000B000000}"/>
            </a:ext>
          </a:extLst>
        </xdr:cNvPr>
        <xdr:cNvSpPr>
          <a:spLocks noChangeArrowheads="1"/>
        </xdr:cNvSpPr>
      </xdr:nvSpPr>
      <xdr:spPr bwMode="auto">
        <a:xfrm>
          <a:off x="180975" y="306705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228600</xdr:colOff>
      <xdr:row>13</xdr:row>
      <xdr:rowOff>0</xdr:rowOff>
    </xdr:from>
    <xdr:to>
      <xdr:col>0</xdr:col>
      <xdr:colOff>323850</xdr:colOff>
      <xdr:row>13</xdr:row>
      <xdr:rowOff>0</xdr:rowOff>
    </xdr:to>
    <xdr:sp macro="" textlink="">
      <xdr:nvSpPr>
        <xdr:cNvPr id="12" name="Rectangle 2">
          <a:extLst>
            <a:ext uri="{FF2B5EF4-FFF2-40B4-BE49-F238E27FC236}">
              <a16:creationId xmlns:a16="http://schemas.microsoft.com/office/drawing/2014/main" id="{00000000-0008-0000-1000-00000C000000}"/>
            </a:ext>
          </a:extLst>
        </xdr:cNvPr>
        <xdr:cNvSpPr>
          <a:spLocks noChangeArrowheads="1"/>
        </xdr:cNvSpPr>
      </xdr:nvSpPr>
      <xdr:spPr bwMode="auto">
        <a:xfrm>
          <a:off x="228600" y="306705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247650</xdr:colOff>
      <xdr:row>13</xdr:row>
      <xdr:rowOff>0</xdr:rowOff>
    </xdr:from>
    <xdr:to>
      <xdr:col>0</xdr:col>
      <xdr:colOff>342900</xdr:colOff>
      <xdr:row>13</xdr:row>
      <xdr:rowOff>0</xdr:rowOff>
    </xdr:to>
    <xdr:sp macro="" textlink="">
      <xdr:nvSpPr>
        <xdr:cNvPr id="13" name="Rectangle 3">
          <a:extLst>
            <a:ext uri="{FF2B5EF4-FFF2-40B4-BE49-F238E27FC236}">
              <a16:creationId xmlns:a16="http://schemas.microsoft.com/office/drawing/2014/main" id="{00000000-0008-0000-1000-00000D000000}"/>
            </a:ext>
          </a:extLst>
        </xdr:cNvPr>
        <xdr:cNvSpPr>
          <a:spLocks noChangeArrowheads="1"/>
        </xdr:cNvSpPr>
      </xdr:nvSpPr>
      <xdr:spPr bwMode="auto">
        <a:xfrm>
          <a:off x="247650" y="306705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180975</xdr:colOff>
      <xdr:row>48</xdr:row>
      <xdr:rowOff>0</xdr:rowOff>
    </xdr:from>
    <xdr:to>
      <xdr:col>0</xdr:col>
      <xdr:colOff>276225</xdr:colOff>
      <xdr:row>48</xdr:row>
      <xdr:rowOff>0</xdr:rowOff>
    </xdr:to>
    <xdr:sp macro="" textlink="">
      <xdr:nvSpPr>
        <xdr:cNvPr id="14" name="Rectangle 1">
          <a:extLst>
            <a:ext uri="{FF2B5EF4-FFF2-40B4-BE49-F238E27FC236}">
              <a16:creationId xmlns:a16="http://schemas.microsoft.com/office/drawing/2014/main" id="{00000000-0008-0000-1000-00000E000000}"/>
            </a:ext>
          </a:extLst>
        </xdr:cNvPr>
        <xdr:cNvSpPr>
          <a:spLocks noChangeArrowheads="1"/>
        </xdr:cNvSpPr>
      </xdr:nvSpPr>
      <xdr:spPr bwMode="auto">
        <a:xfrm>
          <a:off x="180975" y="306705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228600</xdr:colOff>
      <xdr:row>48</xdr:row>
      <xdr:rowOff>0</xdr:rowOff>
    </xdr:from>
    <xdr:to>
      <xdr:col>0</xdr:col>
      <xdr:colOff>323850</xdr:colOff>
      <xdr:row>48</xdr:row>
      <xdr:rowOff>0</xdr:rowOff>
    </xdr:to>
    <xdr:sp macro="" textlink="">
      <xdr:nvSpPr>
        <xdr:cNvPr id="15" name="Rectangle 2">
          <a:extLst>
            <a:ext uri="{FF2B5EF4-FFF2-40B4-BE49-F238E27FC236}">
              <a16:creationId xmlns:a16="http://schemas.microsoft.com/office/drawing/2014/main" id="{00000000-0008-0000-1000-00000F000000}"/>
            </a:ext>
          </a:extLst>
        </xdr:cNvPr>
        <xdr:cNvSpPr>
          <a:spLocks noChangeArrowheads="1"/>
        </xdr:cNvSpPr>
      </xdr:nvSpPr>
      <xdr:spPr bwMode="auto">
        <a:xfrm>
          <a:off x="228600" y="306705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247650</xdr:colOff>
      <xdr:row>48</xdr:row>
      <xdr:rowOff>0</xdr:rowOff>
    </xdr:from>
    <xdr:to>
      <xdr:col>0</xdr:col>
      <xdr:colOff>342900</xdr:colOff>
      <xdr:row>48</xdr:row>
      <xdr:rowOff>0</xdr:rowOff>
    </xdr:to>
    <xdr:sp macro="" textlink="">
      <xdr:nvSpPr>
        <xdr:cNvPr id="16" name="Rectangle 3">
          <a:extLst>
            <a:ext uri="{FF2B5EF4-FFF2-40B4-BE49-F238E27FC236}">
              <a16:creationId xmlns:a16="http://schemas.microsoft.com/office/drawing/2014/main" id="{00000000-0008-0000-1000-000010000000}"/>
            </a:ext>
          </a:extLst>
        </xdr:cNvPr>
        <xdr:cNvSpPr>
          <a:spLocks noChangeArrowheads="1"/>
        </xdr:cNvSpPr>
      </xdr:nvSpPr>
      <xdr:spPr bwMode="auto">
        <a:xfrm>
          <a:off x="247650" y="306705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180975</xdr:colOff>
      <xdr:row>47</xdr:row>
      <xdr:rowOff>0</xdr:rowOff>
    </xdr:from>
    <xdr:to>
      <xdr:col>0</xdr:col>
      <xdr:colOff>276225</xdr:colOff>
      <xdr:row>47</xdr:row>
      <xdr:rowOff>0</xdr:rowOff>
    </xdr:to>
    <xdr:sp macro="" textlink="">
      <xdr:nvSpPr>
        <xdr:cNvPr id="17" name="Rectangle 1">
          <a:extLst>
            <a:ext uri="{FF2B5EF4-FFF2-40B4-BE49-F238E27FC236}">
              <a16:creationId xmlns:a16="http://schemas.microsoft.com/office/drawing/2014/main" id="{00000000-0008-0000-1000-000011000000}"/>
            </a:ext>
          </a:extLst>
        </xdr:cNvPr>
        <xdr:cNvSpPr>
          <a:spLocks noChangeArrowheads="1"/>
        </xdr:cNvSpPr>
      </xdr:nvSpPr>
      <xdr:spPr bwMode="auto">
        <a:xfrm>
          <a:off x="180975" y="281940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228600</xdr:colOff>
      <xdr:row>47</xdr:row>
      <xdr:rowOff>0</xdr:rowOff>
    </xdr:from>
    <xdr:to>
      <xdr:col>0</xdr:col>
      <xdr:colOff>323850</xdr:colOff>
      <xdr:row>47</xdr:row>
      <xdr:rowOff>0</xdr:rowOff>
    </xdr:to>
    <xdr:sp macro="" textlink="">
      <xdr:nvSpPr>
        <xdr:cNvPr id="18" name="Rectangle 2">
          <a:extLst>
            <a:ext uri="{FF2B5EF4-FFF2-40B4-BE49-F238E27FC236}">
              <a16:creationId xmlns:a16="http://schemas.microsoft.com/office/drawing/2014/main" id="{00000000-0008-0000-1000-000012000000}"/>
            </a:ext>
          </a:extLst>
        </xdr:cNvPr>
        <xdr:cNvSpPr>
          <a:spLocks noChangeArrowheads="1"/>
        </xdr:cNvSpPr>
      </xdr:nvSpPr>
      <xdr:spPr bwMode="auto">
        <a:xfrm>
          <a:off x="228600" y="281940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247650</xdr:colOff>
      <xdr:row>47</xdr:row>
      <xdr:rowOff>0</xdr:rowOff>
    </xdr:from>
    <xdr:to>
      <xdr:col>0</xdr:col>
      <xdr:colOff>342900</xdr:colOff>
      <xdr:row>47</xdr:row>
      <xdr:rowOff>0</xdr:rowOff>
    </xdr:to>
    <xdr:sp macro="" textlink="">
      <xdr:nvSpPr>
        <xdr:cNvPr id="19" name="Rectangle 3">
          <a:extLst>
            <a:ext uri="{FF2B5EF4-FFF2-40B4-BE49-F238E27FC236}">
              <a16:creationId xmlns:a16="http://schemas.microsoft.com/office/drawing/2014/main" id="{00000000-0008-0000-1000-000013000000}"/>
            </a:ext>
          </a:extLst>
        </xdr:cNvPr>
        <xdr:cNvSpPr>
          <a:spLocks noChangeArrowheads="1"/>
        </xdr:cNvSpPr>
      </xdr:nvSpPr>
      <xdr:spPr bwMode="auto">
        <a:xfrm>
          <a:off x="247650" y="281940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180975</xdr:colOff>
      <xdr:row>49</xdr:row>
      <xdr:rowOff>0</xdr:rowOff>
    </xdr:from>
    <xdr:to>
      <xdr:col>0</xdr:col>
      <xdr:colOff>276225</xdr:colOff>
      <xdr:row>49</xdr:row>
      <xdr:rowOff>0</xdr:rowOff>
    </xdr:to>
    <xdr:sp macro="" textlink="">
      <xdr:nvSpPr>
        <xdr:cNvPr id="20" name="Rectangle 7">
          <a:extLst>
            <a:ext uri="{FF2B5EF4-FFF2-40B4-BE49-F238E27FC236}">
              <a16:creationId xmlns:a16="http://schemas.microsoft.com/office/drawing/2014/main" id="{00000000-0008-0000-1000-000014000000}"/>
            </a:ext>
          </a:extLst>
        </xdr:cNvPr>
        <xdr:cNvSpPr>
          <a:spLocks noChangeArrowheads="1"/>
        </xdr:cNvSpPr>
      </xdr:nvSpPr>
      <xdr:spPr bwMode="auto">
        <a:xfrm>
          <a:off x="180975" y="331470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228600</xdr:colOff>
      <xdr:row>49</xdr:row>
      <xdr:rowOff>0</xdr:rowOff>
    </xdr:from>
    <xdr:to>
      <xdr:col>0</xdr:col>
      <xdr:colOff>323850</xdr:colOff>
      <xdr:row>49</xdr:row>
      <xdr:rowOff>0</xdr:rowOff>
    </xdr:to>
    <xdr:sp macro="" textlink="">
      <xdr:nvSpPr>
        <xdr:cNvPr id="21" name="Rectangle 8">
          <a:extLst>
            <a:ext uri="{FF2B5EF4-FFF2-40B4-BE49-F238E27FC236}">
              <a16:creationId xmlns:a16="http://schemas.microsoft.com/office/drawing/2014/main" id="{00000000-0008-0000-1000-000015000000}"/>
            </a:ext>
          </a:extLst>
        </xdr:cNvPr>
        <xdr:cNvSpPr>
          <a:spLocks noChangeArrowheads="1"/>
        </xdr:cNvSpPr>
      </xdr:nvSpPr>
      <xdr:spPr bwMode="auto">
        <a:xfrm>
          <a:off x="228600" y="331470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247650</xdr:colOff>
      <xdr:row>49</xdr:row>
      <xdr:rowOff>0</xdr:rowOff>
    </xdr:from>
    <xdr:to>
      <xdr:col>0</xdr:col>
      <xdr:colOff>342900</xdr:colOff>
      <xdr:row>49</xdr:row>
      <xdr:rowOff>0</xdr:rowOff>
    </xdr:to>
    <xdr:sp macro="" textlink="">
      <xdr:nvSpPr>
        <xdr:cNvPr id="22" name="Rectangle 9">
          <a:extLst>
            <a:ext uri="{FF2B5EF4-FFF2-40B4-BE49-F238E27FC236}">
              <a16:creationId xmlns:a16="http://schemas.microsoft.com/office/drawing/2014/main" id="{00000000-0008-0000-1000-000016000000}"/>
            </a:ext>
          </a:extLst>
        </xdr:cNvPr>
        <xdr:cNvSpPr>
          <a:spLocks noChangeArrowheads="1"/>
        </xdr:cNvSpPr>
      </xdr:nvSpPr>
      <xdr:spPr bwMode="auto">
        <a:xfrm>
          <a:off x="247650" y="331470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180975</xdr:colOff>
      <xdr:row>48</xdr:row>
      <xdr:rowOff>0</xdr:rowOff>
    </xdr:from>
    <xdr:to>
      <xdr:col>0</xdr:col>
      <xdr:colOff>276225</xdr:colOff>
      <xdr:row>48</xdr:row>
      <xdr:rowOff>0</xdr:rowOff>
    </xdr:to>
    <xdr:sp macro="" textlink="">
      <xdr:nvSpPr>
        <xdr:cNvPr id="23" name="Rectangle 1">
          <a:extLst>
            <a:ext uri="{FF2B5EF4-FFF2-40B4-BE49-F238E27FC236}">
              <a16:creationId xmlns:a16="http://schemas.microsoft.com/office/drawing/2014/main" id="{00000000-0008-0000-1000-000017000000}"/>
            </a:ext>
          </a:extLst>
        </xdr:cNvPr>
        <xdr:cNvSpPr>
          <a:spLocks noChangeArrowheads="1"/>
        </xdr:cNvSpPr>
      </xdr:nvSpPr>
      <xdr:spPr bwMode="auto">
        <a:xfrm>
          <a:off x="180975" y="306705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228600</xdr:colOff>
      <xdr:row>48</xdr:row>
      <xdr:rowOff>0</xdr:rowOff>
    </xdr:from>
    <xdr:to>
      <xdr:col>0</xdr:col>
      <xdr:colOff>323850</xdr:colOff>
      <xdr:row>48</xdr:row>
      <xdr:rowOff>0</xdr:rowOff>
    </xdr:to>
    <xdr:sp macro="" textlink="">
      <xdr:nvSpPr>
        <xdr:cNvPr id="24" name="Rectangle 2">
          <a:extLst>
            <a:ext uri="{FF2B5EF4-FFF2-40B4-BE49-F238E27FC236}">
              <a16:creationId xmlns:a16="http://schemas.microsoft.com/office/drawing/2014/main" id="{00000000-0008-0000-1000-000018000000}"/>
            </a:ext>
          </a:extLst>
        </xdr:cNvPr>
        <xdr:cNvSpPr>
          <a:spLocks noChangeArrowheads="1"/>
        </xdr:cNvSpPr>
      </xdr:nvSpPr>
      <xdr:spPr bwMode="auto">
        <a:xfrm>
          <a:off x="228600" y="306705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247650</xdr:colOff>
      <xdr:row>48</xdr:row>
      <xdr:rowOff>0</xdr:rowOff>
    </xdr:from>
    <xdr:to>
      <xdr:col>0</xdr:col>
      <xdr:colOff>342900</xdr:colOff>
      <xdr:row>48</xdr:row>
      <xdr:rowOff>0</xdr:rowOff>
    </xdr:to>
    <xdr:sp macro="" textlink="">
      <xdr:nvSpPr>
        <xdr:cNvPr id="25" name="Rectangle 3">
          <a:extLst>
            <a:ext uri="{FF2B5EF4-FFF2-40B4-BE49-F238E27FC236}">
              <a16:creationId xmlns:a16="http://schemas.microsoft.com/office/drawing/2014/main" id="{00000000-0008-0000-1000-000019000000}"/>
            </a:ext>
          </a:extLst>
        </xdr:cNvPr>
        <xdr:cNvSpPr>
          <a:spLocks noChangeArrowheads="1"/>
        </xdr:cNvSpPr>
      </xdr:nvSpPr>
      <xdr:spPr bwMode="auto">
        <a:xfrm>
          <a:off x="247650" y="306705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180975</xdr:colOff>
      <xdr:row>83</xdr:row>
      <xdr:rowOff>0</xdr:rowOff>
    </xdr:from>
    <xdr:to>
      <xdr:col>0</xdr:col>
      <xdr:colOff>276225</xdr:colOff>
      <xdr:row>83</xdr:row>
      <xdr:rowOff>0</xdr:rowOff>
    </xdr:to>
    <xdr:sp macro="" textlink="">
      <xdr:nvSpPr>
        <xdr:cNvPr id="26" name="Rectangle 1">
          <a:extLst>
            <a:ext uri="{FF2B5EF4-FFF2-40B4-BE49-F238E27FC236}">
              <a16:creationId xmlns:a16="http://schemas.microsoft.com/office/drawing/2014/main" id="{00000000-0008-0000-1000-00001A000000}"/>
            </a:ext>
          </a:extLst>
        </xdr:cNvPr>
        <xdr:cNvSpPr>
          <a:spLocks noChangeArrowheads="1"/>
        </xdr:cNvSpPr>
      </xdr:nvSpPr>
      <xdr:spPr bwMode="auto">
        <a:xfrm>
          <a:off x="180975" y="306705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228600</xdr:colOff>
      <xdr:row>83</xdr:row>
      <xdr:rowOff>0</xdr:rowOff>
    </xdr:from>
    <xdr:to>
      <xdr:col>0</xdr:col>
      <xdr:colOff>323850</xdr:colOff>
      <xdr:row>83</xdr:row>
      <xdr:rowOff>0</xdr:rowOff>
    </xdr:to>
    <xdr:sp macro="" textlink="">
      <xdr:nvSpPr>
        <xdr:cNvPr id="27" name="Rectangle 2">
          <a:extLst>
            <a:ext uri="{FF2B5EF4-FFF2-40B4-BE49-F238E27FC236}">
              <a16:creationId xmlns:a16="http://schemas.microsoft.com/office/drawing/2014/main" id="{00000000-0008-0000-1000-00001B000000}"/>
            </a:ext>
          </a:extLst>
        </xdr:cNvPr>
        <xdr:cNvSpPr>
          <a:spLocks noChangeArrowheads="1"/>
        </xdr:cNvSpPr>
      </xdr:nvSpPr>
      <xdr:spPr bwMode="auto">
        <a:xfrm>
          <a:off x="228600" y="306705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247650</xdr:colOff>
      <xdr:row>83</xdr:row>
      <xdr:rowOff>0</xdr:rowOff>
    </xdr:from>
    <xdr:to>
      <xdr:col>0</xdr:col>
      <xdr:colOff>342900</xdr:colOff>
      <xdr:row>83</xdr:row>
      <xdr:rowOff>0</xdr:rowOff>
    </xdr:to>
    <xdr:sp macro="" textlink="">
      <xdr:nvSpPr>
        <xdr:cNvPr id="28" name="Rectangle 3">
          <a:extLst>
            <a:ext uri="{FF2B5EF4-FFF2-40B4-BE49-F238E27FC236}">
              <a16:creationId xmlns:a16="http://schemas.microsoft.com/office/drawing/2014/main" id="{00000000-0008-0000-1000-00001C000000}"/>
            </a:ext>
          </a:extLst>
        </xdr:cNvPr>
        <xdr:cNvSpPr>
          <a:spLocks noChangeArrowheads="1"/>
        </xdr:cNvSpPr>
      </xdr:nvSpPr>
      <xdr:spPr bwMode="auto">
        <a:xfrm>
          <a:off x="247650" y="306705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180975</xdr:colOff>
      <xdr:row>82</xdr:row>
      <xdr:rowOff>0</xdr:rowOff>
    </xdr:from>
    <xdr:to>
      <xdr:col>0</xdr:col>
      <xdr:colOff>276225</xdr:colOff>
      <xdr:row>82</xdr:row>
      <xdr:rowOff>0</xdr:rowOff>
    </xdr:to>
    <xdr:sp macro="" textlink="">
      <xdr:nvSpPr>
        <xdr:cNvPr id="29" name="Rectangle 1">
          <a:extLst>
            <a:ext uri="{FF2B5EF4-FFF2-40B4-BE49-F238E27FC236}">
              <a16:creationId xmlns:a16="http://schemas.microsoft.com/office/drawing/2014/main" id="{00000000-0008-0000-1000-00001D000000}"/>
            </a:ext>
          </a:extLst>
        </xdr:cNvPr>
        <xdr:cNvSpPr>
          <a:spLocks noChangeArrowheads="1"/>
        </xdr:cNvSpPr>
      </xdr:nvSpPr>
      <xdr:spPr bwMode="auto">
        <a:xfrm>
          <a:off x="180975" y="281940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228600</xdr:colOff>
      <xdr:row>82</xdr:row>
      <xdr:rowOff>0</xdr:rowOff>
    </xdr:from>
    <xdr:to>
      <xdr:col>0</xdr:col>
      <xdr:colOff>323850</xdr:colOff>
      <xdr:row>82</xdr:row>
      <xdr:rowOff>0</xdr:rowOff>
    </xdr:to>
    <xdr:sp macro="" textlink="">
      <xdr:nvSpPr>
        <xdr:cNvPr id="30" name="Rectangle 2">
          <a:extLst>
            <a:ext uri="{FF2B5EF4-FFF2-40B4-BE49-F238E27FC236}">
              <a16:creationId xmlns:a16="http://schemas.microsoft.com/office/drawing/2014/main" id="{00000000-0008-0000-1000-00001E000000}"/>
            </a:ext>
          </a:extLst>
        </xdr:cNvPr>
        <xdr:cNvSpPr>
          <a:spLocks noChangeArrowheads="1"/>
        </xdr:cNvSpPr>
      </xdr:nvSpPr>
      <xdr:spPr bwMode="auto">
        <a:xfrm>
          <a:off x="228600" y="281940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247650</xdr:colOff>
      <xdr:row>82</xdr:row>
      <xdr:rowOff>0</xdr:rowOff>
    </xdr:from>
    <xdr:to>
      <xdr:col>0</xdr:col>
      <xdr:colOff>342900</xdr:colOff>
      <xdr:row>82</xdr:row>
      <xdr:rowOff>0</xdr:rowOff>
    </xdr:to>
    <xdr:sp macro="" textlink="">
      <xdr:nvSpPr>
        <xdr:cNvPr id="31" name="Rectangle 3">
          <a:extLst>
            <a:ext uri="{FF2B5EF4-FFF2-40B4-BE49-F238E27FC236}">
              <a16:creationId xmlns:a16="http://schemas.microsoft.com/office/drawing/2014/main" id="{00000000-0008-0000-1000-00001F000000}"/>
            </a:ext>
          </a:extLst>
        </xdr:cNvPr>
        <xdr:cNvSpPr>
          <a:spLocks noChangeArrowheads="1"/>
        </xdr:cNvSpPr>
      </xdr:nvSpPr>
      <xdr:spPr bwMode="auto">
        <a:xfrm>
          <a:off x="247650" y="281940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180975</xdr:colOff>
      <xdr:row>84</xdr:row>
      <xdr:rowOff>0</xdr:rowOff>
    </xdr:from>
    <xdr:to>
      <xdr:col>0</xdr:col>
      <xdr:colOff>276225</xdr:colOff>
      <xdr:row>84</xdr:row>
      <xdr:rowOff>0</xdr:rowOff>
    </xdr:to>
    <xdr:sp macro="" textlink="">
      <xdr:nvSpPr>
        <xdr:cNvPr id="32" name="Rectangle 7">
          <a:extLst>
            <a:ext uri="{FF2B5EF4-FFF2-40B4-BE49-F238E27FC236}">
              <a16:creationId xmlns:a16="http://schemas.microsoft.com/office/drawing/2014/main" id="{00000000-0008-0000-1000-000020000000}"/>
            </a:ext>
          </a:extLst>
        </xdr:cNvPr>
        <xdr:cNvSpPr>
          <a:spLocks noChangeArrowheads="1"/>
        </xdr:cNvSpPr>
      </xdr:nvSpPr>
      <xdr:spPr bwMode="auto">
        <a:xfrm>
          <a:off x="180975" y="331470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228600</xdr:colOff>
      <xdr:row>84</xdr:row>
      <xdr:rowOff>0</xdr:rowOff>
    </xdr:from>
    <xdr:to>
      <xdr:col>0</xdr:col>
      <xdr:colOff>323850</xdr:colOff>
      <xdr:row>84</xdr:row>
      <xdr:rowOff>0</xdr:rowOff>
    </xdr:to>
    <xdr:sp macro="" textlink="">
      <xdr:nvSpPr>
        <xdr:cNvPr id="33" name="Rectangle 8">
          <a:extLst>
            <a:ext uri="{FF2B5EF4-FFF2-40B4-BE49-F238E27FC236}">
              <a16:creationId xmlns:a16="http://schemas.microsoft.com/office/drawing/2014/main" id="{00000000-0008-0000-1000-000021000000}"/>
            </a:ext>
          </a:extLst>
        </xdr:cNvPr>
        <xdr:cNvSpPr>
          <a:spLocks noChangeArrowheads="1"/>
        </xdr:cNvSpPr>
      </xdr:nvSpPr>
      <xdr:spPr bwMode="auto">
        <a:xfrm>
          <a:off x="228600" y="331470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247650</xdr:colOff>
      <xdr:row>84</xdr:row>
      <xdr:rowOff>0</xdr:rowOff>
    </xdr:from>
    <xdr:to>
      <xdr:col>0</xdr:col>
      <xdr:colOff>342900</xdr:colOff>
      <xdr:row>84</xdr:row>
      <xdr:rowOff>0</xdr:rowOff>
    </xdr:to>
    <xdr:sp macro="" textlink="">
      <xdr:nvSpPr>
        <xdr:cNvPr id="34" name="Rectangle 9">
          <a:extLst>
            <a:ext uri="{FF2B5EF4-FFF2-40B4-BE49-F238E27FC236}">
              <a16:creationId xmlns:a16="http://schemas.microsoft.com/office/drawing/2014/main" id="{00000000-0008-0000-1000-000022000000}"/>
            </a:ext>
          </a:extLst>
        </xdr:cNvPr>
        <xdr:cNvSpPr>
          <a:spLocks noChangeArrowheads="1"/>
        </xdr:cNvSpPr>
      </xdr:nvSpPr>
      <xdr:spPr bwMode="auto">
        <a:xfrm>
          <a:off x="247650" y="331470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180975</xdr:colOff>
      <xdr:row>83</xdr:row>
      <xdr:rowOff>0</xdr:rowOff>
    </xdr:from>
    <xdr:to>
      <xdr:col>0</xdr:col>
      <xdr:colOff>276225</xdr:colOff>
      <xdr:row>83</xdr:row>
      <xdr:rowOff>0</xdr:rowOff>
    </xdr:to>
    <xdr:sp macro="" textlink="">
      <xdr:nvSpPr>
        <xdr:cNvPr id="35" name="Rectangle 1">
          <a:extLst>
            <a:ext uri="{FF2B5EF4-FFF2-40B4-BE49-F238E27FC236}">
              <a16:creationId xmlns:a16="http://schemas.microsoft.com/office/drawing/2014/main" id="{00000000-0008-0000-1000-000023000000}"/>
            </a:ext>
          </a:extLst>
        </xdr:cNvPr>
        <xdr:cNvSpPr>
          <a:spLocks noChangeArrowheads="1"/>
        </xdr:cNvSpPr>
      </xdr:nvSpPr>
      <xdr:spPr bwMode="auto">
        <a:xfrm>
          <a:off x="180975" y="306705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228600</xdr:colOff>
      <xdr:row>83</xdr:row>
      <xdr:rowOff>0</xdr:rowOff>
    </xdr:from>
    <xdr:to>
      <xdr:col>0</xdr:col>
      <xdr:colOff>323850</xdr:colOff>
      <xdr:row>83</xdr:row>
      <xdr:rowOff>0</xdr:rowOff>
    </xdr:to>
    <xdr:sp macro="" textlink="">
      <xdr:nvSpPr>
        <xdr:cNvPr id="36" name="Rectangle 2">
          <a:extLst>
            <a:ext uri="{FF2B5EF4-FFF2-40B4-BE49-F238E27FC236}">
              <a16:creationId xmlns:a16="http://schemas.microsoft.com/office/drawing/2014/main" id="{00000000-0008-0000-1000-000024000000}"/>
            </a:ext>
          </a:extLst>
        </xdr:cNvPr>
        <xdr:cNvSpPr>
          <a:spLocks noChangeArrowheads="1"/>
        </xdr:cNvSpPr>
      </xdr:nvSpPr>
      <xdr:spPr bwMode="auto">
        <a:xfrm>
          <a:off x="228600" y="306705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247650</xdr:colOff>
      <xdr:row>83</xdr:row>
      <xdr:rowOff>0</xdr:rowOff>
    </xdr:from>
    <xdr:to>
      <xdr:col>0</xdr:col>
      <xdr:colOff>342900</xdr:colOff>
      <xdr:row>83</xdr:row>
      <xdr:rowOff>0</xdr:rowOff>
    </xdr:to>
    <xdr:sp macro="" textlink="">
      <xdr:nvSpPr>
        <xdr:cNvPr id="37" name="Rectangle 3">
          <a:extLst>
            <a:ext uri="{FF2B5EF4-FFF2-40B4-BE49-F238E27FC236}">
              <a16:creationId xmlns:a16="http://schemas.microsoft.com/office/drawing/2014/main" id="{00000000-0008-0000-1000-000025000000}"/>
            </a:ext>
          </a:extLst>
        </xdr:cNvPr>
        <xdr:cNvSpPr>
          <a:spLocks noChangeArrowheads="1"/>
        </xdr:cNvSpPr>
      </xdr:nvSpPr>
      <xdr:spPr bwMode="auto">
        <a:xfrm>
          <a:off x="247650" y="306705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13</xdr:row>
      <xdr:rowOff>0</xdr:rowOff>
    </xdr:from>
    <xdr:to>
      <xdr:col>0</xdr:col>
      <xdr:colOff>276225</xdr:colOff>
      <xdr:row>13</xdr:row>
      <xdr:rowOff>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SpPr>
          <a:spLocks noChangeArrowheads="1"/>
        </xdr:cNvSpPr>
      </xdr:nvSpPr>
      <xdr:spPr bwMode="auto">
        <a:xfrm>
          <a:off x="180975" y="306705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228600</xdr:colOff>
      <xdr:row>13</xdr:row>
      <xdr:rowOff>0</xdr:rowOff>
    </xdr:from>
    <xdr:to>
      <xdr:col>0</xdr:col>
      <xdr:colOff>323850</xdr:colOff>
      <xdr:row>13</xdr:row>
      <xdr:rowOff>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SpPr>
          <a:spLocks noChangeArrowheads="1"/>
        </xdr:cNvSpPr>
      </xdr:nvSpPr>
      <xdr:spPr bwMode="auto">
        <a:xfrm>
          <a:off x="228600" y="306705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247650</xdr:colOff>
      <xdr:row>13</xdr:row>
      <xdr:rowOff>0</xdr:rowOff>
    </xdr:from>
    <xdr:to>
      <xdr:col>0</xdr:col>
      <xdr:colOff>342900</xdr:colOff>
      <xdr:row>13</xdr:row>
      <xdr:rowOff>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1100-000004000000}"/>
            </a:ext>
          </a:extLst>
        </xdr:cNvPr>
        <xdr:cNvSpPr>
          <a:spLocks noChangeArrowheads="1"/>
        </xdr:cNvSpPr>
      </xdr:nvSpPr>
      <xdr:spPr bwMode="auto">
        <a:xfrm>
          <a:off x="247650" y="306705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180975</xdr:colOff>
      <xdr:row>12</xdr:row>
      <xdr:rowOff>0</xdr:rowOff>
    </xdr:from>
    <xdr:to>
      <xdr:col>0</xdr:col>
      <xdr:colOff>276225</xdr:colOff>
      <xdr:row>12</xdr:row>
      <xdr:rowOff>0</xdr:rowOff>
    </xdr:to>
    <xdr:sp macro="" textlink="">
      <xdr:nvSpPr>
        <xdr:cNvPr id="5" name="Rectangle 1">
          <a:extLst>
            <a:ext uri="{FF2B5EF4-FFF2-40B4-BE49-F238E27FC236}">
              <a16:creationId xmlns:a16="http://schemas.microsoft.com/office/drawing/2014/main" id="{00000000-0008-0000-1100-000005000000}"/>
            </a:ext>
          </a:extLst>
        </xdr:cNvPr>
        <xdr:cNvSpPr>
          <a:spLocks noChangeArrowheads="1"/>
        </xdr:cNvSpPr>
      </xdr:nvSpPr>
      <xdr:spPr bwMode="auto">
        <a:xfrm>
          <a:off x="180975" y="281940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228600</xdr:colOff>
      <xdr:row>12</xdr:row>
      <xdr:rowOff>0</xdr:rowOff>
    </xdr:from>
    <xdr:to>
      <xdr:col>0</xdr:col>
      <xdr:colOff>323850</xdr:colOff>
      <xdr:row>12</xdr:row>
      <xdr:rowOff>0</xdr:rowOff>
    </xdr:to>
    <xdr:sp macro="" textlink="">
      <xdr:nvSpPr>
        <xdr:cNvPr id="6" name="Rectangle 2">
          <a:extLst>
            <a:ext uri="{FF2B5EF4-FFF2-40B4-BE49-F238E27FC236}">
              <a16:creationId xmlns:a16="http://schemas.microsoft.com/office/drawing/2014/main" id="{00000000-0008-0000-1100-000006000000}"/>
            </a:ext>
          </a:extLst>
        </xdr:cNvPr>
        <xdr:cNvSpPr>
          <a:spLocks noChangeArrowheads="1"/>
        </xdr:cNvSpPr>
      </xdr:nvSpPr>
      <xdr:spPr bwMode="auto">
        <a:xfrm>
          <a:off x="228600" y="281940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247650</xdr:colOff>
      <xdr:row>12</xdr:row>
      <xdr:rowOff>0</xdr:rowOff>
    </xdr:from>
    <xdr:to>
      <xdr:col>0</xdr:col>
      <xdr:colOff>342900</xdr:colOff>
      <xdr:row>12</xdr:row>
      <xdr:rowOff>0</xdr:rowOff>
    </xdr:to>
    <xdr:sp macro="" textlink="">
      <xdr:nvSpPr>
        <xdr:cNvPr id="7" name="Rectangle 3">
          <a:extLst>
            <a:ext uri="{FF2B5EF4-FFF2-40B4-BE49-F238E27FC236}">
              <a16:creationId xmlns:a16="http://schemas.microsoft.com/office/drawing/2014/main" id="{00000000-0008-0000-1100-000007000000}"/>
            </a:ext>
          </a:extLst>
        </xdr:cNvPr>
        <xdr:cNvSpPr>
          <a:spLocks noChangeArrowheads="1"/>
        </xdr:cNvSpPr>
      </xdr:nvSpPr>
      <xdr:spPr bwMode="auto">
        <a:xfrm>
          <a:off x="247650" y="281940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180975</xdr:colOff>
      <xdr:row>14</xdr:row>
      <xdr:rowOff>0</xdr:rowOff>
    </xdr:from>
    <xdr:to>
      <xdr:col>0</xdr:col>
      <xdr:colOff>276225</xdr:colOff>
      <xdr:row>14</xdr:row>
      <xdr:rowOff>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0000000-0008-0000-1100-000008000000}"/>
            </a:ext>
          </a:extLst>
        </xdr:cNvPr>
        <xdr:cNvSpPr>
          <a:spLocks noChangeArrowheads="1"/>
        </xdr:cNvSpPr>
      </xdr:nvSpPr>
      <xdr:spPr bwMode="auto">
        <a:xfrm>
          <a:off x="180975" y="331470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228600</xdr:colOff>
      <xdr:row>14</xdr:row>
      <xdr:rowOff>0</xdr:rowOff>
    </xdr:from>
    <xdr:to>
      <xdr:col>0</xdr:col>
      <xdr:colOff>323850</xdr:colOff>
      <xdr:row>14</xdr:row>
      <xdr:rowOff>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00000000-0008-0000-1100-000009000000}"/>
            </a:ext>
          </a:extLst>
        </xdr:cNvPr>
        <xdr:cNvSpPr>
          <a:spLocks noChangeArrowheads="1"/>
        </xdr:cNvSpPr>
      </xdr:nvSpPr>
      <xdr:spPr bwMode="auto">
        <a:xfrm>
          <a:off x="228600" y="331470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247650</xdr:colOff>
      <xdr:row>14</xdr:row>
      <xdr:rowOff>0</xdr:rowOff>
    </xdr:from>
    <xdr:to>
      <xdr:col>0</xdr:col>
      <xdr:colOff>342900</xdr:colOff>
      <xdr:row>14</xdr:row>
      <xdr:rowOff>0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0000000-0008-0000-1100-00000A000000}"/>
            </a:ext>
          </a:extLst>
        </xdr:cNvPr>
        <xdr:cNvSpPr>
          <a:spLocks noChangeArrowheads="1"/>
        </xdr:cNvSpPr>
      </xdr:nvSpPr>
      <xdr:spPr bwMode="auto">
        <a:xfrm>
          <a:off x="247650" y="331470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180975</xdr:colOff>
      <xdr:row>13</xdr:row>
      <xdr:rowOff>0</xdr:rowOff>
    </xdr:from>
    <xdr:to>
      <xdr:col>0</xdr:col>
      <xdr:colOff>276225</xdr:colOff>
      <xdr:row>13</xdr:row>
      <xdr:rowOff>0</xdr:rowOff>
    </xdr:to>
    <xdr:sp macro="" textlink="">
      <xdr:nvSpPr>
        <xdr:cNvPr id="11" name="Rectangle 1">
          <a:extLst>
            <a:ext uri="{FF2B5EF4-FFF2-40B4-BE49-F238E27FC236}">
              <a16:creationId xmlns:a16="http://schemas.microsoft.com/office/drawing/2014/main" id="{00000000-0008-0000-1100-00000B000000}"/>
            </a:ext>
          </a:extLst>
        </xdr:cNvPr>
        <xdr:cNvSpPr>
          <a:spLocks noChangeArrowheads="1"/>
        </xdr:cNvSpPr>
      </xdr:nvSpPr>
      <xdr:spPr bwMode="auto">
        <a:xfrm>
          <a:off x="180975" y="306705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228600</xdr:colOff>
      <xdr:row>13</xdr:row>
      <xdr:rowOff>0</xdr:rowOff>
    </xdr:from>
    <xdr:to>
      <xdr:col>0</xdr:col>
      <xdr:colOff>323850</xdr:colOff>
      <xdr:row>13</xdr:row>
      <xdr:rowOff>0</xdr:rowOff>
    </xdr:to>
    <xdr:sp macro="" textlink="">
      <xdr:nvSpPr>
        <xdr:cNvPr id="12" name="Rectangle 2">
          <a:extLst>
            <a:ext uri="{FF2B5EF4-FFF2-40B4-BE49-F238E27FC236}">
              <a16:creationId xmlns:a16="http://schemas.microsoft.com/office/drawing/2014/main" id="{00000000-0008-0000-1100-00000C000000}"/>
            </a:ext>
          </a:extLst>
        </xdr:cNvPr>
        <xdr:cNvSpPr>
          <a:spLocks noChangeArrowheads="1"/>
        </xdr:cNvSpPr>
      </xdr:nvSpPr>
      <xdr:spPr bwMode="auto">
        <a:xfrm>
          <a:off x="228600" y="306705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247650</xdr:colOff>
      <xdr:row>13</xdr:row>
      <xdr:rowOff>0</xdr:rowOff>
    </xdr:from>
    <xdr:to>
      <xdr:col>0</xdr:col>
      <xdr:colOff>342900</xdr:colOff>
      <xdr:row>13</xdr:row>
      <xdr:rowOff>0</xdr:rowOff>
    </xdr:to>
    <xdr:sp macro="" textlink="">
      <xdr:nvSpPr>
        <xdr:cNvPr id="13" name="Rectangle 3">
          <a:extLst>
            <a:ext uri="{FF2B5EF4-FFF2-40B4-BE49-F238E27FC236}">
              <a16:creationId xmlns:a16="http://schemas.microsoft.com/office/drawing/2014/main" id="{00000000-0008-0000-1100-00000D000000}"/>
            </a:ext>
          </a:extLst>
        </xdr:cNvPr>
        <xdr:cNvSpPr>
          <a:spLocks noChangeArrowheads="1"/>
        </xdr:cNvSpPr>
      </xdr:nvSpPr>
      <xdr:spPr bwMode="auto">
        <a:xfrm>
          <a:off x="247650" y="306705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180975</xdr:colOff>
      <xdr:row>48</xdr:row>
      <xdr:rowOff>0</xdr:rowOff>
    </xdr:from>
    <xdr:to>
      <xdr:col>0</xdr:col>
      <xdr:colOff>276225</xdr:colOff>
      <xdr:row>48</xdr:row>
      <xdr:rowOff>0</xdr:rowOff>
    </xdr:to>
    <xdr:sp macro="" textlink="">
      <xdr:nvSpPr>
        <xdr:cNvPr id="14" name="Rectangle 1">
          <a:extLst>
            <a:ext uri="{FF2B5EF4-FFF2-40B4-BE49-F238E27FC236}">
              <a16:creationId xmlns:a16="http://schemas.microsoft.com/office/drawing/2014/main" id="{00000000-0008-0000-1100-00000E000000}"/>
            </a:ext>
          </a:extLst>
        </xdr:cNvPr>
        <xdr:cNvSpPr>
          <a:spLocks noChangeArrowheads="1"/>
        </xdr:cNvSpPr>
      </xdr:nvSpPr>
      <xdr:spPr bwMode="auto">
        <a:xfrm>
          <a:off x="180975" y="306705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228600</xdr:colOff>
      <xdr:row>48</xdr:row>
      <xdr:rowOff>0</xdr:rowOff>
    </xdr:from>
    <xdr:to>
      <xdr:col>0</xdr:col>
      <xdr:colOff>323850</xdr:colOff>
      <xdr:row>48</xdr:row>
      <xdr:rowOff>0</xdr:rowOff>
    </xdr:to>
    <xdr:sp macro="" textlink="">
      <xdr:nvSpPr>
        <xdr:cNvPr id="15" name="Rectangle 2">
          <a:extLst>
            <a:ext uri="{FF2B5EF4-FFF2-40B4-BE49-F238E27FC236}">
              <a16:creationId xmlns:a16="http://schemas.microsoft.com/office/drawing/2014/main" id="{00000000-0008-0000-1100-00000F000000}"/>
            </a:ext>
          </a:extLst>
        </xdr:cNvPr>
        <xdr:cNvSpPr>
          <a:spLocks noChangeArrowheads="1"/>
        </xdr:cNvSpPr>
      </xdr:nvSpPr>
      <xdr:spPr bwMode="auto">
        <a:xfrm>
          <a:off x="228600" y="306705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247650</xdr:colOff>
      <xdr:row>48</xdr:row>
      <xdr:rowOff>0</xdr:rowOff>
    </xdr:from>
    <xdr:to>
      <xdr:col>0</xdr:col>
      <xdr:colOff>342900</xdr:colOff>
      <xdr:row>48</xdr:row>
      <xdr:rowOff>0</xdr:rowOff>
    </xdr:to>
    <xdr:sp macro="" textlink="">
      <xdr:nvSpPr>
        <xdr:cNvPr id="16" name="Rectangle 3">
          <a:extLst>
            <a:ext uri="{FF2B5EF4-FFF2-40B4-BE49-F238E27FC236}">
              <a16:creationId xmlns:a16="http://schemas.microsoft.com/office/drawing/2014/main" id="{00000000-0008-0000-1100-000010000000}"/>
            </a:ext>
          </a:extLst>
        </xdr:cNvPr>
        <xdr:cNvSpPr>
          <a:spLocks noChangeArrowheads="1"/>
        </xdr:cNvSpPr>
      </xdr:nvSpPr>
      <xdr:spPr bwMode="auto">
        <a:xfrm>
          <a:off x="247650" y="306705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180975</xdr:colOff>
      <xdr:row>47</xdr:row>
      <xdr:rowOff>0</xdr:rowOff>
    </xdr:from>
    <xdr:to>
      <xdr:col>0</xdr:col>
      <xdr:colOff>276225</xdr:colOff>
      <xdr:row>47</xdr:row>
      <xdr:rowOff>0</xdr:rowOff>
    </xdr:to>
    <xdr:sp macro="" textlink="">
      <xdr:nvSpPr>
        <xdr:cNvPr id="17" name="Rectangle 1">
          <a:extLst>
            <a:ext uri="{FF2B5EF4-FFF2-40B4-BE49-F238E27FC236}">
              <a16:creationId xmlns:a16="http://schemas.microsoft.com/office/drawing/2014/main" id="{00000000-0008-0000-1100-000011000000}"/>
            </a:ext>
          </a:extLst>
        </xdr:cNvPr>
        <xdr:cNvSpPr>
          <a:spLocks noChangeArrowheads="1"/>
        </xdr:cNvSpPr>
      </xdr:nvSpPr>
      <xdr:spPr bwMode="auto">
        <a:xfrm>
          <a:off x="180975" y="281940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228600</xdr:colOff>
      <xdr:row>47</xdr:row>
      <xdr:rowOff>0</xdr:rowOff>
    </xdr:from>
    <xdr:to>
      <xdr:col>0</xdr:col>
      <xdr:colOff>323850</xdr:colOff>
      <xdr:row>47</xdr:row>
      <xdr:rowOff>0</xdr:rowOff>
    </xdr:to>
    <xdr:sp macro="" textlink="">
      <xdr:nvSpPr>
        <xdr:cNvPr id="18" name="Rectangle 2">
          <a:extLst>
            <a:ext uri="{FF2B5EF4-FFF2-40B4-BE49-F238E27FC236}">
              <a16:creationId xmlns:a16="http://schemas.microsoft.com/office/drawing/2014/main" id="{00000000-0008-0000-1100-000012000000}"/>
            </a:ext>
          </a:extLst>
        </xdr:cNvPr>
        <xdr:cNvSpPr>
          <a:spLocks noChangeArrowheads="1"/>
        </xdr:cNvSpPr>
      </xdr:nvSpPr>
      <xdr:spPr bwMode="auto">
        <a:xfrm>
          <a:off x="228600" y="281940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247650</xdr:colOff>
      <xdr:row>47</xdr:row>
      <xdr:rowOff>0</xdr:rowOff>
    </xdr:from>
    <xdr:to>
      <xdr:col>0</xdr:col>
      <xdr:colOff>342900</xdr:colOff>
      <xdr:row>47</xdr:row>
      <xdr:rowOff>0</xdr:rowOff>
    </xdr:to>
    <xdr:sp macro="" textlink="">
      <xdr:nvSpPr>
        <xdr:cNvPr id="19" name="Rectangle 3">
          <a:extLst>
            <a:ext uri="{FF2B5EF4-FFF2-40B4-BE49-F238E27FC236}">
              <a16:creationId xmlns:a16="http://schemas.microsoft.com/office/drawing/2014/main" id="{00000000-0008-0000-1100-000013000000}"/>
            </a:ext>
          </a:extLst>
        </xdr:cNvPr>
        <xdr:cNvSpPr>
          <a:spLocks noChangeArrowheads="1"/>
        </xdr:cNvSpPr>
      </xdr:nvSpPr>
      <xdr:spPr bwMode="auto">
        <a:xfrm>
          <a:off x="247650" y="281940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180975</xdr:colOff>
      <xdr:row>49</xdr:row>
      <xdr:rowOff>0</xdr:rowOff>
    </xdr:from>
    <xdr:to>
      <xdr:col>0</xdr:col>
      <xdr:colOff>276225</xdr:colOff>
      <xdr:row>49</xdr:row>
      <xdr:rowOff>0</xdr:rowOff>
    </xdr:to>
    <xdr:sp macro="" textlink="">
      <xdr:nvSpPr>
        <xdr:cNvPr id="20" name="Rectangle 7">
          <a:extLst>
            <a:ext uri="{FF2B5EF4-FFF2-40B4-BE49-F238E27FC236}">
              <a16:creationId xmlns:a16="http://schemas.microsoft.com/office/drawing/2014/main" id="{00000000-0008-0000-1100-000014000000}"/>
            </a:ext>
          </a:extLst>
        </xdr:cNvPr>
        <xdr:cNvSpPr>
          <a:spLocks noChangeArrowheads="1"/>
        </xdr:cNvSpPr>
      </xdr:nvSpPr>
      <xdr:spPr bwMode="auto">
        <a:xfrm>
          <a:off x="180975" y="331470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228600</xdr:colOff>
      <xdr:row>49</xdr:row>
      <xdr:rowOff>0</xdr:rowOff>
    </xdr:from>
    <xdr:to>
      <xdr:col>0</xdr:col>
      <xdr:colOff>323850</xdr:colOff>
      <xdr:row>49</xdr:row>
      <xdr:rowOff>0</xdr:rowOff>
    </xdr:to>
    <xdr:sp macro="" textlink="">
      <xdr:nvSpPr>
        <xdr:cNvPr id="21" name="Rectangle 8">
          <a:extLst>
            <a:ext uri="{FF2B5EF4-FFF2-40B4-BE49-F238E27FC236}">
              <a16:creationId xmlns:a16="http://schemas.microsoft.com/office/drawing/2014/main" id="{00000000-0008-0000-1100-000015000000}"/>
            </a:ext>
          </a:extLst>
        </xdr:cNvPr>
        <xdr:cNvSpPr>
          <a:spLocks noChangeArrowheads="1"/>
        </xdr:cNvSpPr>
      </xdr:nvSpPr>
      <xdr:spPr bwMode="auto">
        <a:xfrm>
          <a:off x="228600" y="331470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247650</xdr:colOff>
      <xdr:row>49</xdr:row>
      <xdr:rowOff>0</xdr:rowOff>
    </xdr:from>
    <xdr:to>
      <xdr:col>0</xdr:col>
      <xdr:colOff>342900</xdr:colOff>
      <xdr:row>49</xdr:row>
      <xdr:rowOff>0</xdr:rowOff>
    </xdr:to>
    <xdr:sp macro="" textlink="">
      <xdr:nvSpPr>
        <xdr:cNvPr id="22" name="Rectangle 9">
          <a:extLst>
            <a:ext uri="{FF2B5EF4-FFF2-40B4-BE49-F238E27FC236}">
              <a16:creationId xmlns:a16="http://schemas.microsoft.com/office/drawing/2014/main" id="{00000000-0008-0000-1100-000016000000}"/>
            </a:ext>
          </a:extLst>
        </xdr:cNvPr>
        <xdr:cNvSpPr>
          <a:spLocks noChangeArrowheads="1"/>
        </xdr:cNvSpPr>
      </xdr:nvSpPr>
      <xdr:spPr bwMode="auto">
        <a:xfrm>
          <a:off x="247650" y="331470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180975</xdr:colOff>
      <xdr:row>48</xdr:row>
      <xdr:rowOff>0</xdr:rowOff>
    </xdr:from>
    <xdr:to>
      <xdr:col>0</xdr:col>
      <xdr:colOff>276225</xdr:colOff>
      <xdr:row>48</xdr:row>
      <xdr:rowOff>0</xdr:rowOff>
    </xdr:to>
    <xdr:sp macro="" textlink="">
      <xdr:nvSpPr>
        <xdr:cNvPr id="23" name="Rectangle 1">
          <a:extLst>
            <a:ext uri="{FF2B5EF4-FFF2-40B4-BE49-F238E27FC236}">
              <a16:creationId xmlns:a16="http://schemas.microsoft.com/office/drawing/2014/main" id="{00000000-0008-0000-1100-000017000000}"/>
            </a:ext>
          </a:extLst>
        </xdr:cNvPr>
        <xdr:cNvSpPr>
          <a:spLocks noChangeArrowheads="1"/>
        </xdr:cNvSpPr>
      </xdr:nvSpPr>
      <xdr:spPr bwMode="auto">
        <a:xfrm>
          <a:off x="180975" y="306705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228600</xdr:colOff>
      <xdr:row>48</xdr:row>
      <xdr:rowOff>0</xdr:rowOff>
    </xdr:from>
    <xdr:to>
      <xdr:col>0</xdr:col>
      <xdr:colOff>323850</xdr:colOff>
      <xdr:row>48</xdr:row>
      <xdr:rowOff>0</xdr:rowOff>
    </xdr:to>
    <xdr:sp macro="" textlink="">
      <xdr:nvSpPr>
        <xdr:cNvPr id="24" name="Rectangle 2">
          <a:extLst>
            <a:ext uri="{FF2B5EF4-FFF2-40B4-BE49-F238E27FC236}">
              <a16:creationId xmlns:a16="http://schemas.microsoft.com/office/drawing/2014/main" id="{00000000-0008-0000-1100-000018000000}"/>
            </a:ext>
          </a:extLst>
        </xdr:cNvPr>
        <xdr:cNvSpPr>
          <a:spLocks noChangeArrowheads="1"/>
        </xdr:cNvSpPr>
      </xdr:nvSpPr>
      <xdr:spPr bwMode="auto">
        <a:xfrm>
          <a:off x="228600" y="306705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247650</xdr:colOff>
      <xdr:row>48</xdr:row>
      <xdr:rowOff>0</xdr:rowOff>
    </xdr:from>
    <xdr:to>
      <xdr:col>0</xdr:col>
      <xdr:colOff>342900</xdr:colOff>
      <xdr:row>48</xdr:row>
      <xdr:rowOff>0</xdr:rowOff>
    </xdr:to>
    <xdr:sp macro="" textlink="">
      <xdr:nvSpPr>
        <xdr:cNvPr id="25" name="Rectangle 3">
          <a:extLst>
            <a:ext uri="{FF2B5EF4-FFF2-40B4-BE49-F238E27FC236}">
              <a16:creationId xmlns:a16="http://schemas.microsoft.com/office/drawing/2014/main" id="{00000000-0008-0000-1100-000019000000}"/>
            </a:ext>
          </a:extLst>
        </xdr:cNvPr>
        <xdr:cNvSpPr>
          <a:spLocks noChangeArrowheads="1"/>
        </xdr:cNvSpPr>
      </xdr:nvSpPr>
      <xdr:spPr bwMode="auto">
        <a:xfrm>
          <a:off x="247650" y="306705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180975</xdr:colOff>
      <xdr:row>83</xdr:row>
      <xdr:rowOff>0</xdr:rowOff>
    </xdr:from>
    <xdr:to>
      <xdr:col>0</xdr:col>
      <xdr:colOff>276225</xdr:colOff>
      <xdr:row>83</xdr:row>
      <xdr:rowOff>0</xdr:rowOff>
    </xdr:to>
    <xdr:sp macro="" textlink="">
      <xdr:nvSpPr>
        <xdr:cNvPr id="26" name="Rectangle 1">
          <a:extLst>
            <a:ext uri="{FF2B5EF4-FFF2-40B4-BE49-F238E27FC236}">
              <a16:creationId xmlns:a16="http://schemas.microsoft.com/office/drawing/2014/main" id="{00000000-0008-0000-1100-00001A000000}"/>
            </a:ext>
          </a:extLst>
        </xdr:cNvPr>
        <xdr:cNvSpPr>
          <a:spLocks noChangeArrowheads="1"/>
        </xdr:cNvSpPr>
      </xdr:nvSpPr>
      <xdr:spPr bwMode="auto">
        <a:xfrm>
          <a:off x="180975" y="306705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228600</xdr:colOff>
      <xdr:row>83</xdr:row>
      <xdr:rowOff>0</xdr:rowOff>
    </xdr:from>
    <xdr:to>
      <xdr:col>0</xdr:col>
      <xdr:colOff>323850</xdr:colOff>
      <xdr:row>83</xdr:row>
      <xdr:rowOff>0</xdr:rowOff>
    </xdr:to>
    <xdr:sp macro="" textlink="">
      <xdr:nvSpPr>
        <xdr:cNvPr id="27" name="Rectangle 2">
          <a:extLst>
            <a:ext uri="{FF2B5EF4-FFF2-40B4-BE49-F238E27FC236}">
              <a16:creationId xmlns:a16="http://schemas.microsoft.com/office/drawing/2014/main" id="{00000000-0008-0000-1100-00001B000000}"/>
            </a:ext>
          </a:extLst>
        </xdr:cNvPr>
        <xdr:cNvSpPr>
          <a:spLocks noChangeArrowheads="1"/>
        </xdr:cNvSpPr>
      </xdr:nvSpPr>
      <xdr:spPr bwMode="auto">
        <a:xfrm>
          <a:off x="228600" y="306705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247650</xdr:colOff>
      <xdr:row>83</xdr:row>
      <xdr:rowOff>0</xdr:rowOff>
    </xdr:from>
    <xdr:to>
      <xdr:col>0</xdr:col>
      <xdr:colOff>342900</xdr:colOff>
      <xdr:row>83</xdr:row>
      <xdr:rowOff>0</xdr:rowOff>
    </xdr:to>
    <xdr:sp macro="" textlink="">
      <xdr:nvSpPr>
        <xdr:cNvPr id="28" name="Rectangle 3">
          <a:extLst>
            <a:ext uri="{FF2B5EF4-FFF2-40B4-BE49-F238E27FC236}">
              <a16:creationId xmlns:a16="http://schemas.microsoft.com/office/drawing/2014/main" id="{00000000-0008-0000-1100-00001C000000}"/>
            </a:ext>
          </a:extLst>
        </xdr:cNvPr>
        <xdr:cNvSpPr>
          <a:spLocks noChangeArrowheads="1"/>
        </xdr:cNvSpPr>
      </xdr:nvSpPr>
      <xdr:spPr bwMode="auto">
        <a:xfrm>
          <a:off x="247650" y="306705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180975</xdr:colOff>
      <xdr:row>82</xdr:row>
      <xdr:rowOff>0</xdr:rowOff>
    </xdr:from>
    <xdr:to>
      <xdr:col>0</xdr:col>
      <xdr:colOff>276225</xdr:colOff>
      <xdr:row>82</xdr:row>
      <xdr:rowOff>0</xdr:rowOff>
    </xdr:to>
    <xdr:sp macro="" textlink="">
      <xdr:nvSpPr>
        <xdr:cNvPr id="29" name="Rectangle 1">
          <a:extLst>
            <a:ext uri="{FF2B5EF4-FFF2-40B4-BE49-F238E27FC236}">
              <a16:creationId xmlns:a16="http://schemas.microsoft.com/office/drawing/2014/main" id="{00000000-0008-0000-1100-00001D000000}"/>
            </a:ext>
          </a:extLst>
        </xdr:cNvPr>
        <xdr:cNvSpPr>
          <a:spLocks noChangeArrowheads="1"/>
        </xdr:cNvSpPr>
      </xdr:nvSpPr>
      <xdr:spPr bwMode="auto">
        <a:xfrm>
          <a:off x="180975" y="281940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228600</xdr:colOff>
      <xdr:row>82</xdr:row>
      <xdr:rowOff>0</xdr:rowOff>
    </xdr:from>
    <xdr:to>
      <xdr:col>0</xdr:col>
      <xdr:colOff>323850</xdr:colOff>
      <xdr:row>82</xdr:row>
      <xdr:rowOff>0</xdr:rowOff>
    </xdr:to>
    <xdr:sp macro="" textlink="">
      <xdr:nvSpPr>
        <xdr:cNvPr id="30" name="Rectangle 2">
          <a:extLst>
            <a:ext uri="{FF2B5EF4-FFF2-40B4-BE49-F238E27FC236}">
              <a16:creationId xmlns:a16="http://schemas.microsoft.com/office/drawing/2014/main" id="{00000000-0008-0000-1100-00001E000000}"/>
            </a:ext>
          </a:extLst>
        </xdr:cNvPr>
        <xdr:cNvSpPr>
          <a:spLocks noChangeArrowheads="1"/>
        </xdr:cNvSpPr>
      </xdr:nvSpPr>
      <xdr:spPr bwMode="auto">
        <a:xfrm>
          <a:off x="228600" y="281940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247650</xdr:colOff>
      <xdr:row>82</xdr:row>
      <xdr:rowOff>0</xdr:rowOff>
    </xdr:from>
    <xdr:to>
      <xdr:col>0</xdr:col>
      <xdr:colOff>342900</xdr:colOff>
      <xdr:row>82</xdr:row>
      <xdr:rowOff>0</xdr:rowOff>
    </xdr:to>
    <xdr:sp macro="" textlink="">
      <xdr:nvSpPr>
        <xdr:cNvPr id="31" name="Rectangle 3">
          <a:extLst>
            <a:ext uri="{FF2B5EF4-FFF2-40B4-BE49-F238E27FC236}">
              <a16:creationId xmlns:a16="http://schemas.microsoft.com/office/drawing/2014/main" id="{00000000-0008-0000-1100-00001F000000}"/>
            </a:ext>
          </a:extLst>
        </xdr:cNvPr>
        <xdr:cNvSpPr>
          <a:spLocks noChangeArrowheads="1"/>
        </xdr:cNvSpPr>
      </xdr:nvSpPr>
      <xdr:spPr bwMode="auto">
        <a:xfrm>
          <a:off x="247650" y="281940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180975</xdr:colOff>
      <xdr:row>84</xdr:row>
      <xdr:rowOff>0</xdr:rowOff>
    </xdr:from>
    <xdr:to>
      <xdr:col>0</xdr:col>
      <xdr:colOff>276225</xdr:colOff>
      <xdr:row>84</xdr:row>
      <xdr:rowOff>0</xdr:rowOff>
    </xdr:to>
    <xdr:sp macro="" textlink="">
      <xdr:nvSpPr>
        <xdr:cNvPr id="32" name="Rectangle 7">
          <a:extLst>
            <a:ext uri="{FF2B5EF4-FFF2-40B4-BE49-F238E27FC236}">
              <a16:creationId xmlns:a16="http://schemas.microsoft.com/office/drawing/2014/main" id="{00000000-0008-0000-1100-000020000000}"/>
            </a:ext>
          </a:extLst>
        </xdr:cNvPr>
        <xdr:cNvSpPr>
          <a:spLocks noChangeArrowheads="1"/>
        </xdr:cNvSpPr>
      </xdr:nvSpPr>
      <xdr:spPr bwMode="auto">
        <a:xfrm>
          <a:off x="180975" y="331470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228600</xdr:colOff>
      <xdr:row>84</xdr:row>
      <xdr:rowOff>0</xdr:rowOff>
    </xdr:from>
    <xdr:to>
      <xdr:col>0</xdr:col>
      <xdr:colOff>323850</xdr:colOff>
      <xdr:row>84</xdr:row>
      <xdr:rowOff>0</xdr:rowOff>
    </xdr:to>
    <xdr:sp macro="" textlink="">
      <xdr:nvSpPr>
        <xdr:cNvPr id="33" name="Rectangle 8">
          <a:extLst>
            <a:ext uri="{FF2B5EF4-FFF2-40B4-BE49-F238E27FC236}">
              <a16:creationId xmlns:a16="http://schemas.microsoft.com/office/drawing/2014/main" id="{00000000-0008-0000-1100-000021000000}"/>
            </a:ext>
          </a:extLst>
        </xdr:cNvPr>
        <xdr:cNvSpPr>
          <a:spLocks noChangeArrowheads="1"/>
        </xdr:cNvSpPr>
      </xdr:nvSpPr>
      <xdr:spPr bwMode="auto">
        <a:xfrm>
          <a:off x="228600" y="331470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247650</xdr:colOff>
      <xdr:row>84</xdr:row>
      <xdr:rowOff>0</xdr:rowOff>
    </xdr:from>
    <xdr:to>
      <xdr:col>0</xdr:col>
      <xdr:colOff>342900</xdr:colOff>
      <xdr:row>84</xdr:row>
      <xdr:rowOff>0</xdr:rowOff>
    </xdr:to>
    <xdr:sp macro="" textlink="">
      <xdr:nvSpPr>
        <xdr:cNvPr id="34" name="Rectangle 9">
          <a:extLst>
            <a:ext uri="{FF2B5EF4-FFF2-40B4-BE49-F238E27FC236}">
              <a16:creationId xmlns:a16="http://schemas.microsoft.com/office/drawing/2014/main" id="{00000000-0008-0000-1100-000022000000}"/>
            </a:ext>
          </a:extLst>
        </xdr:cNvPr>
        <xdr:cNvSpPr>
          <a:spLocks noChangeArrowheads="1"/>
        </xdr:cNvSpPr>
      </xdr:nvSpPr>
      <xdr:spPr bwMode="auto">
        <a:xfrm>
          <a:off x="247650" y="331470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180975</xdr:colOff>
      <xdr:row>83</xdr:row>
      <xdr:rowOff>0</xdr:rowOff>
    </xdr:from>
    <xdr:to>
      <xdr:col>0</xdr:col>
      <xdr:colOff>276225</xdr:colOff>
      <xdr:row>83</xdr:row>
      <xdr:rowOff>0</xdr:rowOff>
    </xdr:to>
    <xdr:sp macro="" textlink="">
      <xdr:nvSpPr>
        <xdr:cNvPr id="35" name="Rectangle 1">
          <a:extLst>
            <a:ext uri="{FF2B5EF4-FFF2-40B4-BE49-F238E27FC236}">
              <a16:creationId xmlns:a16="http://schemas.microsoft.com/office/drawing/2014/main" id="{00000000-0008-0000-1100-000023000000}"/>
            </a:ext>
          </a:extLst>
        </xdr:cNvPr>
        <xdr:cNvSpPr>
          <a:spLocks noChangeArrowheads="1"/>
        </xdr:cNvSpPr>
      </xdr:nvSpPr>
      <xdr:spPr bwMode="auto">
        <a:xfrm>
          <a:off x="180975" y="306705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228600</xdr:colOff>
      <xdr:row>83</xdr:row>
      <xdr:rowOff>0</xdr:rowOff>
    </xdr:from>
    <xdr:to>
      <xdr:col>0</xdr:col>
      <xdr:colOff>323850</xdr:colOff>
      <xdr:row>83</xdr:row>
      <xdr:rowOff>0</xdr:rowOff>
    </xdr:to>
    <xdr:sp macro="" textlink="">
      <xdr:nvSpPr>
        <xdr:cNvPr id="36" name="Rectangle 2">
          <a:extLst>
            <a:ext uri="{FF2B5EF4-FFF2-40B4-BE49-F238E27FC236}">
              <a16:creationId xmlns:a16="http://schemas.microsoft.com/office/drawing/2014/main" id="{00000000-0008-0000-1100-000024000000}"/>
            </a:ext>
          </a:extLst>
        </xdr:cNvPr>
        <xdr:cNvSpPr>
          <a:spLocks noChangeArrowheads="1"/>
        </xdr:cNvSpPr>
      </xdr:nvSpPr>
      <xdr:spPr bwMode="auto">
        <a:xfrm>
          <a:off x="228600" y="306705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247650</xdr:colOff>
      <xdr:row>83</xdr:row>
      <xdr:rowOff>0</xdr:rowOff>
    </xdr:from>
    <xdr:to>
      <xdr:col>0</xdr:col>
      <xdr:colOff>342900</xdr:colOff>
      <xdr:row>83</xdr:row>
      <xdr:rowOff>0</xdr:rowOff>
    </xdr:to>
    <xdr:sp macro="" textlink="">
      <xdr:nvSpPr>
        <xdr:cNvPr id="37" name="Rectangle 3">
          <a:extLst>
            <a:ext uri="{FF2B5EF4-FFF2-40B4-BE49-F238E27FC236}">
              <a16:creationId xmlns:a16="http://schemas.microsoft.com/office/drawing/2014/main" id="{00000000-0008-0000-1100-000025000000}"/>
            </a:ext>
          </a:extLst>
        </xdr:cNvPr>
        <xdr:cNvSpPr>
          <a:spLocks noChangeArrowheads="1"/>
        </xdr:cNvSpPr>
      </xdr:nvSpPr>
      <xdr:spPr bwMode="auto">
        <a:xfrm>
          <a:off x="247650" y="306705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13</xdr:row>
      <xdr:rowOff>0</xdr:rowOff>
    </xdr:from>
    <xdr:to>
      <xdr:col>0</xdr:col>
      <xdr:colOff>276225</xdr:colOff>
      <xdr:row>13</xdr:row>
      <xdr:rowOff>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SpPr>
          <a:spLocks noChangeArrowheads="1"/>
        </xdr:cNvSpPr>
      </xdr:nvSpPr>
      <xdr:spPr bwMode="auto">
        <a:xfrm>
          <a:off x="180975" y="3457575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228600</xdr:colOff>
      <xdr:row>13</xdr:row>
      <xdr:rowOff>0</xdr:rowOff>
    </xdr:from>
    <xdr:to>
      <xdr:col>0</xdr:col>
      <xdr:colOff>323850</xdr:colOff>
      <xdr:row>13</xdr:row>
      <xdr:rowOff>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1300-000003000000}"/>
            </a:ext>
          </a:extLst>
        </xdr:cNvPr>
        <xdr:cNvSpPr>
          <a:spLocks noChangeArrowheads="1"/>
        </xdr:cNvSpPr>
      </xdr:nvSpPr>
      <xdr:spPr bwMode="auto">
        <a:xfrm>
          <a:off x="228600" y="3457575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247650</xdr:colOff>
      <xdr:row>13</xdr:row>
      <xdr:rowOff>0</xdr:rowOff>
    </xdr:from>
    <xdr:to>
      <xdr:col>0</xdr:col>
      <xdr:colOff>342900</xdr:colOff>
      <xdr:row>13</xdr:row>
      <xdr:rowOff>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1300-000004000000}"/>
            </a:ext>
          </a:extLst>
        </xdr:cNvPr>
        <xdr:cNvSpPr>
          <a:spLocks noChangeArrowheads="1"/>
        </xdr:cNvSpPr>
      </xdr:nvSpPr>
      <xdr:spPr bwMode="auto">
        <a:xfrm>
          <a:off x="247650" y="3457575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180975</xdr:colOff>
      <xdr:row>12</xdr:row>
      <xdr:rowOff>0</xdr:rowOff>
    </xdr:from>
    <xdr:to>
      <xdr:col>0</xdr:col>
      <xdr:colOff>276225</xdr:colOff>
      <xdr:row>12</xdr:row>
      <xdr:rowOff>0</xdr:rowOff>
    </xdr:to>
    <xdr:sp macro="" textlink="">
      <xdr:nvSpPr>
        <xdr:cNvPr id="5" name="Rectangle 1">
          <a:extLst>
            <a:ext uri="{FF2B5EF4-FFF2-40B4-BE49-F238E27FC236}">
              <a16:creationId xmlns:a16="http://schemas.microsoft.com/office/drawing/2014/main" id="{00000000-0008-0000-1300-000005000000}"/>
            </a:ext>
          </a:extLst>
        </xdr:cNvPr>
        <xdr:cNvSpPr>
          <a:spLocks noChangeArrowheads="1"/>
        </xdr:cNvSpPr>
      </xdr:nvSpPr>
      <xdr:spPr bwMode="auto">
        <a:xfrm>
          <a:off x="180975" y="3209925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228600</xdr:colOff>
      <xdr:row>12</xdr:row>
      <xdr:rowOff>0</xdr:rowOff>
    </xdr:from>
    <xdr:to>
      <xdr:col>0</xdr:col>
      <xdr:colOff>323850</xdr:colOff>
      <xdr:row>12</xdr:row>
      <xdr:rowOff>0</xdr:rowOff>
    </xdr:to>
    <xdr:sp macro="" textlink="">
      <xdr:nvSpPr>
        <xdr:cNvPr id="6" name="Rectangle 2">
          <a:extLst>
            <a:ext uri="{FF2B5EF4-FFF2-40B4-BE49-F238E27FC236}">
              <a16:creationId xmlns:a16="http://schemas.microsoft.com/office/drawing/2014/main" id="{00000000-0008-0000-1300-000006000000}"/>
            </a:ext>
          </a:extLst>
        </xdr:cNvPr>
        <xdr:cNvSpPr>
          <a:spLocks noChangeArrowheads="1"/>
        </xdr:cNvSpPr>
      </xdr:nvSpPr>
      <xdr:spPr bwMode="auto">
        <a:xfrm>
          <a:off x="228600" y="3209925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247650</xdr:colOff>
      <xdr:row>12</xdr:row>
      <xdr:rowOff>0</xdr:rowOff>
    </xdr:from>
    <xdr:to>
      <xdr:col>0</xdr:col>
      <xdr:colOff>342900</xdr:colOff>
      <xdr:row>12</xdr:row>
      <xdr:rowOff>0</xdr:rowOff>
    </xdr:to>
    <xdr:sp macro="" textlink="">
      <xdr:nvSpPr>
        <xdr:cNvPr id="7" name="Rectangle 3">
          <a:extLst>
            <a:ext uri="{FF2B5EF4-FFF2-40B4-BE49-F238E27FC236}">
              <a16:creationId xmlns:a16="http://schemas.microsoft.com/office/drawing/2014/main" id="{00000000-0008-0000-1300-000007000000}"/>
            </a:ext>
          </a:extLst>
        </xdr:cNvPr>
        <xdr:cNvSpPr>
          <a:spLocks noChangeArrowheads="1"/>
        </xdr:cNvSpPr>
      </xdr:nvSpPr>
      <xdr:spPr bwMode="auto">
        <a:xfrm>
          <a:off x="247650" y="3209925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180975</xdr:colOff>
      <xdr:row>14</xdr:row>
      <xdr:rowOff>0</xdr:rowOff>
    </xdr:from>
    <xdr:to>
      <xdr:col>0</xdr:col>
      <xdr:colOff>276225</xdr:colOff>
      <xdr:row>14</xdr:row>
      <xdr:rowOff>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0000000-0008-0000-1300-000008000000}"/>
            </a:ext>
          </a:extLst>
        </xdr:cNvPr>
        <xdr:cNvSpPr>
          <a:spLocks noChangeArrowheads="1"/>
        </xdr:cNvSpPr>
      </xdr:nvSpPr>
      <xdr:spPr bwMode="auto">
        <a:xfrm>
          <a:off x="180975" y="3705225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228600</xdr:colOff>
      <xdr:row>14</xdr:row>
      <xdr:rowOff>0</xdr:rowOff>
    </xdr:from>
    <xdr:to>
      <xdr:col>0</xdr:col>
      <xdr:colOff>323850</xdr:colOff>
      <xdr:row>14</xdr:row>
      <xdr:rowOff>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00000000-0008-0000-1300-000009000000}"/>
            </a:ext>
          </a:extLst>
        </xdr:cNvPr>
        <xdr:cNvSpPr>
          <a:spLocks noChangeArrowheads="1"/>
        </xdr:cNvSpPr>
      </xdr:nvSpPr>
      <xdr:spPr bwMode="auto">
        <a:xfrm>
          <a:off x="228600" y="3705225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247650</xdr:colOff>
      <xdr:row>14</xdr:row>
      <xdr:rowOff>0</xdr:rowOff>
    </xdr:from>
    <xdr:to>
      <xdr:col>0</xdr:col>
      <xdr:colOff>342900</xdr:colOff>
      <xdr:row>14</xdr:row>
      <xdr:rowOff>0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0000000-0008-0000-1300-00000A000000}"/>
            </a:ext>
          </a:extLst>
        </xdr:cNvPr>
        <xdr:cNvSpPr>
          <a:spLocks noChangeArrowheads="1"/>
        </xdr:cNvSpPr>
      </xdr:nvSpPr>
      <xdr:spPr bwMode="auto">
        <a:xfrm>
          <a:off x="247650" y="3705225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180975</xdr:colOff>
      <xdr:row>13</xdr:row>
      <xdr:rowOff>0</xdr:rowOff>
    </xdr:from>
    <xdr:to>
      <xdr:col>0</xdr:col>
      <xdr:colOff>276225</xdr:colOff>
      <xdr:row>13</xdr:row>
      <xdr:rowOff>0</xdr:rowOff>
    </xdr:to>
    <xdr:sp macro="" textlink="">
      <xdr:nvSpPr>
        <xdr:cNvPr id="11" name="Rectangle 1">
          <a:extLst>
            <a:ext uri="{FF2B5EF4-FFF2-40B4-BE49-F238E27FC236}">
              <a16:creationId xmlns:a16="http://schemas.microsoft.com/office/drawing/2014/main" id="{00000000-0008-0000-1300-00000B000000}"/>
            </a:ext>
          </a:extLst>
        </xdr:cNvPr>
        <xdr:cNvSpPr>
          <a:spLocks noChangeArrowheads="1"/>
        </xdr:cNvSpPr>
      </xdr:nvSpPr>
      <xdr:spPr bwMode="auto">
        <a:xfrm>
          <a:off x="180975" y="3457575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228600</xdr:colOff>
      <xdr:row>13</xdr:row>
      <xdr:rowOff>0</xdr:rowOff>
    </xdr:from>
    <xdr:to>
      <xdr:col>0</xdr:col>
      <xdr:colOff>323850</xdr:colOff>
      <xdr:row>13</xdr:row>
      <xdr:rowOff>0</xdr:rowOff>
    </xdr:to>
    <xdr:sp macro="" textlink="">
      <xdr:nvSpPr>
        <xdr:cNvPr id="12" name="Rectangle 2">
          <a:extLst>
            <a:ext uri="{FF2B5EF4-FFF2-40B4-BE49-F238E27FC236}">
              <a16:creationId xmlns:a16="http://schemas.microsoft.com/office/drawing/2014/main" id="{00000000-0008-0000-1300-00000C000000}"/>
            </a:ext>
          </a:extLst>
        </xdr:cNvPr>
        <xdr:cNvSpPr>
          <a:spLocks noChangeArrowheads="1"/>
        </xdr:cNvSpPr>
      </xdr:nvSpPr>
      <xdr:spPr bwMode="auto">
        <a:xfrm>
          <a:off x="228600" y="3457575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247650</xdr:colOff>
      <xdr:row>13</xdr:row>
      <xdr:rowOff>0</xdr:rowOff>
    </xdr:from>
    <xdr:to>
      <xdr:col>0</xdr:col>
      <xdr:colOff>342900</xdr:colOff>
      <xdr:row>13</xdr:row>
      <xdr:rowOff>0</xdr:rowOff>
    </xdr:to>
    <xdr:sp macro="" textlink="">
      <xdr:nvSpPr>
        <xdr:cNvPr id="13" name="Rectangle 3">
          <a:extLst>
            <a:ext uri="{FF2B5EF4-FFF2-40B4-BE49-F238E27FC236}">
              <a16:creationId xmlns:a16="http://schemas.microsoft.com/office/drawing/2014/main" id="{00000000-0008-0000-1300-00000D000000}"/>
            </a:ext>
          </a:extLst>
        </xdr:cNvPr>
        <xdr:cNvSpPr>
          <a:spLocks noChangeArrowheads="1"/>
        </xdr:cNvSpPr>
      </xdr:nvSpPr>
      <xdr:spPr bwMode="auto">
        <a:xfrm>
          <a:off x="247650" y="3457575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180975</xdr:colOff>
      <xdr:row>48</xdr:row>
      <xdr:rowOff>0</xdr:rowOff>
    </xdr:from>
    <xdr:to>
      <xdr:col>0</xdr:col>
      <xdr:colOff>276225</xdr:colOff>
      <xdr:row>48</xdr:row>
      <xdr:rowOff>0</xdr:rowOff>
    </xdr:to>
    <xdr:sp macro="" textlink="">
      <xdr:nvSpPr>
        <xdr:cNvPr id="26" name="Rectangle 1">
          <a:extLst>
            <a:ext uri="{FF2B5EF4-FFF2-40B4-BE49-F238E27FC236}">
              <a16:creationId xmlns:a16="http://schemas.microsoft.com/office/drawing/2014/main" id="{00000000-0008-0000-1300-00001A000000}"/>
            </a:ext>
          </a:extLst>
        </xdr:cNvPr>
        <xdr:cNvSpPr>
          <a:spLocks noChangeArrowheads="1"/>
        </xdr:cNvSpPr>
      </xdr:nvSpPr>
      <xdr:spPr bwMode="auto">
        <a:xfrm>
          <a:off x="180975" y="306705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228600</xdr:colOff>
      <xdr:row>48</xdr:row>
      <xdr:rowOff>0</xdr:rowOff>
    </xdr:from>
    <xdr:to>
      <xdr:col>0</xdr:col>
      <xdr:colOff>323850</xdr:colOff>
      <xdr:row>48</xdr:row>
      <xdr:rowOff>0</xdr:rowOff>
    </xdr:to>
    <xdr:sp macro="" textlink="">
      <xdr:nvSpPr>
        <xdr:cNvPr id="27" name="Rectangle 2">
          <a:extLst>
            <a:ext uri="{FF2B5EF4-FFF2-40B4-BE49-F238E27FC236}">
              <a16:creationId xmlns:a16="http://schemas.microsoft.com/office/drawing/2014/main" id="{00000000-0008-0000-1300-00001B000000}"/>
            </a:ext>
          </a:extLst>
        </xdr:cNvPr>
        <xdr:cNvSpPr>
          <a:spLocks noChangeArrowheads="1"/>
        </xdr:cNvSpPr>
      </xdr:nvSpPr>
      <xdr:spPr bwMode="auto">
        <a:xfrm>
          <a:off x="228600" y="306705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247650</xdr:colOff>
      <xdr:row>48</xdr:row>
      <xdr:rowOff>0</xdr:rowOff>
    </xdr:from>
    <xdr:to>
      <xdr:col>0</xdr:col>
      <xdr:colOff>342900</xdr:colOff>
      <xdr:row>48</xdr:row>
      <xdr:rowOff>0</xdr:rowOff>
    </xdr:to>
    <xdr:sp macro="" textlink="">
      <xdr:nvSpPr>
        <xdr:cNvPr id="28" name="Rectangle 3">
          <a:extLst>
            <a:ext uri="{FF2B5EF4-FFF2-40B4-BE49-F238E27FC236}">
              <a16:creationId xmlns:a16="http://schemas.microsoft.com/office/drawing/2014/main" id="{00000000-0008-0000-1300-00001C000000}"/>
            </a:ext>
          </a:extLst>
        </xdr:cNvPr>
        <xdr:cNvSpPr>
          <a:spLocks noChangeArrowheads="1"/>
        </xdr:cNvSpPr>
      </xdr:nvSpPr>
      <xdr:spPr bwMode="auto">
        <a:xfrm>
          <a:off x="247650" y="306705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180975</xdr:colOff>
      <xdr:row>47</xdr:row>
      <xdr:rowOff>0</xdr:rowOff>
    </xdr:from>
    <xdr:to>
      <xdr:col>0</xdr:col>
      <xdr:colOff>276225</xdr:colOff>
      <xdr:row>47</xdr:row>
      <xdr:rowOff>0</xdr:rowOff>
    </xdr:to>
    <xdr:sp macro="" textlink="">
      <xdr:nvSpPr>
        <xdr:cNvPr id="29" name="Rectangle 1">
          <a:extLst>
            <a:ext uri="{FF2B5EF4-FFF2-40B4-BE49-F238E27FC236}">
              <a16:creationId xmlns:a16="http://schemas.microsoft.com/office/drawing/2014/main" id="{00000000-0008-0000-1300-00001D000000}"/>
            </a:ext>
          </a:extLst>
        </xdr:cNvPr>
        <xdr:cNvSpPr>
          <a:spLocks noChangeArrowheads="1"/>
        </xdr:cNvSpPr>
      </xdr:nvSpPr>
      <xdr:spPr bwMode="auto">
        <a:xfrm>
          <a:off x="180975" y="281940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228600</xdr:colOff>
      <xdr:row>47</xdr:row>
      <xdr:rowOff>0</xdr:rowOff>
    </xdr:from>
    <xdr:to>
      <xdr:col>0</xdr:col>
      <xdr:colOff>323850</xdr:colOff>
      <xdr:row>47</xdr:row>
      <xdr:rowOff>0</xdr:rowOff>
    </xdr:to>
    <xdr:sp macro="" textlink="">
      <xdr:nvSpPr>
        <xdr:cNvPr id="30" name="Rectangle 2">
          <a:extLst>
            <a:ext uri="{FF2B5EF4-FFF2-40B4-BE49-F238E27FC236}">
              <a16:creationId xmlns:a16="http://schemas.microsoft.com/office/drawing/2014/main" id="{00000000-0008-0000-1300-00001E000000}"/>
            </a:ext>
          </a:extLst>
        </xdr:cNvPr>
        <xdr:cNvSpPr>
          <a:spLocks noChangeArrowheads="1"/>
        </xdr:cNvSpPr>
      </xdr:nvSpPr>
      <xdr:spPr bwMode="auto">
        <a:xfrm>
          <a:off x="228600" y="281940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247650</xdr:colOff>
      <xdr:row>47</xdr:row>
      <xdr:rowOff>0</xdr:rowOff>
    </xdr:from>
    <xdr:to>
      <xdr:col>0</xdr:col>
      <xdr:colOff>342900</xdr:colOff>
      <xdr:row>47</xdr:row>
      <xdr:rowOff>0</xdr:rowOff>
    </xdr:to>
    <xdr:sp macro="" textlink="">
      <xdr:nvSpPr>
        <xdr:cNvPr id="31" name="Rectangle 3">
          <a:extLst>
            <a:ext uri="{FF2B5EF4-FFF2-40B4-BE49-F238E27FC236}">
              <a16:creationId xmlns:a16="http://schemas.microsoft.com/office/drawing/2014/main" id="{00000000-0008-0000-1300-00001F000000}"/>
            </a:ext>
          </a:extLst>
        </xdr:cNvPr>
        <xdr:cNvSpPr>
          <a:spLocks noChangeArrowheads="1"/>
        </xdr:cNvSpPr>
      </xdr:nvSpPr>
      <xdr:spPr bwMode="auto">
        <a:xfrm>
          <a:off x="247650" y="281940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180975</xdr:colOff>
      <xdr:row>49</xdr:row>
      <xdr:rowOff>0</xdr:rowOff>
    </xdr:from>
    <xdr:to>
      <xdr:col>0</xdr:col>
      <xdr:colOff>276225</xdr:colOff>
      <xdr:row>49</xdr:row>
      <xdr:rowOff>0</xdr:rowOff>
    </xdr:to>
    <xdr:sp macro="" textlink="">
      <xdr:nvSpPr>
        <xdr:cNvPr id="32" name="Rectangle 7">
          <a:extLst>
            <a:ext uri="{FF2B5EF4-FFF2-40B4-BE49-F238E27FC236}">
              <a16:creationId xmlns:a16="http://schemas.microsoft.com/office/drawing/2014/main" id="{00000000-0008-0000-1300-000020000000}"/>
            </a:ext>
          </a:extLst>
        </xdr:cNvPr>
        <xdr:cNvSpPr>
          <a:spLocks noChangeArrowheads="1"/>
        </xdr:cNvSpPr>
      </xdr:nvSpPr>
      <xdr:spPr bwMode="auto">
        <a:xfrm>
          <a:off x="180975" y="331470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228600</xdr:colOff>
      <xdr:row>49</xdr:row>
      <xdr:rowOff>0</xdr:rowOff>
    </xdr:from>
    <xdr:to>
      <xdr:col>0</xdr:col>
      <xdr:colOff>323850</xdr:colOff>
      <xdr:row>49</xdr:row>
      <xdr:rowOff>0</xdr:rowOff>
    </xdr:to>
    <xdr:sp macro="" textlink="">
      <xdr:nvSpPr>
        <xdr:cNvPr id="33" name="Rectangle 8">
          <a:extLst>
            <a:ext uri="{FF2B5EF4-FFF2-40B4-BE49-F238E27FC236}">
              <a16:creationId xmlns:a16="http://schemas.microsoft.com/office/drawing/2014/main" id="{00000000-0008-0000-1300-000021000000}"/>
            </a:ext>
          </a:extLst>
        </xdr:cNvPr>
        <xdr:cNvSpPr>
          <a:spLocks noChangeArrowheads="1"/>
        </xdr:cNvSpPr>
      </xdr:nvSpPr>
      <xdr:spPr bwMode="auto">
        <a:xfrm>
          <a:off x="228600" y="331470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247650</xdr:colOff>
      <xdr:row>49</xdr:row>
      <xdr:rowOff>0</xdr:rowOff>
    </xdr:from>
    <xdr:to>
      <xdr:col>0</xdr:col>
      <xdr:colOff>342900</xdr:colOff>
      <xdr:row>49</xdr:row>
      <xdr:rowOff>0</xdr:rowOff>
    </xdr:to>
    <xdr:sp macro="" textlink="">
      <xdr:nvSpPr>
        <xdr:cNvPr id="34" name="Rectangle 9">
          <a:extLst>
            <a:ext uri="{FF2B5EF4-FFF2-40B4-BE49-F238E27FC236}">
              <a16:creationId xmlns:a16="http://schemas.microsoft.com/office/drawing/2014/main" id="{00000000-0008-0000-1300-000022000000}"/>
            </a:ext>
          </a:extLst>
        </xdr:cNvPr>
        <xdr:cNvSpPr>
          <a:spLocks noChangeArrowheads="1"/>
        </xdr:cNvSpPr>
      </xdr:nvSpPr>
      <xdr:spPr bwMode="auto">
        <a:xfrm>
          <a:off x="247650" y="331470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180975</xdr:colOff>
      <xdr:row>48</xdr:row>
      <xdr:rowOff>0</xdr:rowOff>
    </xdr:from>
    <xdr:to>
      <xdr:col>0</xdr:col>
      <xdr:colOff>276225</xdr:colOff>
      <xdr:row>48</xdr:row>
      <xdr:rowOff>0</xdr:rowOff>
    </xdr:to>
    <xdr:sp macro="" textlink="">
      <xdr:nvSpPr>
        <xdr:cNvPr id="35" name="Rectangle 1">
          <a:extLst>
            <a:ext uri="{FF2B5EF4-FFF2-40B4-BE49-F238E27FC236}">
              <a16:creationId xmlns:a16="http://schemas.microsoft.com/office/drawing/2014/main" id="{00000000-0008-0000-1300-000023000000}"/>
            </a:ext>
          </a:extLst>
        </xdr:cNvPr>
        <xdr:cNvSpPr>
          <a:spLocks noChangeArrowheads="1"/>
        </xdr:cNvSpPr>
      </xdr:nvSpPr>
      <xdr:spPr bwMode="auto">
        <a:xfrm>
          <a:off x="180975" y="306705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228600</xdr:colOff>
      <xdr:row>48</xdr:row>
      <xdr:rowOff>0</xdr:rowOff>
    </xdr:from>
    <xdr:to>
      <xdr:col>0</xdr:col>
      <xdr:colOff>323850</xdr:colOff>
      <xdr:row>48</xdr:row>
      <xdr:rowOff>0</xdr:rowOff>
    </xdr:to>
    <xdr:sp macro="" textlink="">
      <xdr:nvSpPr>
        <xdr:cNvPr id="36" name="Rectangle 2">
          <a:extLst>
            <a:ext uri="{FF2B5EF4-FFF2-40B4-BE49-F238E27FC236}">
              <a16:creationId xmlns:a16="http://schemas.microsoft.com/office/drawing/2014/main" id="{00000000-0008-0000-1300-000024000000}"/>
            </a:ext>
          </a:extLst>
        </xdr:cNvPr>
        <xdr:cNvSpPr>
          <a:spLocks noChangeArrowheads="1"/>
        </xdr:cNvSpPr>
      </xdr:nvSpPr>
      <xdr:spPr bwMode="auto">
        <a:xfrm>
          <a:off x="228600" y="306705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247650</xdr:colOff>
      <xdr:row>48</xdr:row>
      <xdr:rowOff>0</xdr:rowOff>
    </xdr:from>
    <xdr:to>
      <xdr:col>0</xdr:col>
      <xdr:colOff>342900</xdr:colOff>
      <xdr:row>48</xdr:row>
      <xdr:rowOff>0</xdr:rowOff>
    </xdr:to>
    <xdr:sp macro="" textlink="">
      <xdr:nvSpPr>
        <xdr:cNvPr id="37" name="Rectangle 3">
          <a:extLst>
            <a:ext uri="{FF2B5EF4-FFF2-40B4-BE49-F238E27FC236}">
              <a16:creationId xmlns:a16="http://schemas.microsoft.com/office/drawing/2014/main" id="{00000000-0008-0000-1300-000025000000}"/>
            </a:ext>
          </a:extLst>
        </xdr:cNvPr>
        <xdr:cNvSpPr>
          <a:spLocks noChangeArrowheads="1"/>
        </xdr:cNvSpPr>
      </xdr:nvSpPr>
      <xdr:spPr bwMode="auto">
        <a:xfrm>
          <a:off x="247650" y="306705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180975</xdr:colOff>
      <xdr:row>83</xdr:row>
      <xdr:rowOff>0</xdr:rowOff>
    </xdr:from>
    <xdr:to>
      <xdr:col>0</xdr:col>
      <xdr:colOff>276225</xdr:colOff>
      <xdr:row>83</xdr:row>
      <xdr:rowOff>0</xdr:rowOff>
    </xdr:to>
    <xdr:sp macro="" textlink="">
      <xdr:nvSpPr>
        <xdr:cNvPr id="38" name="Rectangle 1">
          <a:extLst>
            <a:ext uri="{FF2B5EF4-FFF2-40B4-BE49-F238E27FC236}">
              <a16:creationId xmlns:a16="http://schemas.microsoft.com/office/drawing/2014/main" id="{00000000-0008-0000-1300-000026000000}"/>
            </a:ext>
          </a:extLst>
        </xdr:cNvPr>
        <xdr:cNvSpPr>
          <a:spLocks noChangeArrowheads="1"/>
        </xdr:cNvSpPr>
      </xdr:nvSpPr>
      <xdr:spPr bwMode="auto">
        <a:xfrm>
          <a:off x="180975" y="3209925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228600</xdr:colOff>
      <xdr:row>83</xdr:row>
      <xdr:rowOff>0</xdr:rowOff>
    </xdr:from>
    <xdr:to>
      <xdr:col>0</xdr:col>
      <xdr:colOff>323850</xdr:colOff>
      <xdr:row>83</xdr:row>
      <xdr:rowOff>0</xdr:rowOff>
    </xdr:to>
    <xdr:sp macro="" textlink="">
      <xdr:nvSpPr>
        <xdr:cNvPr id="39" name="Rectangle 2">
          <a:extLst>
            <a:ext uri="{FF2B5EF4-FFF2-40B4-BE49-F238E27FC236}">
              <a16:creationId xmlns:a16="http://schemas.microsoft.com/office/drawing/2014/main" id="{00000000-0008-0000-1300-000027000000}"/>
            </a:ext>
          </a:extLst>
        </xdr:cNvPr>
        <xdr:cNvSpPr>
          <a:spLocks noChangeArrowheads="1"/>
        </xdr:cNvSpPr>
      </xdr:nvSpPr>
      <xdr:spPr bwMode="auto">
        <a:xfrm>
          <a:off x="228600" y="3209925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247650</xdr:colOff>
      <xdr:row>83</xdr:row>
      <xdr:rowOff>0</xdr:rowOff>
    </xdr:from>
    <xdr:to>
      <xdr:col>0</xdr:col>
      <xdr:colOff>342900</xdr:colOff>
      <xdr:row>83</xdr:row>
      <xdr:rowOff>0</xdr:rowOff>
    </xdr:to>
    <xdr:sp macro="" textlink="">
      <xdr:nvSpPr>
        <xdr:cNvPr id="40" name="Rectangle 3">
          <a:extLst>
            <a:ext uri="{FF2B5EF4-FFF2-40B4-BE49-F238E27FC236}">
              <a16:creationId xmlns:a16="http://schemas.microsoft.com/office/drawing/2014/main" id="{00000000-0008-0000-1300-000028000000}"/>
            </a:ext>
          </a:extLst>
        </xdr:cNvPr>
        <xdr:cNvSpPr>
          <a:spLocks noChangeArrowheads="1"/>
        </xdr:cNvSpPr>
      </xdr:nvSpPr>
      <xdr:spPr bwMode="auto">
        <a:xfrm>
          <a:off x="247650" y="3209925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180975</xdr:colOff>
      <xdr:row>82</xdr:row>
      <xdr:rowOff>0</xdr:rowOff>
    </xdr:from>
    <xdr:to>
      <xdr:col>0</xdr:col>
      <xdr:colOff>276225</xdr:colOff>
      <xdr:row>82</xdr:row>
      <xdr:rowOff>0</xdr:rowOff>
    </xdr:to>
    <xdr:sp macro="" textlink="">
      <xdr:nvSpPr>
        <xdr:cNvPr id="41" name="Rectangle 1">
          <a:extLst>
            <a:ext uri="{FF2B5EF4-FFF2-40B4-BE49-F238E27FC236}">
              <a16:creationId xmlns:a16="http://schemas.microsoft.com/office/drawing/2014/main" id="{00000000-0008-0000-1300-000029000000}"/>
            </a:ext>
          </a:extLst>
        </xdr:cNvPr>
        <xdr:cNvSpPr>
          <a:spLocks noChangeArrowheads="1"/>
        </xdr:cNvSpPr>
      </xdr:nvSpPr>
      <xdr:spPr bwMode="auto">
        <a:xfrm>
          <a:off x="180975" y="2962275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228600</xdr:colOff>
      <xdr:row>82</xdr:row>
      <xdr:rowOff>0</xdr:rowOff>
    </xdr:from>
    <xdr:to>
      <xdr:col>0</xdr:col>
      <xdr:colOff>323850</xdr:colOff>
      <xdr:row>82</xdr:row>
      <xdr:rowOff>0</xdr:rowOff>
    </xdr:to>
    <xdr:sp macro="" textlink="">
      <xdr:nvSpPr>
        <xdr:cNvPr id="42" name="Rectangle 2">
          <a:extLst>
            <a:ext uri="{FF2B5EF4-FFF2-40B4-BE49-F238E27FC236}">
              <a16:creationId xmlns:a16="http://schemas.microsoft.com/office/drawing/2014/main" id="{00000000-0008-0000-1300-00002A000000}"/>
            </a:ext>
          </a:extLst>
        </xdr:cNvPr>
        <xdr:cNvSpPr>
          <a:spLocks noChangeArrowheads="1"/>
        </xdr:cNvSpPr>
      </xdr:nvSpPr>
      <xdr:spPr bwMode="auto">
        <a:xfrm>
          <a:off x="228600" y="2962275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247650</xdr:colOff>
      <xdr:row>82</xdr:row>
      <xdr:rowOff>0</xdr:rowOff>
    </xdr:from>
    <xdr:to>
      <xdr:col>0</xdr:col>
      <xdr:colOff>342900</xdr:colOff>
      <xdr:row>82</xdr:row>
      <xdr:rowOff>0</xdr:rowOff>
    </xdr:to>
    <xdr:sp macro="" textlink="">
      <xdr:nvSpPr>
        <xdr:cNvPr id="43" name="Rectangle 3">
          <a:extLst>
            <a:ext uri="{FF2B5EF4-FFF2-40B4-BE49-F238E27FC236}">
              <a16:creationId xmlns:a16="http://schemas.microsoft.com/office/drawing/2014/main" id="{00000000-0008-0000-1300-00002B000000}"/>
            </a:ext>
          </a:extLst>
        </xdr:cNvPr>
        <xdr:cNvSpPr>
          <a:spLocks noChangeArrowheads="1"/>
        </xdr:cNvSpPr>
      </xdr:nvSpPr>
      <xdr:spPr bwMode="auto">
        <a:xfrm>
          <a:off x="247650" y="2962275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180975</xdr:colOff>
      <xdr:row>84</xdr:row>
      <xdr:rowOff>0</xdr:rowOff>
    </xdr:from>
    <xdr:to>
      <xdr:col>0</xdr:col>
      <xdr:colOff>276225</xdr:colOff>
      <xdr:row>84</xdr:row>
      <xdr:rowOff>0</xdr:rowOff>
    </xdr:to>
    <xdr:sp macro="" textlink="">
      <xdr:nvSpPr>
        <xdr:cNvPr id="44" name="Rectangle 7">
          <a:extLst>
            <a:ext uri="{FF2B5EF4-FFF2-40B4-BE49-F238E27FC236}">
              <a16:creationId xmlns:a16="http://schemas.microsoft.com/office/drawing/2014/main" id="{00000000-0008-0000-1300-00002C000000}"/>
            </a:ext>
          </a:extLst>
        </xdr:cNvPr>
        <xdr:cNvSpPr>
          <a:spLocks noChangeArrowheads="1"/>
        </xdr:cNvSpPr>
      </xdr:nvSpPr>
      <xdr:spPr bwMode="auto">
        <a:xfrm>
          <a:off x="180975" y="3457575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228600</xdr:colOff>
      <xdr:row>84</xdr:row>
      <xdr:rowOff>0</xdr:rowOff>
    </xdr:from>
    <xdr:to>
      <xdr:col>0</xdr:col>
      <xdr:colOff>323850</xdr:colOff>
      <xdr:row>84</xdr:row>
      <xdr:rowOff>0</xdr:rowOff>
    </xdr:to>
    <xdr:sp macro="" textlink="">
      <xdr:nvSpPr>
        <xdr:cNvPr id="45" name="Rectangle 8">
          <a:extLst>
            <a:ext uri="{FF2B5EF4-FFF2-40B4-BE49-F238E27FC236}">
              <a16:creationId xmlns:a16="http://schemas.microsoft.com/office/drawing/2014/main" id="{00000000-0008-0000-1300-00002D000000}"/>
            </a:ext>
          </a:extLst>
        </xdr:cNvPr>
        <xdr:cNvSpPr>
          <a:spLocks noChangeArrowheads="1"/>
        </xdr:cNvSpPr>
      </xdr:nvSpPr>
      <xdr:spPr bwMode="auto">
        <a:xfrm>
          <a:off x="228600" y="3457575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247650</xdr:colOff>
      <xdr:row>84</xdr:row>
      <xdr:rowOff>0</xdr:rowOff>
    </xdr:from>
    <xdr:to>
      <xdr:col>0</xdr:col>
      <xdr:colOff>342900</xdr:colOff>
      <xdr:row>84</xdr:row>
      <xdr:rowOff>0</xdr:rowOff>
    </xdr:to>
    <xdr:sp macro="" textlink="">
      <xdr:nvSpPr>
        <xdr:cNvPr id="46" name="Rectangle 9">
          <a:extLst>
            <a:ext uri="{FF2B5EF4-FFF2-40B4-BE49-F238E27FC236}">
              <a16:creationId xmlns:a16="http://schemas.microsoft.com/office/drawing/2014/main" id="{00000000-0008-0000-1300-00002E000000}"/>
            </a:ext>
          </a:extLst>
        </xdr:cNvPr>
        <xdr:cNvSpPr>
          <a:spLocks noChangeArrowheads="1"/>
        </xdr:cNvSpPr>
      </xdr:nvSpPr>
      <xdr:spPr bwMode="auto">
        <a:xfrm>
          <a:off x="247650" y="3457575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180975</xdr:colOff>
      <xdr:row>83</xdr:row>
      <xdr:rowOff>0</xdr:rowOff>
    </xdr:from>
    <xdr:to>
      <xdr:col>0</xdr:col>
      <xdr:colOff>276225</xdr:colOff>
      <xdr:row>83</xdr:row>
      <xdr:rowOff>0</xdr:rowOff>
    </xdr:to>
    <xdr:sp macro="" textlink="">
      <xdr:nvSpPr>
        <xdr:cNvPr id="47" name="Rectangle 1">
          <a:extLst>
            <a:ext uri="{FF2B5EF4-FFF2-40B4-BE49-F238E27FC236}">
              <a16:creationId xmlns:a16="http://schemas.microsoft.com/office/drawing/2014/main" id="{00000000-0008-0000-1300-00002F000000}"/>
            </a:ext>
          </a:extLst>
        </xdr:cNvPr>
        <xdr:cNvSpPr>
          <a:spLocks noChangeArrowheads="1"/>
        </xdr:cNvSpPr>
      </xdr:nvSpPr>
      <xdr:spPr bwMode="auto">
        <a:xfrm>
          <a:off x="180975" y="3209925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228600</xdr:colOff>
      <xdr:row>83</xdr:row>
      <xdr:rowOff>0</xdr:rowOff>
    </xdr:from>
    <xdr:to>
      <xdr:col>0</xdr:col>
      <xdr:colOff>323850</xdr:colOff>
      <xdr:row>83</xdr:row>
      <xdr:rowOff>0</xdr:rowOff>
    </xdr:to>
    <xdr:sp macro="" textlink="">
      <xdr:nvSpPr>
        <xdr:cNvPr id="48" name="Rectangle 2">
          <a:extLst>
            <a:ext uri="{FF2B5EF4-FFF2-40B4-BE49-F238E27FC236}">
              <a16:creationId xmlns:a16="http://schemas.microsoft.com/office/drawing/2014/main" id="{00000000-0008-0000-1300-000030000000}"/>
            </a:ext>
          </a:extLst>
        </xdr:cNvPr>
        <xdr:cNvSpPr>
          <a:spLocks noChangeArrowheads="1"/>
        </xdr:cNvSpPr>
      </xdr:nvSpPr>
      <xdr:spPr bwMode="auto">
        <a:xfrm>
          <a:off x="228600" y="3209925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247650</xdr:colOff>
      <xdr:row>83</xdr:row>
      <xdr:rowOff>0</xdr:rowOff>
    </xdr:from>
    <xdr:to>
      <xdr:col>0</xdr:col>
      <xdr:colOff>342900</xdr:colOff>
      <xdr:row>83</xdr:row>
      <xdr:rowOff>0</xdr:rowOff>
    </xdr:to>
    <xdr:sp macro="" textlink="">
      <xdr:nvSpPr>
        <xdr:cNvPr id="49" name="Rectangle 3">
          <a:extLst>
            <a:ext uri="{FF2B5EF4-FFF2-40B4-BE49-F238E27FC236}">
              <a16:creationId xmlns:a16="http://schemas.microsoft.com/office/drawing/2014/main" id="{00000000-0008-0000-1300-000031000000}"/>
            </a:ext>
          </a:extLst>
        </xdr:cNvPr>
        <xdr:cNvSpPr>
          <a:spLocks noChangeArrowheads="1"/>
        </xdr:cNvSpPr>
      </xdr:nvSpPr>
      <xdr:spPr bwMode="auto">
        <a:xfrm>
          <a:off x="247650" y="3209925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180975</xdr:colOff>
      <xdr:row>118</xdr:row>
      <xdr:rowOff>0</xdr:rowOff>
    </xdr:from>
    <xdr:to>
      <xdr:col>0</xdr:col>
      <xdr:colOff>276225</xdr:colOff>
      <xdr:row>118</xdr:row>
      <xdr:rowOff>0</xdr:rowOff>
    </xdr:to>
    <xdr:sp macro="" textlink="">
      <xdr:nvSpPr>
        <xdr:cNvPr id="50" name="Rectangle 1">
          <a:extLst>
            <a:ext uri="{FF2B5EF4-FFF2-40B4-BE49-F238E27FC236}">
              <a16:creationId xmlns:a16="http://schemas.microsoft.com/office/drawing/2014/main" id="{00000000-0008-0000-1300-000032000000}"/>
            </a:ext>
          </a:extLst>
        </xdr:cNvPr>
        <xdr:cNvSpPr>
          <a:spLocks noChangeArrowheads="1"/>
        </xdr:cNvSpPr>
      </xdr:nvSpPr>
      <xdr:spPr bwMode="auto">
        <a:xfrm>
          <a:off x="180975" y="306705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228600</xdr:colOff>
      <xdr:row>118</xdr:row>
      <xdr:rowOff>0</xdr:rowOff>
    </xdr:from>
    <xdr:to>
      <xdr:col>0</xdr:col>
      <xdr:colOff>323850</xdr:colOff>
      <xdr:row>118</xdr:row>
      <xdr:rowOff>0</xdr:rowOff>
    </xdr:to>
    <xdr:sp macro="" textlink="">
      <xdr:nvSpPr>
        <xdr:cNvPr id="51" name="Rectangle 2">
          <a:extLst>
            <a:ext uri="{FF2B5EF4-FFF2-40B4-BE49-F238E27FC236}">
              <a16:creationId xmlns:a16="http://schemas.microsoft.com/office/drawing/2014/main" id="{00000000-0008-0000-1300-000033000000}"/>
            </a:ext>
          </a:extLst>
        </xdr:cNvPr>
        <xdr:cNvSpPr>
          <a:spLocks noChangeArrowheads="1"/>
        </xdr:cNvSpPr>
      </xdr:nvSpPr>
      <xdr:spPr bwMode="auto">
        <a:xfrm>
          <a:off x="228600" y="306705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247650</xdr:colOff>
      <xdr:row>118</xdr:row>
      <xdr:rowOff>0</xdr:rowOff>
    </xdr:from>
    <xdr:to>
      <xdr:col>0</xdr:col>
      <xdr:colOff>342900</xdr:colOff>
      <xdr:row>118</xdr:row>
      <xdr:rowOff>0</xdr:rowOff>
    </xdr:to>
    <xdr:sp macro="" textlink="">
      <xdr:nvSpPr>
        <xdr:cNvPr id="52" name="Rectangle 3">
          <a:extLst>
            <a:ext uri="{FF2B5EF4-FFF2-40B4-BE49-F238E27FC236}">
              <a16:creationId xmlns:a16="http://schemas.microsoft.com/office/drawing/2014/main" id="{00000000-0008-0000-1300-000034000000}"/>
            </a:ext>
          </a:extLst>
        </xdr:cNvPr>
        <xdr:cNvSpPr>
          <a:spLocks noChangeArrowheads="1"/>
        </xdr:cNvSpPr>
      </xdr:nvSpPr>
      <xdr:spPr bwMode="auto">
        <a:xfrm>
          <a:off x="247650" y="306705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180975</xdr:colOff>
      <xdr:row>117</xdr:row>
      <xdr:rowOff>0</xdr:rowOff>
    </xdr:from>
    <xdr:to>
      <xdr:col>0</xdr:col>
      <xdr:colOff>276225</xdr:colOff>
      <xdr:row>117</xdr:row>
      <xdr:rowOff>0</xdr:rowOff>
    </xdr:to>
    <xdr:sp macro="" textlink="">
      <xdr:nvSpPr>
        <xdr:cNvPr id="53" name="Rectangle 1">
          <a:extLst>
            <a:ext uri="{FF2B5EF4-FFF2-40B4-BE49-F238E27FC236}">
              <a16:creationId xmlns:a16="http://schemas.microsoft.com/office/drawing/2014/main" id="{00000000-0008-0000-1300-000035000000}"/>
            </a:ext>
          </a:extLst>
        </xdr:cNvPr>
        <xdr:cNvSpPr>
          <a:spLocks noChangeArrowheads="1"/>
        </xdr:cNvSpPr>
      </xdr:nvSpPr>
      <xdr:spPr bwMode="auto">
        <a:xfrm>
          <a:off x="180975" y="281940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228600</xdr:colOff>
      <xdr:row>117</xdr:row>
      <xdr:rowOff>0</xdr:rowOff>
    </xdr:from>
    <xdr:to>
      <xdr:col>0</xdr:col>
      <xdr:colOff>323850</xdr:colOff>
      <xdr:row>117</xdr:row>
      <xdr:rowOff>0</xdr:rowOff>
    </xdr:to>
    <xdr:sp macro="" textlink="">
      <xdr:nvSpPr>
        <xdr:cNvPr id="54" name="Rectangle 2">
          <a:extLst>
            <a:ext uri="{FF2B5EF4-FFF2-40B4-BE49-F238E27FC236}">
              <a16:creationId xmlns:a16="http://schemas.microsoft.com/office/drawing/2014/main" id="{00000000-0008-0000-1300-000036000000}"/>
            </a:ext>
          </a:extLst>
        </xdr:cNvPr>
        <xdr:cNvSpPr>
          <a:spLocks noChangeArrowheads="1"/>
        </xdr:cNvSpPr>
      </xdr:nvSpPr>
      <xdr:spPr bwMode="auto">
        <a:xfrm>
          <a:off x="228600" y="281940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247650</xdr:colOff>
      <xdr:row>117</xdr:row>
      <xdr:rowOff>0</xdr:rowOff>
    </xdr:from>
    <xdr:to>
      <xdr:col>0</xdr:col>
      <xdr:colOff>342900</xdr:colOff>
      <xdr:row>117</xdr:row>
      <xdr:rowOff>0</xdr:rowOff>
    </xdr:to>
    <xdr:sp macro="" textlink="">
      <xdr:nvSpPr>
        <xdr:cNvPr id="55" name="Rectangle 3">
          <a:extLst>
            <a:ext uri="{FF2B5EF4-FFF2-40B4-BE49-F238E27FC236}">
              <a16:creationId xmlns:a16="http://schemas.microsoft.com/office/drawing/2014/main" id="{00000000-0008-0000-1300-000037000000}"/>
            </a:ext>
          </a:extLst>
        </xdr:cNvPr>
        <xdr:cNvSpPr>
          <a:spLocks noChangeArrowheads="1"/>
        </xdr:cNvSpPr>
      </xdr:nvSpPr>
      <xdr:spPr bwMode="auto">
        <a:xfrm>
          <a:off x="247650" y="281940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180975</xdr:colOff>
      <xdr:row>119</xdr:row>
      <xdr:rowOff>0</xdr:rowOff>
    </xdr:from>
    <xdr:to>
      <xdr:col>0</xdr:col>
      <xdr:colOff>276225</xdr:colOff>
      <xdr:row>119</xdr:row>
      <xdr:rowOff>0</xdr:rowOff>
    </xdr:to>
    <xdr:sp macro="" textlink="">
      <xdr:nvSpPr>
        <xdr:cNvPr id="56" name="Rectangle 7">
          <a:extLst>
            <a:ext uri="{FF2B5EF4-FFF2-40B4-BE49-F238E27FC236}">
              <a16:creationId xmlns:a16="http://schemas.microsoft.com/office/drawing/2014/main" id="{00000000-0008-0000-1300-000038000000}"/>
            </a:ext>
          </a:extLst>
        </xdr:cNvPr>
        <xdr:cNvSpPr>
          <a:spLocks noChangeArrowheads="1"/>
        </xdr:cNvSpPr>
      </xdr:nvSpPr>
      <xdr:spPr bwMode="auto">
        <a:xfrm>
          <a:off x="180975" y="331470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228600</xdr:colOff>
      <xdr:row>119</xdr:row>
      <xdr:rowOff>0</xdr:rowOff>
    </xdr:from>
    <xdr:to>
      <xdr:col>0</xdr:col>
      <xdr:colOff>323850</xdr:colOff>
      <xdr:row>119</xdr:row>
      <xdr:rowOff>0</xdr:rowOff>
    </xdr:to>
    <xdr:sp macro="" textlink="">
      <xdr:nvSpPr>
        <xdr:cNvPr id="57" name="Rectangle 8">
          <a:extLst>
            <a:ext uri="{FF2B5EF4-FFF2-40B4-BE49-F238E27FC236}">
              <a16:creationId xmlns:a16="http://schemas.microsoft.com/office/drawing/2014/main" id="{00000000-0008-0000-1300-000039000000}"/>
            </a:ext>
          </a:extLst>
        </xdr:cNvPr>
        <xdr:cNvSpPr>
          <a:spLocks noChangeArrowheads="1"/>
        </xdr:cNvSpPr>
      </xdr:nvSpPr>
      <xdr:spPr bwMode="auto">
        <a:xfrm>
          <a:off x="228600" y="331470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247650</xdr:colOff>
      <xdr:row>119</xdr:row>
      <xdr:rowOff>0</xdr:rowOff>
    </xdr:from>
    <xdr:to>
      <xdr:col>0</xdr:col>
      <xdr:colOff>342900</xdr:colOff>
      <xdr:row>119</xdr:row>
      <xdr:rowOff>0</xdr:rowOff>
    </xdr:to>
    <xdr:sp macro="" textlink="">
      <xdr:nvSpPr>
        <xdr:cNvPr id="58" name="Rectangle 9">
          <a:extLst>
            <a:ext uri="{FF2B5EF4-FFF2-40B4-BE49-F238E27FC236}">
              <a16:creationId xmlns:a16="http://schemas.microsoft.com/office/drawing/2014/main" id="{00000000-0008-0000-1300-00003A000000}"/>
            </a:ext>
          </a:extLst>
        </xdr:cNvPr>
        <xdr:cNvSpPr>
          <a:spLocks noChangeArrowheads="1"/>
        </xdr:cNvSpPr>
      </xdr:nvSpPr>
      <xdr:spPr bwMode="auto">
        <a:xfrm>
          <a:off x="247650" y="331470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180975</xdr:colOff>
      <xdr:row>118</xdr:row>
      <xdr:rowOff>0</xdr:rowOff>
    </xdr:from>
    <xdr:to>
      <xdr:col>0</xdr:col>
      <xdr:colOff>276225</xdr:colOff>
      <xdr:row>118</xdr:row>
      <xdr:rowOff>0</xdr:rowOff>
    </xdr:to>
    <xdr:sp macro="" textlink="">
      <xdr:nvSpPr>
        <xdr:cNvPr id="59" name="Rectangle 1">
          <a:extLst>
            <a:ext uri="{FF2B5EF4-FFF2-40B4-BE49-F238E27FC236}">
              <a16:creationId xmlns:a16="http://schemas.microsoft.com/office/drawing/2014/main" id="{00000000-0008-0000-1300-00003B000000}"/>
            </a:ext>
          </a:extLst>
        </xdr:cNvPr>
        <xdr:cNvSpPr>
          <a:spLocks noChangeArrowheads="1"/>
        </xdr:cNvSpPr>
      </xdr:nvSpPr>
      <xdr:spPr bwMode="auto">
        <a:xfrm>
          <a:off x="180975" y="306705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228600</xdr:colOff>
      <xdr:row>118</xdr:row>
      <xdr:rowOff>0</xdr:rowOff>
    </xdr:from>
    <xdr:to>
      <xdr:col>0</xdr:col>
      <xdr:colOff>323850</xdr:colOff>
      <xdr:row>118</xdr:row>
      <xdr:rowOff>0</xdr:rowOff>
    </xdr:to>
    <xdr:sp macro="" textlink="">
      <xdr:nvSpPr>
        <xdr:cNvPr id="60" name="Rectangle 2">
          <a:extLst>
            <a:ext uri="{FF2B5EF4-FFF2-40B4-BE49-F238E27FC236}">
              <a16:creationId xmlns:a16="http://schemas.microsoft.com/office/drawing/2014/main" id="{00000000-0008-0000-1300-00003C000000}"/>
            </a:ext>
          </a:extLst>
        </xdr:cNvPr>
        <xdr:cNvSpPr>
          <a:spLocks noChangeArrowheads="1"/>
        </xdr:cNvSpPr>
      </xdr:nvSpPr>
      <xdr:spPr bwMode="auto">
        <a:xfrm>
          <a:off x="228600" y="306705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247650</xdr:colOff>
      <xdr:row>118</xdr:row>
      <xdr:rowOff>0</xdr:rowOff>
    </xdr:from>
    <xdr:to>
      <xdr:col>0</xdr:col>
      <xdr:colOff>342900</xdr:colOff>
      <xdr:row>118</xdr:row>
      <xdr:rowOff>0</xdr:rowOff>
    </xdr:to>
    <xdr:sp macro="" textlink="">
      <xdr:nvSpPr>
        <xdr:cNvPr id="61" name="Rectangle 3">
          <a:extLst>
            <a:ext uri="{FF2B5EF4-FFF2-40B4-BE49-F238E27FC236}">
              <a16:creationId xmlns:a16="http://schemas.microsoft.com/office/drawing/2014/main" id="{00000000-0008-0000-1300-00003D000000}"/>
            </a:ext>
          </a:extLst>
        </xdr:cNvPr>
        <xdr:cNvSpPr>
          <a:spLocks noChangeArrowheads="1"/>
        </xdr:cNvSpPr>
      </xdr:nvSpPr>
      <xdr:spPr bwMode="auto">
        <a:xfrm>
          <a:off x="247650" y="306705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180975</xdr:colOff>
      <xdr:row>153</xdr:row>
      <xdr:rowOff>0</xdr:rowOff>
    </xdr:from>
    <xdr:to>
      <xdr:col>0</xdr:col>
      <xdr:colOff>276225</xdr:colOff>
      <xdr:row>153</xdr:row>
      <xdr:rowOff>0</xdr:rowOff>
    </xdr:to>
    <xdr:sp macro="" textlink="">
      <xdr:nvSpPr>
        <xdr:cNvPr id="62" name="Rectangle 1">
          <a:extLst>
            <a:ext uri="{FF2B5EF4-FFF2-40B4-BE49-F238E27FC236}">
              <a16:creationId xmlns:a16="http://schemas.microsoft.com/office/drawing/2014/main" id="{00000000-0008-0000-1300-00003E000000}"/>
            </a:ext>
          </a:extLst>
        </xdr:cNvPr>
        <xdr:cNvSpPr>
          <a:spLocks noChangeArrowheads="1"/>
        </xdr:cNvSpPr>
      </xdr:nvSpPr>
      <xdr:spPr bwMode="auto">
        <a:xfrm>
          <a:off x="180975" y="306705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228600</xdr:colOff>
      <xdr:row>153</xdr:row>
      <xdr:rowOff>0</xdr:rowOff>
    </xdr:from>
    <xdr:to>
      <xdr:col>0</xdr:col>
      <xdr:colOff>323850</xdr:colOff>
      <xdr:row>153</xdr:row>
      <xdr:rowOff>0</xdr:rowOff>
    </xdr:to>
    <xdr:sp macro="" textlink="">
      <xdr:nvSpPr>
        <xdr:cNvPr id="63" name="Rectangle 2">
          <a:extLst>
            <a:ext uri="{FF2B5EF4-FFF2-40B4-BE49-F238E27FC236}">
              <a16:creationId xmlns:a16="http://schemas.microsoft.com/office/drawing/2014/main" id="{00000000-0008-0000-1300-00003F000000}"/>
            </a:ext>
          </a:extLst>
        </xdr:cNvPr>
        <xdr:cNvSpPr>
          <a:spLocks noChangeArrowheads="1"/>
        </xdr:cNvSpPr>
      </xdr:nvSpPr>
      <xdr:spPr bwMode="auto">
        <a:xfrm>
          <a:off x="228600" y="306705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247650</xdr:colOff>
      <xdr:row>153</xdr:row>
      <xdr:rowOff>0</xdr:rowOff>
    </xdr:from>
    <xdr:to>
      <xdr:col>0</xdr:col>
      <xdr:colOff>342900</xdr:colOff>
      <xdr:row>153</xdr:row>
      <xdr:rowOff>0</xdr:rowOff>
    </xdr:to>
    <xdr:sp macro="" textlink="">
      <xdr:nvSpPr>
        <xdr:cNvPr id="64" name="Rectangle 3">
          <a:extLst>
            <a:ext uri="{FF2B5EF4-FFF2-40B4-BE49-F238E27FC236}">
              <a16:creationId xmlns:a16="http://schemas.microsoft.com/office/drawing/2014/main" id="{00000000-0008-0000-1300-000040000000}"/>
            </a:ext>
          </a:extLst>
        </xdr:cNvPr>
        <xdr:cNvSpPr>
          <a:spLocks noChangeArrowheads="1"/>
        </xdr:cNvSpPr>
      </xdr:nvSpPr>
      <xdr:spPr bwMode="auto">
        <a:xfrm>
          <a:off x="247650" y="306705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180975</xdr:colOff>
      <xdr:row>152</xdr:row>
      <xdr:rowOff>0</xdr:rowOff>
    </xdr:from>
    <xdr:to>
      <xdr:col>0</xdr:col>
      <xdr:colOff>276225</xdr:colOff>
      <xdr:row>152</xdr:row>
      <xdr:rowOff>0</xdr:rowOff>
    </xdr:to>
    <xdr:sp macro="" textlink="">
      <xdr:nvSpPr>
        <xdr:cNvPr id="65" name="Rectangle 1">
          <a:extLst>
            <a:ext uri="{FF2B5EF4-FFF2-40B4-BE49-F238E27FC236}">
              <a16:creationId xmlns:a16="http://schemas.microsoft.com/office/drawing/2014/main" id="{00000000-0008-0000-1300-000041000000}"/>
            </a:ext>
          </a:extLst>
        </xdr:cNvPr>
        <xdr:cNvSpPr>
          <a:spLocks noChangeArrowheads="1"/>
        </xdr:cNvSpPr>
      </xdr:nvSpPr>
      <xdr:spPr bwMode="auto">
        <a:xfrm>
          <a:off x="180975" y="281940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228600</xdr:colOff>
      <xdr:row>152</xdr:row>
      <xdr:rowOff>0</xdr:rowOff>
    </xdr:from>
    <xdr:to>
      <xdr:col>0</xdr:col>
      <xdr:colOff>323850</xdr:colOff>
      <xdr:row>152</xdr:row>
      <xdr:rowOff>0</xdr:rowOff>
    </xdr:to>
    <xdr:sp macro="" textlink="">
      <xdr:nvSpPr>
        <xdr:cNvPr id="66" name="Rectangle 2">
          <a:extLst>
            <a:ext uri="{FF2B5EF4-FFF2-40B4-BE49-F238E27FC236}">
              <a16:creationId xmlns:a16="http://schemas.microsoft.com/office/drawing/2014/main" id="{00000000-0008-0000-1300-000042000000}"/>
            </a:ext>
          </a:extLst>
        </xdr:cNvPr>
        <xdr:cNvSpPr>
          <a:spLocks noChangeArrowheads="1"/>
        </xdr:cNvSpPr>
      </xdr:nvSpPr>
      <xdr:spPr bwMode="auto">
        <a:xfrm>
          <a:off x="228600" y="281940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247650</xdr:colOff>
      <xdr:row>152</xdr:row>
      <xdr:rowOff>0</xdr:rowOff>
    </xdr:from>
    <xdr:to>
      <xdr:col>0</xdr:col>
      <xdr:colOff>342900</xdr:colOff>
      <xdr:row>152</xdr:row>
      <xdr:rowOff>0</xdr:rowOff>
    </xdr:to>
    <xdr:sp macro="" textlink="">
      <xdr:nvSpPr>
        <xdr:cNvPr id="67" name="Rectangle 3">
          <a:extLst>
            <a:ext uri="{FF2B5EF4-FFF2-40B4-BE49-F238E27FC236}">
              <a16:creationId xmlns:a16="http://schemas.microsoft.com/office/drawing/2014/main" id="{00000000-0008-0000-1300-000043000000}"/>
            </a:ext>
          </a:extLst>
        </xdr:cNvPr>
        <xdr:cNvSpPr>
          <a:spLocks noChangeArrowheads="1"/>
        </xdr:cNvSpPr>
      </xdr:nvSpPr>
      <xdr:spPr bwMode="auto">
        <a:xfrm>
          <a:off x="247650" y="281940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180975</xdr:colOff>
      <xdr:row>154</xdr:row>
      <xdr:rowOff>0</xdr:rowOff>
    </xdr:from>
    <xdr:to>
      <xdr:col>0</xdr:col>
      <xdr:colOff>276225</xdr:colOff>
      <xdr:row>154</xdr:row>
      <xdr:rowOff>0</xdr:rowOff>
    </xdr:to>
    <xdr:sp macro="" textlink="">
      <xdr:nvSpPr>
        <xdr:cNvPr id="68" name="Rectangle 7">
          <a:extLst>
            <a:ext uri="{FF2B5EF4-FFF2-40B4-BE49-F238E27FC236}">
              <a16:creationId xmlns:a16="http://schemas.microsoft.com/office/drawing/2014/main" id="{00000000-0008-0000-1300-000044000000}"/>
            </a:ext>
          </a:extLst>
        </xdr:cNvPr>
        <xdr:cNvSpPr>
          <a:spLocks noChangeArrowheads="1"/>
        </xdr:cNvSpPr>
      </xdr:nvSpPr>
      <xdr:spPr bwMode="auto">
        <a:xfrm>
          <a:off x="180975" y="331470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228600</xdr:colOff>
      <xdr:row>154</xdr:row>
      <xdr:rowOff>0</xdr:rowOff>
    </xdr:from>
    <xdr:to>
      <xdr:col>0</xdr:col>
      <xdr:colOff>323850</xdr:colOff>
      <xdr:row>154</xdr:row>
      <xdr:rowOff>0</xdr:rowOff>
    </xdr:to>
    <xdr:sp macro="" textlink="">
      <xdr:nvSpPr>
        <xdr:cNvPr id="69" name="Rectangle 8">
          <a:extLst>
            <a:ext uri="{FF2B5EF4-FFF2-40B4-BE49-F238E27FC236}">
              <a16:creationId xmlns:a16="http://schemas.microsoft.com/office/drawing/2014/main" id="{00000000-0008-0000-1300-000045000000}"/>
            </a:ext>
          </a:extLst>
        </xdr:cNvPr>
        <xdr:cNvSpPr>
          <a:spLocks noChangeArrowheads="1"/>
        </xdr:cNvSpPr>
      </xdr:nvSpPr>
      <xdr:spPr bwMode="auto">
        <a:xfrm>
          <a:off x="228600" y="331470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247650</xdr:colOff>
      <xdr:row>154</xdr:row>
      <xdr:rowOff>0</xdr:rowOff>
    </xdr:from>
    <xdr:to>
      <xdr:col>0</xdr:col>
      <xdr:colOff>342900</xdr:colOff>
      <xdr:row>154</xdr:row>
      <xdr:rowOff>0</xdr:rowOff>
    </xdr:to>
    <xdr:sp macro="" textlink="">
      <xdr:nvSpPr>
        <xdr:cNvPr id="70" name="Rectangle 9">
          <a:extLst>
            <a:ext uri="{FF2B5EF4-FFF2-40B4-BE49-F238E27FC236}">
              <a16:creationId xmlns:a16="http://schemas.microsoft.com/office/drawing/2014/main" id="{00000000-0008-0000-1300-000046000000}"/>
            </a:ext>
          </a:extLst>
        </xdr:cNvPr>
        <xdr:cNvSpPr>
          <a:spLocks noChangeArrowheads="1"/>
        </xdr:cNvSpPr>
      </xdr:nvSpPr>
      <xdr:spPr bwMode="auto">
        <a:xfrm>
          <a:off x="247650" y="331470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180975</xdr:colOff>
      <xdr:row>153</xdr:row>
      <xdr:rowOff>0</xdr:rowOff>
    </xdr:from>
    <xdr:to>
      <xdr:col>0</xdr:col>
      <xdr:colOff>276225</xdr:colOff>
      <xdr:row>153</xdr:row>
      <xdr:rowOff>0</xdr:rowOff>
    </xdr:to>
    <xdr:sp macro="" textlink="">
      <xdr:nvSpPr>
        <xdr:cNvPr id="71" name="Rectangle 1">
          <a:extLst>
            <a:ext uri="{FF2B5EF4-FFF2-40B4-BE49-F238E27FC236}">
              <a16:creationId xmlns:a16="http://schemas.microsoft.com/office/drawing/2014/main" id="{00000000-0008-0000-1300-000047000000}"/>
            </a:ext>
          </a:extLst>
        </xdr:cNvPr>
        <xdr:cNvSpPr>
          <a:spLocks noChangeArrowheads="1"/>
        </xdr:cNvSpPr>
      </xdr:nvSpPr>
      <xdr:spPr bwMode="auto">
        <a:xfrm>
          <a:off x="180975" y="306705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228600</xdr:colOff>
      <xdr:row>153</xdr:row>
      <xdr:rowOff>0</xdr:rowOff>
    </xdr:from>
    <xdr:to>
      <xdr:col>0</xdr:col>
      <xdr:colOff>323850</xdr:colOff>
      <xdr:row>153</xdr:row>
      <xdr:rowOff>0</xdr:rowOff>
    </xdr:to>
    <xdr:sp macro="" textlink="">
      <xdr:nvSpPr>
        <xdr:cNvPr id="72" name="Rectangle 2">
          <a:extLst>
            <a:ext uri="{FF2B5EF4-FFF2-40B4-BE49-F238E27FC236}">
              <a16:creationId xmlns:a16="http://schemas.microsoft.com/office/drawing/2014/main" id="{00000000-0008-0000-1300-000048000000}"/>
            </a:ext>
          </a:extLst>
        </xdr:cNvPr>
        <xdr:cNvSpPr>
          <a:spLocks noChangeArrowheads="1"/>
        </xdr:cNvSpPr>
      </xdr:nvSpPr>
      <xdr:spPr bwMode="auto">
        <a:xfrm>
          <a:off x="228600" y="306705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247650</xdr:colOff>
      <xdr:row>153</xdr:row>
      <xdr:rowOff>0</xdr:rowOff>
    </xdr:from>
    <xdr:to>
      <xdr:col>0</xdr:col>
      <xdr:colOff>342900</xdr:colOff>
      <xdr:row>153</xdr:row>
      <xdr:rowOff>0</xdr:rowOff>
    </xdr:to>
    <xdr:sp macro="" textlink="">
      <xdr:nvSpPr>
        <xdr:cNvPr id="73" name="Rectangle 3">
          <a:extLst>
            <a:ext uri="{FF2B5EF4-FFF2-40B4-BE49-F238E27FC236}">
              <a16:creationId xmlns:a16="http://schemas.microsoft.com/office/drawing/2014/main" id="{00000000-0008-0000-1300-000049000000}"/>
            </a:ext>
          </a:extLst>
        </xdr:cNvPr>
        <xdr:cNvSpPr>
          <a:spLocks noChangeArrowheads="1"/>
        </xdr:cNvSpPr>
      </xdr:nvSpPr>
      <xdr:spPr bwMode="auto">
        <a:xfrm>
          <a:off x="247650" y="306705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180975</xdr:colOff>
      <xdr:row>188</xdr:row>
      <xdr:rowOff>0</xdr:rowOff>
    </xdr:from>
    <xdr:to>
      <xdr:col>0</xdr:col>
      <xdr:colOff>276225</xdr:colOff>
      <xdr:row>188</xdr:row>
      <xdr:rowOff>0</xdr:rowOff>
    </xdr:to>
    <xdr:sp macro="" textlink="">
      <xdr:nvSpPr>
        <xdr:cNvPr id="74" name="Rectangle 1">
          <a:extLst>
            <a:ext uri="{FF2B5EF4-FFF2-40B4-BE49-F238E27FC236}">
              <a16:creationId xmlns:a16="http://schemas.microsoft.com/office/drawing/2014/main" id="{00000000-0008-0000-1300-00004A000000}"/>
            </a:ext>
          </a:extLst>
        </xdr:cNvPr>
        <xdr:cNvSpPr>
          <a:spLocks noChangeArrowheads="1"/>
        </xdr:cNvSpPr>
      </xdr:nvSpPr>
      <xdr:spPr bwMode="auto">
        <a:xfrm>
          <a:off x="180975" y="306705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228600</xdr:colOff>
      <xdr:row>188</xdr:row>
      <xdr:rowOff>0</xdr:rowOff>
    </xdr:from>
    <xdr:to>
      <xdr:col>0</xdr:col>
      <xdr:colOff>323850</xdr:colOff>
      <xdr:row>188</xdr:row>
      <xdr:rowOff>0</xdr:rowOff>
    </xdr:to>
    <xdr:sp macro="" textlink="">
      <xdr:nvSpPr>
        <xdr:cNvPr id="75" name="Rectangle 2">
          <a:extLst>
            <a:ext uri="{FF2B5EF4-FFF2-40B4-BE49-F238E27FC236}">
              <a16:creationId xmlns:a16="http://schemas.microsoft.com/office/drawing/2014/main" id="{00000000-0008-0000-1300-00004B000000}"/>
            </a:ext>
          </a:extLst>
        </xdr:cNvPr>
        <xdr:cNvSpPr>
          <a:spLocks noChangeArrowheads="1"/>
        </xdr:cNvSpPr>
      </xdr:nvSpPr>
      <xdr:spPr bwMode="auto">
        <a:xfrm>
          <a:off x="228600" y="306705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247650</xdr:colOff>
      <xdr:row>188</xdr:row>
      <xdr:rowOff>0</xdr:rowOff>
    </xdr:from>
    <xdr:to>
      <xdr:col>0</xdr:col>
      <xdr:colOff>342900</xdr:colOff>
      <xdr:row>188</xdr:row>
      <xdr:rowOff>0</xdr:rowOff>
    </xdr:to>
    <xdr:sp macro="" textlink="">
      <xdr:nvSpPr>
        <xdr:cNvPr id="76" name="Rectangle 3">
          <a:extLst>
            <a:ext uri="{FF2B5EF4-FFF2-40B4-BE49-F238E27FC236}">
              <a16:creationId xmlns:a16="http://schemas.microsoft.com/office/drawing/2014/main" id="{00000000-0008-0000-1300-00004C000000}"/>
            </a:ext>
          </a:extLst>
        </xdr:cNvPr>
        <xdr:cNvSpPr>
          <a:spLocks noChangeArrowheads="1"/>
        </xdr:cNvSpPr>
      </xdr:nvSpPr>
      <xdr:spPr bwMode="auto">
        <a:xfrm>
          <a:off x="247650" y="306705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180975</xdr:colOff>
      <xdr:row>187</xdr:row>
      <xdr:rowOff>0</xdr:rowOff>
    </xdr:from>
    <xdr:to>
      <xdr:col>0</xdr:col>
      <xdr:colOff>276225</xdr:colOff>
      <xdr:row>187</xdr:row>
      <xdr:rowOff>0</xdr:rowOff>
    </xdr:to>
    <xdr:sp macro="" textlink="">
      <xdr:nvSpPr>
        <xdr:cNvPr id="77" name="Rectangle 1">
          <a:extLst>
            <a:ext uri="{FF2B5EF4-FFF2-40B4-BE49-F238E27FC236}">
              <a16:creationId xmlns:a16="http://schemas.microsoft.com/office/drawing/2014/main" id="{00000000-0008-0000-1300-00004D000000}"/>
            </a:ext>
          </a:extLst>
        </xdr:cNvPr>
        <xdr:cNvSpPr>
          <a:spLocks noChangeArrowheads="1"/>
        </xdr:cNvSpPr>
      </xdr:nvSpPr>
      <xdr:spPr bwMode="auto">
        <a:xfrm>
          <a:off x="180975" y="281940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228600</xdr:colOff>
      <xdr:row>187</xdr:row>
      <xdr:rowOff>0</xdr:rowOff>
    </xdr:from>
    <xdr:to>
      <xdr:col>0</xdr:col>
      <xdr:colOff>323850</xdr:colOff>
      <xdr:row>187</xdr:row>
      <xdr:rowOff>0</xdr:rowOff>
    </xdr:to>
    <xdr:sp macro="" textlink="">
      <xdr:nvSpPr>
        <xdr:cNvPr id="78" name="Rectangle 2">
          <a:extLst>
            <a:ext uri="{FF2B5EF4-FFF2-40B4-BE49-F238E27FC236}">
              <a16:creationId xmlns:a16="http://schemas.microsoft.com/office/drawing/2014/main" id="{00000000-0008-0000-1300-00004E000000}"/>
            </a:ext>
          </a:extLst>
        </xdr:cNvPr>
        <xdr:cNvSpPr>
          <a:spLocks noChangeArrowheads="1"/>
        </xdr:cNvSpPr>
      </xdr:nvSpPr>
      <xdr:spPr bwMode="auto">
        <a:xfrm>
          <a:off x="228600" y="281940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247650</xdr:colOff>
      <xdr:row>187</xdr:row>
      <xdr:rowOff>0</xdr:rowOff>
    </xdr:from>
    <xdr:to>
      <xdr:col>0</xdr:col>
      <xdr:colOff>342900</xdr:colOff>
      <xdr:row>187</xdr:row>
      <xdr:rowOff>0</xdr:rowOff>
    </xdr:to>
    <xdr:sp macro="" textlink="">
      <xdr:nvSpPr>
        <xdr:cNvPr id="79" name="Rectangle 3">
          <a:extLst>
            <a:ext uri="{FF2B5EF4-FFF2-40B4-BE49-F238E27FC236}">
              <a16:creationId xmlns:a16="http://schemas.microsoft.com/office/drawing/2014/main" id="{00000000-0008-0000-1300-00004F000000}"/>
            </a:ext>
          </a:extLst>
        </xdr:cNvPr>
        <xdr:cNvSpPr>
          <a:spLocks noChangeArrowheads="1"/>
        </xdr:cNvSpPr>
      </xdr:nvSpPr>
      <xdr:spPr bwMode="auto">
        <a:xfrm>
          <a:off x="247650" y="281940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180975</xdr:colOff>
      <xdr:row>189</xdr:row>
      <xdr:rowOff>0</xdr:rowOff>
    </xdr:from>
    <xdr:to>
      <xdr:col>0</xdr:col>
      <xdr:colOff>276225</xdr:colOff>
      <xdr:row>189</xdr:row>
      <xdr:rowOff>0</xdr:rowOff>
    </xdr:to>
    <xdr:sp macro="" textlink="">
      <xdr:nvSpPr>
        <xdr:cNvPr id="80" name="Rectangle 7">
          <a:extLst>
            <a:ext uri="{FF2B5EF4-FFF2-40B4-BE49-F238E27FC236}">
              <a16:creationId xmlns:a16="http://schemas.microsoft.com/office/drawing/2014/main" id="{00000000-0008-0000-1300-000050000000}"/>
            </a:ext>
          </a:extLst>
        </xdr:cNvPr>
        <xdr:cNvSpPr>
          <a:spLocks noChangeArrowheads="1"/>
        </xdr:cNvSpPr>
      </xdr:nvSpPr>
      <xdr:spPr bwMode="auto">
        <a:xfrm>
          <a:off x="180975" y="331470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228600</xdr:colOff>
      <xdr:row>189</xdr:row>
      <xdr:rowOff>0</xdr:rowOff>
    </xdr:from>
    <xdr:to>
      <xdr:col>0</xdr:col>
      <xdr:colOff>323850</xdr:colOff>
      <xdr:row>189</xdr:row>
      <xdr:rowOff>0</xdr:rowOff>
    </xdr:to>
    <xdr:sp macro="" textlink="">
      <xdr:nvSpPr>
        <xdr:cNvPr id="81" name="Rectangle 8">
          <a:extLst>
            <a:ext uri="{FF2B5EF4-FFF2-40B4-BE49-F238E27FC236}">
              <a16:creationId xmlns:a16="http://schemas.microsoft.com/office/drawing/2014/main" id="{00000000-0008-0000-1300-000051000000}"/>
            </a:ext>
          </a:extLst>
        </xdr:cNvPr>
        <xdr:cNvSpPr>
          <a:spLocks noChangeArrowheads="1"/>
        </xdr:cNvSpPr>
      </xdr:nvSpPr>
      <xdr:spPr bwMode="auto">
        <a:xfrm>
          <a:off x="228600" y="331470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247650</xdr:colOff>
      <xdr:row>189</xdr:row>
      <xdr:rowOff>0</xdr:rowOff>
    </xdr:from>
    <xdr:to>
      <xdr:col>0</xdr:col>
      <xdr:colOff>342900</xdr:colOff>
      <xdr:row>189</xdr:row>
      <xdr:rowOff>0</xdr:rowOff>
    </xdr:to>
    <xdr:sp macro="" textlink="">
      <xdr:nvSpPr>
        <xdr:cNvPr id="82" name="Rectangle 9">
          <a:extLst>
            <a:ext uri="{FF2B5EF4-FFF2-40B4-BE49-F238E27FC236}">
              <a16:creationId xmlns:a16="http://schemas.microsoft.com/office/drawing/2014/main" id="{00000000-0008-0000-1300-000052000000}"/>
            </a:ext>
          </a:extLst>
        </xdr:cNvPr>
        <xdr:cNvSpPr>
          <a:spLocks noChangeArrowheads="1"/>
        </xdr:cNvSpPr>
      </xdr:nvSpPr>
      <xdr:spPr bwMode="auto">
        <a:xfrm>
          <a:off x="247650" y="331470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180975</xdr:colOff>
      <xdr:row>188</xdr:row>
      <xdr:rowOff>0</xdr:rowOff>
    </xdr:from>
    <xdr:to>
      <xdr:col>0</xdr:col>
      <xdr:colOff>276225</xdr:colOff>
      <xdr:row>188</xdr:row>
      <xdr:rowOff>0</xdr:rowOff>
    </xdr:to>
    <xdr:sp macro="" textlink="">
      <xdr:nvSpPr>
        <xdr:cNvPr id="83" name="Rectangle 1">
          <a:extLst>
            <a:ext uri="{FF2B5EF4-FFF2-40B4-BE49-F238E27FC236}">
              <a16:creationId xmlns:a16="http://schemas.microsoft.com/office/drawing/2014/main" id="{00000000-0008-0000-1300-000053000000}"/>
            </a:ext>
          </a:extLst>
        </xdr:cNvPr>
        <xdr:cNvSpPr>
          <a:spLocks noChangeArrowheads="1"/>
        </xdr:cNvSpPr>
      </xdr:nvSpPr>
      <xdr:spPr bwMode="auto">
        <a:xfrm>
          <a:off x="180975" y="306705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228600</xdr:colOff>
      <xdr:row>188</xdr:row>
      <xdr:rowOff>0</xdr:rowOff>
    </xdr:from>
    <xdr:to>
      <xdr:col>0</xdr:col>
      <xdr:colOff>323850</xdr:colOff>
      <xdr:row>188</xdr:row>
      <xdr:rowOff>0</xdr:rowOff>
    </xdr:to>
    <xdr:sp macro="" textlink="">
      <xdr:nvSpPr>
        <xdr:cNvPr id="84" name="Rectangle 2">
          <a:extLst>
            <a:ext uri="{FF2B5EF4-FFF2-40B4-BE49-F238E27FC236}">
              <a16:creationId xmlns:a16="http://schemas.microsoft.com/office/drawing/2014/main" id="{00000000-0008-0000-1300-000054000000}"/>
            </a:ext>
          </a:extLst>
        </xdr:cNvPr>
        <xdr:cNvSpPr>
          <a:spLocks noChangeArrowheads="1"/>
        </xdr:cNvSpPr>
      </xdr:nvSpPr>
      <xdr:spPr bwMode="auto">
        <a:xfrm>
          <a:off x="228600" y="306705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247650</xdr:colOff>
      <xdr:row>188</xdr:row>
      <xdr:rowOff>0</xdr:rowOff>
    </xdr:from>
    <xdr:to>
      <xdr:col>0</xdr:col>
      <xdr:colOff>342900</xdr:colOff>
      <xdr:row>188</xdr:row>
      <xdr:rowOff>0</xdr:rowOff>
    </xdr:to>
    <xdr:sp macro="" textlink="">
      <xdr:nvSpPr>
        <xdr:cNvPr id="85" name="Rectangle 3">
          <a:extLst>
            <a:ext uri="{FF2B5EF4-FFF2-40B4-BE49-F238E27FC236}">
              <a16:creationId xmlns:a16="http://schemas.microsoft.com/office/drawing/2014/main" id="{00000000-0008-0000-1300-000055000000}"/>
            </a:ext>
          </a:extLst>
        </xdr:cNvPr>
        <xdr:cNvSpPr>
          <a:spLocks noChangeArrowheads="1"/>
        </xdr:cNvSpPr>
      </xdr:nvSpPr>
      <xdr:spPr bwMode="auto">
        <a:xfrm>
          <a:off x="247650" y="306705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180975</xdr:colOff>
      <xdr:row>223</xdr:row>
      <xdr:rowOff>0</xdr:rowOff>
    </xdr:from>
    <xdr:to>
      <xdr:col>0</xdr:col>
      <xdr:colOff>276225</xdr:colOff>
      <xdr:row>223</xdr:row>
      <xdr:rowOff>0</xdr:rowOff>
    </xdr:to>
    <xdr:sp macro="" textlink="">
      <xdr:nvSpPr>
        <xdr:cNvPr id="86" name="Rectangle 1">
          <a:extLst>
            <a:ext uri="{FF2B5EF4-FFF2-40B4-BE49-F238E27FC236}">
              <a16:creationId xmlns:a16="http://schemas.microsoft.com/office/drawing/2014/main" id="{00000000-0008-0000-1300-000056000000}"/>
            </a:ext>
          </a:extLst>
        </xdr:cNvPr>
        <xdr:cNvSpPr>
          <a:spLocks noChangeArrowheads="1"/>
        </xdr:cNvSpPr>
      </xdr:nvSpPr>
      <xdr:spPr bwMode="auto">
        <a:xfrm>
          <a:off x="180975" y="306705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228600</xdr:colOff>
      <xdr:row>223</xdr:row>
      <xdr:rowOff>0</xdr:rowOff>
    </xdr:from>
    <xdr:to>
      <xdr:col>0</xdr:col>
      <xdr:colOff>323850</xdr:colOff>
      <xdr:row>223</xdr:row>
      <xdr:rowOff>0</xdr:rowOff>
    </xdr:to>
    <xdr:sp macro="" textlink="">
      <xdr:nvSpPr>
        <xdr:cNvPr id="87" name="Rectangle 2">
          <a:extLst>
            <a:ext uri="{FF2B5EF4-FFF2-40B4-BE49-F238E27FC236}">
              <a16:creationId xmlns:a16="http://schemas.microsoft.com/office/drawing/2014/main" id="{00000000-0008-0000-1300-000057000000}"/>
            </a:ext>
          </a:extLst>
        </xdr:cNvPr>
        <xdr:cNvSpPr>
          <a:spLocks noChangeArrowheads="1"/>
        </xdr:cNvSpPr>
      </xdr:nvSpPr>
      <xdr:spPr bwMode="auto">
        <a:xfrm>
          <a:off x="228600" y="306705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247650</xdr:colOff>
      <xdr:row>223</xdr:row>
      <xdr:rowOff>0</xdr:rowOff>
    </xdr:from>
    <xdr:to>
      <xdr:col>0</xdr:col>
      <xdr:colOff>342900</xdr:colOff>
      <xdr:row>223</xdr:row>
      <xdr:rowOff>0</xdr:rowOff>
    </xdr:to>
    <xdr:sp macro="" textlink="">
      <xdr:nvSpPr>
        <xdr:cNvPr id="88" name="Rectangle 3">
          <a:extLst>
            <a:ext uri="{FF2B5EF4-FFF2-40B4-BE49-F238E27FC236}">
              <a16:creationId xmlns:a16="http://schemas.microsoft.com/office/drawing/2014/main" id="{00000000-0008-0000-1300-000058000000}"/>
            </a:ext>
          </a:extLst>
        </xdr:cNvPr>
        <xdr:cNvSpPr>
          <a:spLocks noChangeArrowheads="1"/>
        </xdr:cNvSpPr>
      </xdr:nvSpPr>
      <xdr:spPr bwMode="auto">
        <a:xfrm>
          <a:off x="247650" y="306705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180975</xdr:colOff>
      <xdr:row>222</xdr:row>
      <xdr:rowOff>0</xdr:rowOff>
    </xdr:from>
    <xdr:to>
      <xdr:col>0</xdr:col>
      <xdr:colOff>276225</xdr:colOff>
      <xdr:row>222</xdr:row>
      <xdr:rowOff>0</xdr:rowOff>
    </xdr:to>
    <xdr:sp macro="" textlink="">
      <xdr:nvSpPr>
        <xdr:cNvPr id="89" name="Rectangle 1">
          <a:extLst>
            <a:ext uri="{FF2B5EF4-FFF2-40B4-BE49-F238E27FC236}">
              <a16:creationId xmlns:a16="http://schemas.microsoft.com/office/drawing/2014/main" id="{00000000-0008-0000-1300-000059000000}"/>
            </a:ext>
          </a:extLst>
        </xdr:cNvPr>
        <xdr:cNvSpPr>
          <a:spLocks noChangeArrowheads="1"/>
        </xdr:cNvSpPr>
      </xdr:nvSpPr>
      <xdr:spPr bwMode="auto">
        <a:xfrm>
          <a:off x="180975" y="281940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228600</xdr:colOff>
      <xdr:row>222</xdr:row>
      <xdr:rowOff>0</xdr:rowOff>
    </xdr:from>
    <xdr:to>
      <xdr:col>0</xdr:col>
      <xdr:colOff>323850</xdr:colOff>
      <xdr:row>222</xdr:row>
      <xdr:rowOff>0</xdr:rowOff>
    </xdr:to>
    <xdr:sp macro="" textlink="">
      <xdr:nvSpPr>
        <xdr:cNvPr id="90" name="Rectangle 2">
          <a:extLst>
            <a:ext uri="{FF2B5EF4-FFF2-40B4-BE49-F238E27FC236}">
              <a16:creationId xmlns:a16="http://schemas.microsoft.com/office/drawing/2014/main" id="{00000000-0008-0000-1300-00005A000000}"/>
            </a:ext>
          </a:extLst>
        </xdr:cNvPr>
        <xdr:cNvSpPr>
          <a:spLocks noChangeArrowheads="1"/>
        </xdr:cNvSpPr>
      </xdr:nvSpPr>
      <xdr:spPr bwMode="auto">
        <a:xfrm>
          <a:off x="228600" y="281940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247650</xdr:colOff>
      <xdr:row>222</xdr:row>
      <xdr:rowOff>0</xdr:rowOff>
    </xdr:from>
    <xdr:to>
      <xdr:col>0</xdr:col>
      <xdr:colOff>342900</xdr:colOff>
      <xdr:row>222</xdr:row>
      <xdr:rowOff>0</xdr:rowOff>
    </xdr:to>
    <xdr:sp macro="" textlink="">
      <xdr:nvSpPr>
        <xdr:cNvPr id="91" name="Rectangle 3">
          <a:extLst>
            <a:ext uri="{FF2B5EF4-FFF2-40B4-BE49-F238E27FC236}">
              <a16:creationId xmlns:a16="http://schemas.microsoft.com/office/drawing/2014/main" id="{00000000-0008-0000-1300-00005B000000}"/>
            </a:ext>
          </a:extLst>
        </xdr:cNvPr>
        <xdr:cNvSpPr>
          <a:spLocks noChangeArrowheads="1"/>
        </xdr:cNvSpPr>
      </xdr:nvSpPr>
      <xdr:spPr bwMode="auto">
        <a:xfrm>
          <a:off x="247650" y="281940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180975</xdr:colOff>
      <xdr:row>224</xdr:row>
      <xdr:rowOff>0</xdr:rowOff>
    </xdr:from>
    <xdr:to>
      <xdr:col>0</xdr:col>
      <xdr:colOff>276225</xdr:colOff>
      <xdr:row>224</xdr:row>
      <xdr:rowOff>0</xdr:rowOff>
    </xdr:to>
    <xdr:sp macro="" textlink="">
      <xdr:nvSpPr>
        <xdr:cNvPr id="92" name="Rectangle 7">
          <a:extLst>
            <a:ext uri="{FF2B5EF4-FFF2-40B4-BE49-F238E27FC236}">
              <a16:creationId xmlns:a16="http://schemas.microsoft.com/office/drawing/2014/main" id="{00000000-0008-0000-1300-00005C000000}"/>
            </a:ext>
          </a:extLst>
        </xdr:cNvPr>
        <xdr:cNvSpPr>
          <a:spLocks noChangeArrowheads="1"/>
        </xdr:cNvSpPr>
      </xdr:nvSpPr>
      <xdr:spPr bwMode="auto">
        <a:xfrm>
          <a:off x="180975" y="331470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228600</xdr:colOff>
      <xdr:row>224</xdr:row>
      <xdr:rowOff>0</xdr:rowOff>
    </xdr:from>
    <xdr:to>
      <xdr:col>0</xdr:col>
      <xdr:colOff>323850</xdr:colOff>
      <xdr:row>224</xdr:row>
      <xdr:rowOff>0</xdr:rowOff>
    </xdr:to>
    <xdr:sp macro="" textlink="">
      <xdr:nvSpPr>
        <xdr:cNvPr id="93" name="Rectangle 8">
          <a:extLst>
            <a:ext uri="{FF2B5EF4-FFF2-40B4-BE49-F238E27FC236}">
              <a16:creationId xmlns:a16="http://schemas.microsoft.com/office/drawing/2014/main" id="{00000000-0008-0000-1300-00005D000000}"/>
            </a:ext>
          </a:extLst>
        </xdr:cNvPr>
        <xdr:cNvSpPr>
          <a:spLocks noChangeArrowheads="1"/>
        </xdr:cNvSpPr>
      </xdr:nvSpPr>
      <xdr:spPr bwMode="auto">
        <a:xfrm>
          <a:off x="228600" y="331470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247650</xdr:colOff>
      <xdr:row>224</xdr:row>
      <xdr:rowOff>0</xdr:rowOff>
    </xdr:from>
    <xdr:to>
      <xdr:col>0</xdr:col>
      <xdr:colOff>342900</xdr:colOff>
      <xdr:row>224</xdr:row>
      <xdr:rowOff>0</xdr:rowOff>
    </xdr:to>
    <xdr:sp macro="" textlink="">
      <xdr:nvSpPr>
        <xdr:cNvPr id="94" name="Rectangle 9">
          <a:extLst>
            <a:ext uri="{FF2B5EF4-FFF2-40B4-BE49-F238E27FC236}">
              <a16:creationId xmlns:a16="http://schemas.microsoft.com/office/drawing/2014/main" id="{00000000-0008-0000-1300-00005E000000}"/>
            </a:ext>
          </a:extLst>
        </xdr:cNvPr>
        <xdr:cNvSpPr>
          <a:spLocks noChangeArrowheads="1"/>
        </xdr:cNvSpPr>
      </xdr:nvSpPr>
      <xdr:spPr bwMode="auto">
        <a:xfrm>
          <a:off x="247650" y="331470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180975</xdr:colOff>
      <xdr:row>223</xdr:row>
      <xdr:rowOff>0</xdr:rowOff>
    </xdr:from>
    <xdr:to>
      <xdr:col>0</xdr:col>
      <xdr:colOff>276225</xdr:colOff>
      <xdr:row>223</xdr:row>
      <xdr:rowOff>0</xdr:rowOff>
    </xdr:to>
    <xdr:sp macro="" textlink="">
      <xdr:nvSpPr>
        <xdr:cNvPr id="95" name="Rectangle 1">
          <a:extLst>
            <a:ext uri="{FF2B5EF4-FFF2-40B4-BE49-F238E27FC236}">
              <a16:creationId xmlns:a16="http://schemas.microsoft.com/office/drawing/2014/main" id="{00000000-0008-0000-1300-00005F000000}"/>
            </a:ext>
          </a:extLst>
        </xdr:cNvPr>
        <xdr:cNvSpPr>
          <a:spLocks noChangeArrowheads="1"/>
        </xdr:cNvSpPr>
      </xdr:nvSpPr>
      <xdr:spPr bwMode="auto">
        <a:xfrm>
          <a:off x="180975" y="306705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228600</xdr:colOff>
      <xdr:row>223</xdr:row>
      <xdr:rowOff>0</xdr:rowOff>
    </xdr:from>
    <xdr:to>
      <xdr:col>0</xdr:col>
      <xdr:colOff>323850</xdr:colOff>
      <xdr:row>223</xdr:row>
      <xdr:rowOff>0</xdr:rowOff>
    </xdr:to>
    <xdr:sp macro="" textlink="">
      <xdr:nvSpPr>
        <xdr:cNvPr id="96" name="Rectangle 2">
          <a:extLst>
            <a:ext uri="{FF2B5EF4-FFF2-40B4-BE49-F238E27FC236}">
              <a16:creationId xmlns:a16="http://schemas.microsoft.com/office/drawing/2014/main" id="{00000000-0008-0000-1300-000060000000}"/>
            </a:ext>
          </a:extLst>
        </xdr:cNvPr>
        <xdr:cNvSpPr>
          <a:spLocks noChangeArrowheads="1"/>
        </xdr:cNvSpPr>
      </xdr:nvSpPr>
      <xdr:spPr bwMode="auto">
        <a:xfrm>
          <a:off x="228600" y="306705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247650</xdr:colOff>
      <xdr:row>223</xdr:row>
      <xdr:rowOff>0</xdr:rowOff>
    </xdr:from>
    <xdr:to>
      <xdr:col>0</xdr:col>
      <xdr:colOff>342900</xdr:colOff>
      <xdr:row>223</xdr:row>
      <xdr:rowOff>0</xdr:rowOff>
    </xdr:to>
    <xdr:sp macro="" textlink="">
      <xdr:nvSpPr>
        <xdr:cNvPr id="97" name="Rectangle 3">
          <a:extLst>
            <a:ext uri="{FF2B5EF4-FFF2-40B4-BE49-F238E27FC236}">
              <a16:creationId xmlns:a16="http://schemas.microsoft.com/office/drawing/2014/main" id="{00000000-0008-0000-1300-000061000000}"/>
            </a:ext>
          </a:extLst>
        </xdr:cNvPr>
        <xdr:cNvSpPr>
          <a:spLocks noChangeArrowheads="1"/>
        </xdr:cNvSpPr>
      </xdr:nvSpPr>
      <xdr:spPr bwMode="auto">
        <a:xfrm>
          <a:off x="247650" y="306705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180975</xdr:colOff>
      <xdr:row>258</xdr:row>
      <xdr:rowOff>0</xdr:rowOff>
    </xdr:from>
    <xdr:to>
      <xdr:col>0</xdr:col>
      <xdr:colOff>276225</xdr:colOff>
      <xdr:row>258</xdr:row>
      <xdr:rowOff>0</xdr:rowOff>
    </xdr:to>
    <xdr:sp macro="" textlink="">
      <xdr:nvSpPr>
        <xdr:cNvPr id="98" name="Rectangle 1">
          <a:extLst>
            <a:ext uri="{FF2B5EF4-FFF2-40B4-BE49-F238E27FC236}">
              <a16:creationId xmlns:a16="http://schemas.microsoft.com/office/drawing/2014/main" id="{00000000-0008-0000-1300-000062000000}"/>
            </a:ext>
          </a:extLst>
        </xdr:cNvPr>
        <xdr:cNvSpPr>
          <a:spLocks noChangeArrowheads="1"/>
        </xdr:cNvSpPr>
      </xdr:nvSpPr>
      <xdr:spPr bwMode="auto">
        <a:xfrm>
          <a:off x="180975" y="306705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228600</xdr:colOff>
      <xdr:row>258</xdr:row>
      <xdr:rowOff>0</xdr:rowOff>
    </xdr:from>
    <xdr:to>
      <xdr:col>0</xdr:col>
      <xdr:colOff>323850</xdr:colOff>
      <xdr:row>258</xdr:row>
      <xdr:rowOff>0</xdr:rowOff>
    </xdr:to>
    <xdr:sp macro="" textlink="">
      <xdr:nvSpPr>
        <xdr:cNvPr id="99" name="Rectangle 2">
          <a:extLst>
            <a:ext uri="{FF2B5EF4-FFF2-40B4-BE49-F238E27FC236}">
              <a16:creationId xmlns:a16="http://schemas.microsoft.com/office/drawing/2014/main" id="{00000000-0008-0000-1300-000063000000}"/>
            </a:ext>
          </a:extLst>
        </xdr:cNvPr>
        <xdr:cNvSpPr>
          <a:spLocks noChangeArrowheads="1"/>
        </xdr:cNvSpPr>
      </xdr:nvSpPr>
      <xdr:spPr bwMode="auto">
        <a:xfrm>
          <a:off x="228600" y="306705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247650</xdr:colOff>
      <xdr:row>258</xdr:row>
      <xdr:rowOff>0</xdr:rowOff>
    </xdr:from>
    <xdr:to>
      <xdr:col>0</xdr:col>
      <xdr:colOff>342900</xdr:colOff>
      <xdr:row>258</xdr:row>
      <xdr:rowOff>0</xdr:rowOff>
    </xdr:to>
    <xdr:sp macro="" textlink="">
      <xdr:nvSpPr>
        <xdr:cNvPr id="100" name="Rectangle 3">
          <a:extLst>
            <a:ext uri="{FF2B5EF4-FFF2-40B4-BE49-F238E27FC236}">
              <a16:creationId xmlns:a16="http://schemas.microsoft.com/office/drawing/2014/main" id="{00000000-0008-0000-1300-000064000000}"/>
            </a:ext>
          </a:extLst>
        </xdr:cNvPr>
        <xdr:cNvSpPr>
          <a:spLocks noChangeArrowheads="1"/>
        </xdr:cNvSpPr>
      </xdr:nvSpPr>
      <xdr:spPr bwMode="auto">
        <a:xfrm>
          <a:off x="247650" y="306705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180975</xdr:colOff>
      <xdr:row>257</xdr:row>
      <xdr:rowOff>0</xdr:rowOff>
    </xdr:from>
    <xdr:to>
      <xdr:col>0</xdr:col>
      <xdr:colOff>276225</xdr:colOff>
      <xdr:row>257</xdr:row>
      <xdr:rowOff>0</xdr:rowOff>
    </xdr:to>
    <xdr:sp macro="" textlink="">
      <xdr:nvSpPr>
        <xdr:cNvPr id="101" name="Rectangle 1">
          <a:extLst>
            <a:ext uri="{FF2B5EF4-FFF2-40B4-BE49-F238E27FC236}">
              <a16:creationId xmlns:a16="http://schemas.microsoft.com/office/drawing/2014/main" id="{00000000-0008-0000-1300-000065000000}"/>
            </a:ext>
          </a:extLst>
        </xdr:cNvPr>
        <xdr:cNvSpPr>
          <a:spLocks noChangeArrowheads="1"/>
        </xdr:cNvSpPr>
      </xdr:nvSpPr>
      <xdr:spPr bwMode="auto">
        <a:xfrm>
          <a:off x="180975" y="281940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228600</xdr:colOff>
      <xdr:row>257</xdr:row>
      <xdr:rowOff>0</xdr:rowOff>
    </xdr:from>
    <xdr:to>
      <xdr:col>0</xdr:col>
      <xdr:colOff>323850</xdr:colOff>
      <xdr:row>257</xdr:row>
      <xdr:rowOff>0</xdr:rowOff>
    </xdr:to>
    <xdr:sp macro="" textlink="">
      <xdr:nvSpPr>
        <xdr:cNvPr id="102" name="Rectangle 2">
          <a:extLst>
            <a:ext uri="{FF2B5EF4-FFF2-40B4-BE49-F238E27FC236}">
              <a16:creationId xmlns:a16="http://schemas.microsoft.com/office/drawing/2014/main" id="{00000000-0008-0000-1300-000066000000}"/>
            </a:ext>
          </a:extLst>
        </xdr:cNvPr>
        <xdr:cNvSpPr>
          <a:spLocks noChangeArrowheads="1"/>
        </xdr:cNvSpPr>
      </xdr:nvSpPr>
      <xdr:spPr bwMode="auto">
        <a:xfrm>
          <a:off x="228600" y="281940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247650</xdr:colOff>
      <xdr:row>257</xdr:row>
      <xdr:rowOff>0</xdr:rowOff>
    </xdr:from>
    <xdr:to>
      <xdr:col>0</xdr:col>
      <xdr:colOff>342900</xdr:colOff>
      <xdr:row>257</xdr:row>
      <xdr:rowOff>0</xdr:rowOff>
    </xdr:to>
    <xdr:sp macro="" textlink="">
      <xdr:nvSpPr>
        <xdr:cNvPr id="103" name="Rectangle 3">
          <a:extLst>
            <a:ext uri="{FF2B5EF4-FFF2-40B4-BE49-F238E27FC236}">
              <a16:creationId xmlns:a16="http://schemas.microsoft.com/office/drawing/2014/main" id="{00000000-0008-0000-1300-000067000000}"/>
            </a:ext>
          </a:extLst>
        </xdr:cNvPr>
        <xdr:cNvSpPr>
          <a:spLocks noChangeArrowheads="1"/>
        </xdr:cNvSpPr>
      </xdr:nvSpPr>
      <xdr:spPr bwMode="auto">
        <a:xfrm>
          <a:off x="247650" y="281940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180975</xdr:colOff>
      <xdr:row>259</xdr:row>
      <xdr:rowOff>0</xdr:rowOff>
    </xdr:from>
    <xdr:to>
      <xdr:col>0</xdr:col>
      <xdr:colOff>276225</xdr:colOff>
      <xdr:row>259</xdr:row>
      <xdr:rowOff>0</xdr:rowOff>
    </xdr:to>
    <xdr:sp macro="" textlink="">
      <xdr:nvSpPr>
        <xdr:cNvPr id="104" name="Rectangle 7">
          <a:extLst>
            <a:ext uri="{FF2B5EF4-FFF2-40B4-BE49-F238E27FC236}">
              <a16:creationId xmlns:a16="http://schemas.microsoft.com/office/drawing/2014/main" id="{00000000-0008-0000-1300-000068000000}"/>
            </a:ext>
          </a:extLst>
        </xdr:cNvPr>
        <xdr:cNvSpPr>
          <a:spLocks noChangeArrowheads="1"/>
        </xdr:cNvSpPr>
      </xdr:nvSpPr>
      <xdr:spPr bwMode="auto">
        <a:xfrm>
          <a:off x="180975" y="331470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228600</xdr:colOff>
      <xdr:row>259</xdr:row>
      <xdr:rowOff>0</xdr:rowOff>
    </xdr:from>
    <xdr:to>
      <xdr:col>0</xdr:col>
      <xdr:colOff>323850</xdr:colOff>
      <xdr:row>259</xdr:row>
      <xdr:rowOff>0</xdr:rowOff>
    </xdr:to>
    <xdr:sp macro="" textlink="">
      <xdr:nvSpPr>
        <xdr:cNvPr id="105" name="Rectangle 8">
          <a:extLst>
            <a:ext uri="{FF2B5EF4-FFF2-40B4-BE49-F238E27FC236}">
              <a16:creationId xmlns:a16="http://schemas.microsoft.com/office/drawing/2014/main" id="{00000000-0008-0000-1300-000069000000}"/>
            </a:ext>
          </a:extLst>
        </xdr:cNvPr>
        <xdr:cNvSpPr>
          <a:spLocks noChangeArrowheads="1"/>
        </xdr:cNvSpPr>
      </xdr:nvSpPr>
      <xdr:spPr bwMode="auto">
        <a:xfrm>
          <a:off x="228600" y="331470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247650</xdr:colOff>
      <xdr:row>259</xdr:row>
      <xdr:rowOff>0</xdr:rowOff>
    </xdr:from>
    <xdr:to>
      <xdr:col>0</xdr:col>
      <xdr:colOff>342900</xdr:colOff>
      <xdr:row>259</xdr:row>
      <xdr:rowOff>0</xdr:rowOff>
    </xdr:to>
    <xdr:sp macro="" textlink="">
      <xdr:nvSpPr>
        <xdr:cNvPr id="106" name="Rectangle 9">
          <a:extLst>
            <a:ext uri="{FF2B5EF4-FFF2-40B4-BE49-F238E27FC236}">
              <a16:creationId xmlns:a16="http://schemas.microsoft.com/office/drawing/2014/main" id="{00000000-0008-0000-1300-00006A000000}"/>
            </a:ext>
          </a:extLst>
        </xdr:cNvPr>
        <xdr:cNvSpPr>
          <a:spLocks noChangeArrowheads="1"/>
        </xdr:cNvSpPr>
      </xdr:nvSpPr>
      <xdr:spPr bwMode="auto">
        <a:xfrm>
          <a:off x="247650" y="331470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180975</xdr:colOff>
      <xdr:row>258</xdr:row>
      <xdr:rowOff>0</xdr:rowOff>
    </xdr:from>
    <xdr:to>
      <xdr:col>0</xdr:col>
      <xdr:colOff>276225</xdr:colOff>
      <xdr:row>258</xdr:row>
      <xdr:rowOff>0</xdr:rowOff>
    </xdr:to>
    <xdr:sp macro="" textlink="">
      <xdr:nvSpPr>
        <xdr:cNvPr id="107" name="Rectangle 1">
          <a:extLst>
            <a:ext uri="{FF2B5EF4-FFF2-40B4-BE49-F238E27FC236}">
              <a16:creationId xmlns:a16="http://schemas.microsoft.com/office/drawing/2014/main" id="{00000000-0008-0000-1300-00006B000000}"/>
            </a:ext>
          </a:extLst>
        </xdr:cNvPr>
        <xdr:cNvSpPr>
          <a:spLocks noChangeArrowheads="1"/>
        </xdr:cNvSpPr>
      </xdr:nvSpPr>
      <xdr:spPr bwMode="auto">
        <a:xfrm>
          <a:off x="180975" y="306705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228600</xdr:colOff>
      <xdr:row>258</xdr:row>
      <xdr:rowOff>0</xdr:rowOff>
    </xdr:from>
    <xdr:to>
      <xdr:col>0</xdr:col>
      <xdr:colOff>323850</xdr:colOff>
      <xdr:row>258</xdr:row>
      <xdr:rowOff>0</xdr:rowOff>
    </xdr:to>
    <xdr:sp macro="" textlink="">
      <xdr:nvSpPr>
        <xdr:cNvPr id="108" name="Rectangle 2">
          <a:extLst>
            <a:ext uri="{FF2B5EF4-FFF2-40B4-BE49-F238E27FC236}">
              <a16:creationId xmlns:a16="http://schemas.microsoft.com/office/drawing/2014/main" id="{00000000-0008-0000-1300-00006C000000}"/>
            </a:ext>
          </a:extLst>
        </xdr:cNvPr>
        <xdr:cNvSpPr>
          <a:spLocks noChangeArrowheads="1"/>
        </xdr:cNvSpPr>
      </xdr:nvSpPr>
      <xdr:spPr bwMode="auto">
        <a:xfrm>
          <a:off x="228600" y="306705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247650</xdr:colOff>
      <xdr:row>258</xdr:row>
      <xdr:rowOff>0</xdr:rowOff>
    </xdr:from>
    <xdr:to>
      <xdr:col>0</xdr:col>
      <xdr:colOff>342900</xdr:colOff>
      <xdr:row>258</xdr:row>
      <xdr:rowOff>0</xdr:rowOff>
    </xdr:to>
    <xdr:sp macro="" textlink="">
      <xdr:nvSpPr>
        <xdr:cNvPr id="109" name="Rectangle 3">
          <a:extLst>
            <a:ext uri="{FF2B5EF4-FFF2-40B4-BE49-F238E27FC236}">
              <a16:creationId xmlns:a16="http://schemas.microsoft.com/office/drawing/2014/main" id="{00000000-0008-0000-1300-00006D000000}"/>
            </a:ext>
          </a:extLst>
        </xdr:cNvPr>
        <xdr:cNvSpPr>
          <a:spLocks noChangeArrowheads="1"/>
        </xdr:cNvSpPr>
      </xdr:nvSpPr>
      <xdr:spPr bwMode="auto">
        <a:xfrm>
          <a:off x="247650" y="306705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180975</xdr:colOff>
      <xdr:row>293</xdr:row>
      <xdr:rowOff>0</xdr:rowOff>
    </xdr:from>
    <xdr:to>
      <xdr:col>0</xdr:col>
      <xdr:colOff>276225</xdr:colOff>
      <xdr:row>293</xdr:row>
      <xdr:rowOff>0</xdr:rowOff>
    </xdr:to>
    <xdr:sp macro="" textlink="">
      <xdr:nvSpPr>
        <xdr:cNvPr id="110" name="Rectangle 1">
          <a:extLst>
            <a:ext uri="{FF2B5EF4-FFF2-40B4-BE49-F238E27FC236}">
              <a16:creationId xmlns:a16="http://schemas.microsoft.com/office/drawing/2014/main" id="{00000000-0008-0000-1300-00006E000000}"/>
            </a:ext>
          </a:extLst>
        </xdr:cNvPr>
        <xdr:cNvSpPr>
          <a:spLocks noChangeArrowheads="1"/>
        </xdr:cNvSpPr>
      </xdr:nvSpPr>
      <xdr:spPr bwMode="auto">
        <a:xfrm>
          <a:off x="180975" y="306705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228600</xdr:colOff>
      <xdr:row>293</xdr:row>
      <xdr:rowOff>0</xdr:rowOff>
    </xdr:from>
    <xdr:to>
      <xdr:col>0</xdr:col>
      <xdr:colOff>323850</xdr:colOff>
      <xdr:row>293</xdr:row>
      <xdr:rowOff>0</xdr:rowOff>
    </xdr:to>
    <xdr:sp macro="" textlink="">
      <xdr:nvSpPr>
        <xdr:cNvPr id="111" name="Rectangle 2">
          <a:extLst>
            <a:ext uri="{FF2B5EF4-FFF2-40B4-BE49-F238E27FC236}">
              <a16:creationId xmlns:a16="http://schemas.microsoft.com/office/drawing/2014/main" id="{00000000-0008-0000-1300-00006F000000}"/>
            </a:ext>
          </a:extLst>
        </xdr:cNvPr>
        <xdr:cNvSpPr>
          <a:spLocks noChangeArrowheads="1"/>
        </xdr:cNvSpPr>
      </xdr:nvSpPr>
      <xdr:spPr bwMode="auto">
        <a:xfrm>
          <a:off x="228600" y="306705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247650</xdr:colOff>
      <xdr:row>293</xdr:row>
      <xdr:rowOff>0</xdr:rowOff>
    </xdr:from>
    <xdr:to>
      <xdr:col>0</xdr:col>
      <xdr:colOff>342900</xdr:colOff>
      <xdr:row>293</xdr:row>
      <xdr:rowOff>0</xdr:rowOff>
    </xdr:to>
    <xdr:sp macro="" textlink="">
      <xdr:nvSpPr>
        <xdr:cNvPr id="112" name="Rectangle 3">
          <a:extLst>
            <a:ext uri="{FF2B5EF4-FFF2-40B4-BE49-F238E27FC236}">
              <a16:creationId xmlns:a16="http://schemas.microsoft.com/office/drawing/2014/main" id="{00000000-0008-0000-1300-000070000000}"/>
            </a:ext>
          </a:extLst>
        </xdr:cNvPr>
        <xdr:cNvSpPr>
          <a:spLocks noChangeArrowheads="1"/>
        </xdr:cNvSpPr>
      </xdr:nvSpPr>
      <xdr:spPr bwMode="auto">
        <a:xfrm>
          <a:off x="247650" y="306705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180975</xdr:colOff>
      <xdr:row>292</xdr:row>
      <xdr:rowOff>0</xdr:rowOff>
    </xdr:from>
    <xdr:to>
      <xdr:col>0</xdr:col>
      <xdr:colOff>276225</xdr:colOff>
      <xdr:row>292</xdr:row>
      <xdr:rowOff>0</xdr:rowOff>
    </xdr:to>
    <xdr:sp macro="" textlink="">
      <xdr:nvSpPr>
        <xdr:cNvPr id="113" name="Rectangle 1">
          <a:extLst>
            <a:ext uri="{FF2B5EF4-FFF2-40B4-BE49-F238E27FC236}">
              <a16:creationId xmlns:a16="http://schemas.microsoft.com/office/drawing/2014/main" id="{00000000-0008-0000-1300-000071000000}"/>
            </a:ext>
          </a:extLst>
        </xdr:cNvPr>
        <xdr:cNvSpPr>
          <a:spLocks noChangeArrowheads="1"/>
        </xdr:cNvSpPr>
      </xdr:nvSpPr>
      <xdr:spPr bwMode="auto">
        <a:xfrm>
          <a:off x="180975" y="281940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228600</xdr:colOff>
      <xdr:row>292</xdr:row>
      <xdr:rowOff>0</xdr:rowOff>
    </xdr:from>
    <xdr:to>
      <xdr:col>0</xdr:col>
      <xdr:colOff>323850</xdr:colOff>
      <xdr:row>292</xdr:row>
      <xdr:rowOff>0</xdr:rowOff>
    </xdr:to>
    <xdr:sp macro="" textlink="">
      <xdr:nvSpPr>
        <xdr:cNvPr id="114" name="Rectangle 2">
          <a:extLst>
            <a:ext uri="{FF2B5EF4-FFF2-40B4-BE49-F238E27FC236}">
              <a16:creationId xmlns:a16="http://schemas.microsoft.com/office/drawing/2014/main" id="{00000000-0008-0000-1300-000072000000}"/>
            </a:ext>
          </a:extLst>
        </xdr:cNvPr>
        <xdr:cNvSpPr>
          <a:spLocks noChangeArrowheads="1"/>
        </xdr:cNvSpPr>
      </xdr:nvSpPr>
      <xdr:spPr bwMode="auto">
        <a:xfrm>
          <a:off x="228600" y="281940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247650</xdr:colOff>
      <xdr:row>292</xdr:row>
      <xdr:rowOff>0</xdr:rowOff>
    </xdr:from>
    <xdr:to>
      <xdr:col>0</xdr:col>
      <xdr:colOff>342900</xdr:colOff>
      <xdr:row>292</xdr:row>
      <xdr:rowOff>0</xdr:rowOff>
    </xdr:to>
    <xdr:sp macro="" textlink="">
      <xdr:nvSpPr>
        <xdr:cNvPr id="115" name="Rectangle 3">
          <a:extLst>
            <a:ext uri="{FF2B5EF4-FFF2-40B4-BE49-F238E27FC236}">
              <a16:creationId xmlns:a16="http://schemas.microsoft.com/office/drawing/2014/main" id="{00000000-0008-0000-1300-000073000000}"/>
            </a:ext>
          </a:extLst>
        </xdr:cNvPr>
        <xdr:cNvSpPr>
          <a:spLocks noChangeArrowheads="1"/>
        </xdr:cNvSpPr>
      </xdr:nvSpPr>
      <xdr:spPr bwMode="auto">
        <a:xfrm>
          <a:off x="247650" y="281940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180975</xdr:colOff>
      <xdr:row>294</xdr:row>
      <xdr:rowOff>0</xdr:rowOff>
    </xdr:from>
    <xdr:to>
      <xdr:col>0</xdr:col>
      <xdr:colOff>276225</xdr:colOff>
      <xdr:row>294</xdr:row>
      <xdr:rowOff>0</xdr:rowOff>
    </xdr:to>
    <xdr:sp macro="" textlink="">
      <xdr:nvSpPr>
        <xdr:cNvPr id="116" name="Rectangle 7">
          <a:extLst>
            <a:ext uri="{FF2B5EF4-FFF2-40B4-BE49-F238E27FC236}">
              <a16:creationId xmlns:a16="http://schemas.microsoft.com/office/drawing/2014/main" id="{00000000-0008-0000-1300-000074000000}"/>
            </a:ext>
          </a:extLst>
        </xdr:cNvPr>
        <xdr:cNvSpPr>
          <a:spLocks noChangeArrowheads="1"/>
        </xdr:cNvSpPr>
      </xdr:nvSpPr>
      <xdr:spPr bwMode="auto">
        <a:xfrm>
          <a:off x="180975" y="331470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228600</xdr:colOff>
      <xdr:row>294</xdr:row>
      <xdr:rowOff>0</xdr:rowOff>
    </xdr:from>
    <xdr:to>
      <xdr:col>0</xdr:col>
      <xdr:colOff>323850</xdr:colOff>
      <xdr:row>294</xdr:row>
      <xdr:rowOff>0</xdr:rowOff>
    </xdr:to>
    <xdr:sp macro="" textlink="">
      <xdr:nvSpPr>
        <xdr:cNvPr id="117" name="Rectangle 8">
          <a:extLst>
            <a:ext uri="{FF2B5EF4-FFF2-40B4-BE49-F238E27FC236}">
              <a16:creationId xmlns:a16="http://schemas.microsoft.com/office/drawing/2014/main" id="{00000000-0008-0000-1300-000075000000}"/>
            </a:ext>
          </a:extLst>
        </xdr:cNvPr>
        <xdr:cNvSpPr>
          <a:spLocks noChangeArrowheads="1"/>
        </xdr:cNvSpPr>
      </xdr:nvSpPr>
      <xdr:spPr bwMode="auto">
        <a:xfrm>
          <a:off x="228600" y="331470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247650</xdr:colOff>
      <xdr:row>294</xdr:row>
      <xdr:rowOff>0</xdr:rowOff>
    </xdr:from>
    <xdr:to>
      <xdr:col>0</xdr:col>
      <xdr:colOff>342900</xdr:colOff>
      <xdr:row>294</xdr:row>
      <xdr:rowOff>0</xdr:rowOff>
    </xdr:to>
    <xdr:sp macro="" textlink="">
      <xdr:nvSpPr>
        <xdr:cNvPr id="118" name="Rectangle 9">
          <a:extLst>
            <a:ext uri="{FF2B5EF4-FFF2-40B4-BE49-F238E27FC236}">
              <a16:creationId xmlns:a16="http://schemas.microsoft.com/office/drawing/2014/main" id="{00000000-0008-0000-1300-000076000000}"/>
            </a:ext>
          </a:extLst>
        </xdr:cNvPr>
        <xdr:cNvSpPr>
          <a:spLocks noChangeArrowheads="1"/>
        </xdr:cNvSpPr>
      </xdr:nvSpPr>
      <xdr:spPr bwMode="auto">
        <a:xfrm>
          <a:off x="247650" y="331470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180975</xdr:colOff>
      <xdr:row>293</xdr:row>
      <xdr:rowOff>0</xdr:rowOff>
    </xdr:from>
    <xdr:to>
      <xdr:col>0</xdr:col>
      <xdr:colOff>276225</xdr:colOff>
      <xdr:row>293</xdr:row>
      <xdr:rowOff>0</xdr:rowOff>
    </xdr:to>
    <xdr:sp macro="" textlink="">
      <xdr:nvSpPr>
        <xdr:cNvPr id="119" name="Rectangle 1">
          <a:extLst>
            <a:ext uri="{FF2B5EF4-FFF2-40B4-BE49-F238E27FC236}">
              <a16:creationId xmlns:a16="http://schemas.microsoft.com/office/drawing/2014/main" id="{00000000-0008-0000-1300-000077000000}"/>
            </a:ext>
          </a:extLst>
        </xdr:cNvPr>
        <xdr:cNvSpPr>
          <a:spLocks noChangeArrowheads="1"/>
        </xdr:cNvSpPr>
      </xdr:nvSpPr>
      <xdr:spPr bwMode="auto">
        <a:xfrm>
          <a:off x="180975" y="306705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228600</xdr:colOff>
      <xdr:row>293</xdr:row>
      <xdr:rowOff>0</xdr:rowOff>
    </xdr:from>
    <xdr:to>
      <xdr:col>0</xdr:col>
      <xdr:colOff>323850</xdr:colOff>
      <xdr:row>293</xdr:row>
      <xdr:rowOff>0</xdr:rowOff>
    </xdr:to>
    <xdr:sp macro="" textlink="">
      <xdr:nvSpPr>
        <xdr:cNvPr id="120" name="Rectangle 2">
          <a:extLst>
            <a:ext uri="{FF2B5EF4-FFF2-40B4-BE49-F238E27FC236}">
              <a16:creationId xmlns:a16="http://schemas.microsoft.com/office/drawing/2014/main" id="{00000000-0008-0000-1300-000078000000}"/>
            </a:ext>
          </a:extLst>
        </xdr:cNvPr>
        <xdr:cNvSpPr>
          <a:spLocks noChangeArrowheads="1"/>
        </xdr:cNvSpPr>
      </xdr:nvSpPr>
      <xdr:spPr bwMode="auto">
        <a:xfrm>
          <a:off x="228600" y="306705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247650</xdr:colOff>
      <xdr:row>293</xdr:row>
      <xdr:rowOff>0</xdr:rowOff>
    </xdr:from>
    <xdr:to>
      <xdr:col>0</xdr:col>
      <xdr:colOff>342900</xdr:colOff>
      <xdr:row>293</xdr:row>
      <xdr:rowOff>0</xdr:rowOff>
    </xdr:to>
    <xdr:sp macro="" textlink="">
      <xdr:nvSpPr>
        <xdr:cNvPr id="121" name="Rectangle 3">
          <a:extLst>
            <a:ext uri="{FF2B5EF4-FFF2-40B4-BE49-F238E27FC236}">
              <a16:creationId xmlns:a16="http://schemas.microsoft.com/office/drawing/2014/main" id="{00000000-0008-0000-1300-000079000000}"/>
            </a:ext>
          </a:extLst>
        </xdr:cNvPr>
        <xdr:cNvSpPr>
          <a:spLocks noChangeArrowheads="1"/>
        </xdr:cNvSpPr>
      </xdr:nvSpPr>
      <xdr:spPr bwMode="auto">
        <a:xfrm>
          <a:off x="247650" y="306705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13</xdr:row>
      <xdr:rowOff>0</xdr:rowOff>
    </xdr:from>
    <xdr:to>
      <xdr:col>0</xdr:col>
      <xdr:colOff>276225</xdr:colOff>
      <xdr:row>13</xdr:row>
      <xdr:rowOff>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SpPr>
          <a:spLocks noChangeArrowheads="1"/>
        </xdr:cNvSpPr>
      </xdr:nvSpPr>
      <xdr:spPr bwMode="auto">
        <a:xfrm>
          <a:off x="180975" y="331470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228600</xdr:colOff>
      <xdr:row>13</xdr:row>
      <xdr:rowOff>0</xdr:rowOff>
    </xdr:from>
    <xdr:to>
      <xdr:col>0</xdr:col>
      <xdr:colOff>323850</xdr:colOff>
      <xdr:row>13</xdr:row>
      <xdr:rowOff>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1600-000003000000}"/>
            </a:ext>
          </a:extLst>
        </xdr:cNvPr>
        <xdr:cNvSpPr>
          <a:spLocks noChangeArrowheads="1"/>
        </xdr:cNvSpPr>
      </xdr:nvSpPr>
      <xdr:spPr bwMode="auto">
        <a:xfrm>
          <a:off x="228600" y="331470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247650</xdr:colOff>
      <xdr:row>13</xdr:row>
      <xdr:rowOff>0</xdr:rowOff>
    </xdr:from>
    <xdr:to>
      <xdr:col>0</xdr:col>
      <xdr:colOff>342900</xdr:colOff>
      <xdr:row>13</xdr:row>
      <xdr:rowOff>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1600-000004000000}"/>
            </a:ext>
          </a:extLst>
        </xdr:cNvPr>
        <xdr:cNvSpPr>
          <a:spLocks noChangeArrowheads="1"/>
        </xdr:cNvSpPr>
      </xdr:nvSpPr>
      <xdr:spPr bwMode="auto">
        <a:xfrm>
          <a:off x="247650" y="331470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180975</xdr:colOff>
      <xdr:row>12</xdr:row>
      <xdr:rowOff>0</xdr:rowOff>
    </xdr:from>
    <xdr:to>
      <xdr:col>0</xdr:col>
      <xdr:colOff>276225</xdr:colOff>
      <xdr:row>12</xdr:row>
      <xdr:rowOff>0</xdr:rowOff>
    </xdr:to>
    <xdr:sp macro="" textlink="">
      <xdr:nvSpPr>
        <xdr:cNvPr id="5" name="Rectangle 1">
          <a:extLst>
            <a:ext uri="{FF2B5EF4-FFF2-40B4-BE49-F238E27FC236}">
              <a16:creationId xmlns:a16="http://schemas.microsoft.com/office/drawing/2014/main" id="{00000000-0008-0000-1600-000005000000}"/>
            </a:ext>
          </a:extLst>
        </xdr:cNvPr>
        <xdr:cNvSpPr>
          <a:spLocks noChangeArrowheads="1"/>
        </xdr:cNvSpPr>
      </xdr:nvSpPr>
      <xdr:spPr bwMode="auto">
        <a:xfrm>
          <a:off x="180975" y="306705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228600</xdr:colOff>
      <xdr:row>12</xdr:row>
      <xdr:rowOff>0</xdr:rowOff>
    </xdr:from>
    <xdr:to>
      <xdr:col>0</xdr:col>
      <xdr:colOff>323850</xdr:colOff>
      <xdr:row>12</xdr:row>
      <xdr:rowOff>0</xdr:rowOff>
    </xdr:to>
    <xdr:sp macro="" textlink="">
      <xdr:nvSpPr>
        <xdr:cNvPr id="6" name="Rectangle 2">
          <a:extLst>
            <a:ext uri="{FF2B5EF4-FFF2-40B4-BE49-F238E27FC236}">
              <a16:creationId xmlns:a16="http://schemas.microsoft.com/office/drawing/2014/main" id="{00000000-0008-0000-1600-000006000000}"/>
            </a:ext>
          </a:extLst>
        </xdr:cNvPr>
        <xdr:cNvSpPr>
          <a:spLocks noChangeArrowheads="1"/>
        </xdr:cNvSpPr>
      </xdr:nvSpPr>
      <xdr:spPr bwMode="auto">
        <a:xfrm>
          <a:off x="228600" y="306705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247650</xdr:colOff>
      <xdr:row>12</xdr:row>
      <xdr:rowOff>0</xdr:rowOff>
    </xdr:from>
    <xdr:to>
      <xdr:col>0</xdr:col>
      <xdr:colOff>342900</xdr:colOff>
      <xdr:row>12</xdr:row>
      <xdr:rowOff>0</xdr:rowOff>
    </xdr:to>
    <xdr:sp macro="" textlink="">
      <xdr:nvSpPr>
        <xdr:cNvPr id="7" name="Rectangle 3">
          <a:extLst>
            <a:ext uri="{FF2B5EF4-FFF2-40B4-BE49-F238E27FC236}">
              <a16:creationId xmlns:a16="http://schemas.microsoft.com/office/drawing/2014/main" id="{00000000-0008-0000-1600-000007000000}"/>
            </a:ext>
          </a:extLst>
        </xdr:cNvPr>
        <xdr:cNvSpPr>
          <a:spLocks noChangeArrowheads="1"/>
        </xdr:cNvSpPr>
      </xdr:nvSpPr>
      <xdr:spPr bwMode="auto">
        <a:xfrm>
          <a:off x="247650" y="306705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180975</xdr:colOff>
      <xdr:row>14</xdr:row>
      <xdr:rowOff>0</xdr:rowOff>
    </xdr:from>
    <xdr:to>
      <xdr:col>0</xdr:col>
      <xdr:colOff>276225</xdr:colOff>
      <xdr:row>14</xdr:row>
      <xdr:rowOff>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0000000-0008-0000-1600-000008000000}"/>
            </a:ext>
          </a:extLst>
        </xdr:cNvPr>
        <xdr:cNvSpPr>
          <a:spLocks noChangeArrowheads="1"/>
        </xdr:cNvSpPr>
      </xdr:nvSpPr>
      <xdr:spPr bwMode="auto">
        <a:xfrm>
          <a:off x="180975" y="356235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228600</xdr:colOff>
      <xdr:row>14</xdr:row>
      <xdr:rowOff>0</xdr:rowOff>
    </xdr:from>
    <xdr:to>
      <xdr:col>0</xdr:col>
      <xdr:colOff>323850</xdr:colOff>
      <xdr:row>14</xdr:row>
      <xdr:rowOff>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00000000-0008-0000-1600-000009000000}"/>
            </a:ext>
          </a:extLst>
        </xdr:cNvPr>
        <xdr:cNvSpPr>
          <a:spLocks noChangeArrowheads="1"/>
        </xdr:cNvSpPr>
      </xdr:nvSpPr>
      <xdr:spPr bwMode="auto">
        <a:xfrm>
          <a:off x="228600" y="356235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247650</xdr:colOff>
      <xdr:row>14</xdr:row>
      <xdr:rowOff>0</xdr:rowOff>
    </xdr:from>
    <xdr:to>
      <xdr:col>0</xdr:col>
      <xdr:colOff>342900</xdr:colOff>
      <xdr:row>14</xdr:row>
      <xdr:rowOff>0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0000000-0008-0000-1600-00000A000000}"/>
            </a:ext>
          </a:extLst>
        </xdr:cNvPr>
        <xdr:cNvSpPr>
          <a:spLocks noChangeArrowheads="1"/>
        </xdr:cNvSpPr>
      </xdr:nvSpPr>
      <xdr:spPr bwMode="auto">
        <a:xfrm>
          <a:off x="247650" y="356235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180975</xdr:colOff>
      <xdr:row>13</xdr:row>
      <xdr:rowOff>0</xdr:rowOff>
    </xdr:from>
    <xdr:to>
      <xdr:col>0</xdr:col>
      <xdr:colOff>276225</xdr:colOff>
      <xdr:row>13</xdr:row>
      <xdr:rowOff>0</xdr:rowOff>
    </xdr:to>
    <xdr:sp macro="" textlink="">
      <xdr:nvSpPr>
        <xdr:cNvPr id="11" name="Rectangle 1">
          <a:extLst>
            <a:ext uri="{FF2B5EF4-FFF2-40B4-BE49-F238E27FC236}">
              <a16:creationId xmlns:a16="http://schemas.microsoft.com/office/drawing/2014/main" id="{00000000-0008-0000-1600-00000B000000}"/>
            </a:ext>
          </a:extLst>
        </xdr:cNvPr>
        <xdr:cNvSpPr>
          <a:spLocks noChangeArrowheads="1"/>
        </xdr:cNvSpPr>
      </xdr:nvSpPr>
      <xdr:spPr bwMode="auto">
        <a:xfrm>
          <a:off x="180975" y="331470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228600</xdr:colOff>
      <xdr:row>13</xdr:row>
      <xdr:rowOff>0</xdr:rowOff>
    </xdr:from>
    <xdr:to>
      <xdr:col>0</xdr:col>
      <xdr:colOff>323850</xdr:colOff>
      <xdr:row>13</xdr:row>
      <xdr:rowOff>0</xdr:rowOff>
    </xdr:to>
    <xdr:sp macro="" textlink="">
      <xdr:nvSpPr>
        <xdr:cNvPr id="12" name="Rectangle 2">
          <a:extLst>
            <a:ext uri="{FF2B5EF4-FFF2-40B4-BE49-F238E27FC236}">
              <a16:creationId xmlns:a16="http://schemas.microsoft.com/office/drawing/2014/main" id="{00000000-0008-0000-1600-00000C000000}"/>
            </a:ext>
          </a:extLst>
        </xdr:cNvPr>
        <xdr:cNvSpPr>
          <a:spLocks noChangeArrowheads="1"/>
        </xdr:cNvSpPr>
      </xdr:nvSpPr>
      <xdr:spPr bwMode="auto">
        <a:xfrm>
          <a:off x="228600" y="331470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247650</xdr:colOff>
      <xdr:row>13</xdr:row>
      <xdr:rowOff>0</xdr:rowOff>
    </xdr:from>
    <xdr:to>
      <xdr:col>0</xdr:col>
      <xdr:colOff>342900</xdr:colOff>
      <xdr:row>13</xdr:row>
      <xdr:rowOff>0</xdr:rowOff>
    </xdr:to>
    <xdr:sp macro="" textlink="">
      <xdr:nvSpPr>
        <xdr:cNvPr id="13" name="Rectangle 3">
          <a:extLst>
            <a:ext uri="{FF2B5EF4-FFF2-40B4-BE49-F238E27FC236}">
              <a16:creationId xmlns:a16="http://schemas.microsoft.com/office/drawing/2014/main" id="{00000000-0008-0000-1600-00000D000000}"/>
            </a:ext>
          </a:extLst>
        </xdr:cNvPr>
        <xdr:cNvSpPr>
          <a:spLocks noChangeArrowheads="1"/>
        </xdr:cNvSpPr>
      </xdr:nvSpPr>
      <xdr:spPr bwMode="auto">
        <a:xfrm>
          <a:off x="247650" y="331470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180975</xdr:colOff>
      <xdr:row>48</xdr:row>
      <xdr:rowOff>0</xdr:rowOff>
    </xdr:from>
    <xdr:to>
      <xdr:col>0</xdr:col>
      <xdr:colOff>276225</xdr:colOff>
      <xdr:row>48</xdr:row>
      <xdr:rowOff>0</xdr:rowOff>
    </xdr:to>
    <xdr:sp macro="" textlink="">
      <xdr:nvSpPr>
        <xdr:cNvPr id="14" name="Rectangle 1">
          <a:extLst>
            <a:ext uri="{FF2B5EF4-FFF2-40B4-BE49-F238E27FC236}">
              <a16:creationId xmlns:a16="http://schemas.microsoft.com/office/drawing/2014/main" id="{00000000-0008-0000-1600-00000E000000}"/>
            </a:ext>
          </a:extLst>
        </xdr:cNvPr>
        <xdr:cNvSpPr>
          <a:spLocks noChangeArrowheads="1"/>
        </xdr:cNvSpPr>
      </xdr:nvSpPr>
      <xdr:spPr bwMode="auto">
        <a:xfrm>
          <a:off x="180975" y="331470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228600</xdr:colOff>
      <xdr:row>48</xdr:row>
      <xdr:rowOff>0</xdr:rowOff>
    </xdr:from>
    <xdr:to>
      <xdr:col>0</xdr:col>
      <xdr:colOff>323850</xdr:colOff>
      <xdr:row>48</xdr:row>
      <xdr:rowOff>0</xdr:rowOff>
    </xdr:to>
    <xdr:sp macro="" textlink="">
      <xdr:nvSpPr>
        <xdr:cNvPr id="15" name="Rectangle 2">
          <a:extLst>
            <a:ext uri="{FF2B5EF4-FFF2-40B4-BE49-F238E27FC236}">
              <a16:creationId xmlns:a16="http://schemas.microsoft.com/office/drawing/2014/main" id="{00000000-0008-0000-1600-00000F000000}"/>
            </a:ext>
          </a:extLst>
        </xdr:cNvPr>
        <xdr:cNvSpPr>
          <a:spLocks noChangeArrowheads="1"/>
        </xdr:cNvSpPr>
      </xdr:nvSpPr>
      <xdr:spPr bwMode="auto">
        <a:xfrm>
          <a:off x="228600" y="331470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247650</xdr:colOff>
      <xdr:row>48</xdr:row>
      <xdr:rowOff>0</xdr:rowOff>
    </xdr:from>
    <xdr:to>
      <xdr:col>0</xdr:col>
      <xdr:colOff>342900</xdr:colOff>
      <xdr:row>48</xdr:row>
      <xdr:rowOff>0</xdr:rowOff>
    </xdr:to>
    <xdr:sp macro="" textlink="">
      <xdr:nvSpPr>
        <xdr:cNvPr id="16" name="Rectangle 3">
          <a:extLst>
            <a:ext uri="{FF2B5EF4-FFF2-40B4-BE49-F238E27FC236}">
              <a16:creationId xmlns:a16="http://schemas.microsoft.com/office/drawing/2014/main" id="{00000000-0008-0000-1600-000010000000}"/>
            </a:ext>
          </a:extLst>
        </xdr:cNvPr>
        <xdr:cNvSpPr>
          <a:spLocks noChangeArrowheads="1"/>
        </xdr:cNvSpPr>
      </xdr:nvSpPr>
      <xdr:spPr bwMode="auto">
        <a:xfrm>
          <a:off x="247650" y="331470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180975</xdr:colOff>
      <xdr:row>47</xdr:row>
      <xdr:rowOff>0</xdr:rowOff>
    </xdr:from>
    <xdr:to>
      <xdr:col>0</xdr:col>
      <xdr:colOff>276225</xdr:colOff>
      <xdr:row>47</xdr:row>
      <xdr:rowOff>0</xdr:rowOff>
    </xdr:to>
    <xdr:sp macro="" textlink="">
      <xdr:nvSpPr>
        <xdr:cNvPr id="17" name="Rectangle 1">
          <a:extLst>
            <a:ext uri="{FF2B5EF4-FFF2-40B4-BE49-F238E27FC236}">
              <a16:creationId xmlns:a16="http://schemas.microsoft.com/office/drawing/2014/main" id="{00000000-0008-0000-1600-000011000000}"/>
            </a:ext>
          </a:extLst>
        </xdr:cNvPr>
        <xdr:cNvSpPr>
          <a:spLocks noChangeArrowheads="1"/>
        </xdr:cNvSpPr>
      </xdr:nvSpPr>
      <xdr:spPr bwMode="auto">
        <a:xfrm>
          <a:off x="180975" y="306705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228600</xdr:colOff>
      <xdr:row>47</xdr:row>
      <xdr:rowOff>0</xdr:rowOff>
    </xdr:from>
    <xdr:to>
      <xdr:col>0</xdr:col>
      <xdr:colOff>323850</xdr:colOff>
      <xdr:row>47</xdr:row>
      <xdr:rowOff>0</xdr:rowOff>
    </xdr:to>
    <xdr:sp macro="" textlink="">
      <xdr:nvSpPr>
        <xdr:cNvPr id="18" name="Rectangle 2">
          <a:extLst>
            <a:ext uri="{FF2B5EF4-FFF2-40B4-BE49-F238E27FC236}">
              <a16:creationId xmlns:a16="http://schemas.microsoft.com/office/drawing/2014/main" id="{00000000-0008-0000-1600-000012000000}"/>
            </a:ext>
          </a:extLst>
        </xdr:cNvPr>
        <xdr:cNvSpPr>
          <a:spLocks noChangeArrowheads="1"/>
        </xdr:cNvSpPr>
      </xdr:nvSpPr>
      <xdr:spPr bwMode="auto">
        <a:xfrm>
          <a:off x="228600" y="306705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247650</xdr:colOff>
      <xdr:row>47</xdr:row>
      <xdr:rowOff>0</xdr:rowOff>
    </xdr:from>
    <xdr:to>
      <xdr:col>0</xdr:col>
      <xdr:colOff>342900</xdr:colOff>
      <xdr:row>47</xdr:row>
      <xdr:rowOff>0</xdr:rowOff>
    </xdr:to>
    <xdr:sp macro="" textlink="">
      <xdr:nvSpPr>
        <xdr:cNvPr id="19" name="Rectangle 3">
          <a:extLst>
            <a:ext uri="{FF2B5EF4-FFF2-40B4-BE49-F238E27FC236}">
              <a16:creationId xmlns:a16="http://schemas.microsoft.com/office/drawing/2014/main" id="{00000000-0008-0000-1600-000013000000}"/>
            </a:ext>
          </a:extLst>
        </xdr:cNvPr>
        <xdr:cNvSpPr>
          <a:spLocks noChangeArrowheads="1"/>
        </xdr:cNvSpPr>
      </xdr:nvSpPr>
      <xdr:spPr bwMode="auto">
        <a:xfrm>
          <a:off x="247650" y="306705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180975</xdr:colOff>
      <xdr:row>49</xdr:row>
      <xdr:rowOff>0</xdr:rowOff>
    </xdr:from>
    <xdr:to>
      <xdr:col>0</xdr:col>
      <xdr:colOff>276225</xdr:colOff>
      <xdr:row>49</xdr:row>
      <xdr:rowOff>0</xdr:rowOff>
    </xdr:to>
    <xdr:sp macro="" textlink="">
      <xdr:nvSpPr>
        <xdr:cNvPr id="20" name="Rectangle 7">
          <a:extLst>
            <a:ext uri="{FF2B5EF4-FFF2-40B4-BE49-F238E27FC236}">
              <a16:creationId xmlns:a16="http://schemas.microsoft.com/office/drawing/2014/main" id="{00000000-0008-0000-1600-000014000000}"/>
            </a:ext>
          </a:extLst>
        </xdr:cNvPr>
        <xdr:cNvSpPr>
          <a:spLocks noChangeArrowheads="1"/>
        </xdr:cNvSpPr>
      </xdr:nvSpPr>
      <xdr:spPr bwMode="auto">
        <a:xfrm>
          <a:off x="180975" y="356235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228600</xdr:colOff>
      <xdr:row>49</xdr:row>
      <xdr:rowOff>0</xdr:rowOff>
    </xdr:from>
    <xdr:to>
      <xdr:col>0</xdr:col>
      <xdr:colOff>323850</xdr:colOff>
      <xdr:row>49</xdr:row>
      <xdr:rowOff>0</xdr:rowOff>
    </xdr:to>
    <xdr:sp macro="" textlink="">
      <xdr:nvSpPr>
        <xdr:cNvPr id="21" name="Rectangle 8">
          <a:extLst>
            <a:ext uri="{FF2B5EF4-FFF2-40B4-BE49-F238E27FC236}">
              <a16:creationId xmlns:a16="http://schemas.microsoft.com/office/drawing/2014/main" id="{00000000-0008-0000-1600-000015000000}"/>
            </a:ext>
          </a:extLst>
        </xdr:cNvPr>
        <xdr:cNvSpPr>
          <a:spLocks noChangeArrowheads="1"/>
        </xdr:cNvSpPr>
      </xdr:nvSpPr>
      <xdr:spPr bwMode="auto">
        <a:xfrm>
          <a:off x="228600" y="356235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247650</xdr:colOff>
      <xdr:row>49</xdr:row>
      <xdr:rowOff>0</xdr:rowOff>
    </xdr:from>
    <xdr:to>
      <xdr:col>0</xdr:col>
      <xdr:colOff>342900</xdr:colOff>
      <xdr:row>49</xdr:row>
      <xdr:rowOff>0</xdr:rowOff>
    </xdr:to>
    <xdr:sp macro="" textlink="">
      <xdr:nvSpPr>
        <xdr:cNvPr id="22" name="Rectangle 9">
          <a:extLst>
            <a:ext uri="{FF2B5EF4-FFF2-40B4-BE49-F238E27FC236}">
              <a16:creationId xmlns:a16="http://schemas.microsoft.com/office/drawing/2014/main" id="{00000000-0008-0000-1600-000016000000}"/>
            </a:ext>
          </a:extLst>
        </xdr:cNvPr>
        <xdr:cNvSpPr>
          <a:spLocks noChangeArrowheads="1"/>
        </xdr:cNvSpPr>
      </xdr:nvSpPr>
      <xdr:spPr bwMode="auto">
        <a:xfrm>
          <a:off x="247650" y="356235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180975</xdr:colOff>
      <xdr:row>48</xdr:row>
      <xdr:rowOff>0</xdr:rowOff>
    </xdr:from>
    <xdr:to>
      <xdr:col>0</xdr:col>
      <xdr:colOff>276225</xdr:colOff>
      <xdr:row>48</xdr:row>
      <xdr:rowOff>0</xdr:rowOff>
    </xdr:to>
    <xdr:sp macro="" textlink="">
      <xdr:nvSpPr>
        <xdr:cNvPr id="23" name="Rectangle 1">
          <a:extLst>
            <a:ext uri="{FF2B5EF4-FFF2-40B4-BE49-F238E27FC236}">
              <a16:creationId xmlns:a16="http://schemas.microsoft.com/office/drawing/2014/main" id="{00000000-0008-0000-1600-000017000000}"/>
            </a:ext>
          </a:extLst>
        </xdr:cNvPr>
        <xdr:cNvSpPr>
          <a:spLocks noChangeArrowheads="1"/>
        </xdr:cNvSpPr>
      </xdr:nvSpPr>
      <xdr:spPr bwMode="auto">
        <a:xfrm>
          <a:off x="180975" y="331470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228600</xdr:colOff>
      <xdr:row>48</xdr:row>
      <xdr:rowOff>0</xdr:rowOff>
    </xdr:from>
    <xdr:to>
      <xdr:col>0</xdr:col>
      <xdr:colOff>323850</xdr:colOff>
      <xdr:row>48</xdr:row>
      <xdr:rowOff>0</xdr:rowOff>
    </xdr:to>
    <xdr:sp macro="" textlink="">
      <xdr:nvSpPr>
        <xdr:cNvPr id="24" name="Rectangle 2">
          <a:extLst>
            <a:ext uri="{FF2B5EF4-FFF2-40B4-BE49-F238E27FC236}">
              <a16:creationId xmlns:a16="http://schemas.microsoft.com/office/drawing/2014/main" id="{00000000-0008-0000-1600-000018000000}"/>
            </a:ext>
          </a:extLst>
        </xdr:cNvPr>
        <xdr:cNvSpPr>
          <a:spLocks noChangeArrowheads="1"/>
        </xdr:cNvSpPr>
      </xdr:nvSpPr>
      <xdr:spPr bwMode="auto">
        <a:xfrm>
          <a:off x="228600" y="331470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247650</xdr:colOff>
      <xdr:row>48</xdr:row>
      <xdr:rowOff>0</xdr:rowOff>
    </xdr:from>
    <xdr:to>
      <xdr:col>0</xdr:col>
      <xdr:colOff>342900</xdr:colOff>
      <xdr:row>48</xdr:row>
      <xdr:rowOff>0</xdr:rowOff>
    </xdr:to>
    <xdr:sp macro="" textlink="">
      <xdr:nvSpPr>
        <xdr:cNvPr id="25" name="Rectangle 3">
          <a:extLst>
            <a:ext uri="{FF2B5EF4-FFF2-40B4-BE49-F238E27FC236}">
              <a16:creationId xmlns:a16="http://schemas.microsoft.com/office/drawing/2014/main" id="{00000000-0008-0000-1600-000019000000}"/>
            </a:ext>
          </a:extLst>
        </xdr:cNvPr>
        <xdr:cNvSpPr>
          <a:spLocks noChangeArrowheads="1"/>
        </xdr:cNvSpPr>
      </xdr:nvSpPr>
      <xdr:spPr bwMode="auto">
        <a:xfrm>
          <a:off x="247650" y="331470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180975</xdr:colOff>
      <xdr:row>83</xdr:row>
      <xdr:rowOff>0</xdr:rowOff>
    </xdr:from>
    <xdr:to>
      <xdr:col>0</xdr:col>
      <xdr:colOff>276225</xdr:colOff>
      <xdr:row>83</xdr:row>
      <xdr:rowOff>0</xdr:rowOff>
    </xdr:to>
    <xdr:sp macro="" textlink="">
      <xdr:nvSpPr>
        <xdr:cNvPr id="26" name="Rectangle 1">
          <a:extLst>
            <a:ext uri="{FF2B5EF4-FFF2-40B4-BE49-F238E27FC236}">
              <a16:creationId xmlns:a16="http://schemas.microsoft.com/office/drawing/2014/main" id="{00000000-0008-0000-1600-00001A000000}"/>
            </a:ext>
          </a:extLst>
        </xdr:cNvPr>
        <xdr:cNvSpPr>
          <a:spLocks noChangeArrowheads="1"/>
        </xdr:cNvSpPr>
      </xdr:nvSpPr>
      <xdr:spPr bwMode="auto">
        <a:xfrm>
          <a:off x="180975" y="331470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228600</xdr:colOff>
      <xdr:row>83</xdr:row>
      <xdr:rowOff>0</xdr:rowOff>
    </xdr:from>
    <xdr:to>
      <xdr:col>0</xdr:col>
      <xdr:colOff>323850</xdr:colOff>
      <xdr:row>83</xdr:row>
      <xdr:rowOff>0</xdr:rowOff>
    </xdr:to>
    <xdr:sp macro="" textlink="">
      <xdr:nvSpPr>
        <xdr:cNvPr id="27" name="Rectangle 2">
          <a:extLst>
            <a:ext uri="{FF2B5EF4-FFF2-40B4-BE49-F238E27FC236}">
              <a16:creationId xmlns:a16="http://schemas.microsoft.com/office/drawing/2014/main" id="{00000000-0008-0000-1600-00001B000000}"/>
            </a:ext>
          </a:extLst>
        </xdr:cNvPr>
        <xdr:cNvSpPr>
          <a:spLocks noChangeArrowheads="1"/>
        </xdr:cNvSpPr>
      </xdr:nvSpPr>
      <xdr:spPr bwMode="auto">
        <a:xfrm>
          <a:off x="228600" y="331470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247650</xdr:colOff>
      <xdr:row>83</xdr:row>
      <xdr:rowOff>0</xdr:rowOff>
    </xdr:from>
    <xdr:to>
      <xdr:col>0</xdr:col>
      <xdr:colOff>342900</xdr:colOff>
      <xdr:row>83</xdr:row>
      <xdr:rowOff>0</xdr:rowOff>
    </xdr:to>
    <xdr:sp macro="" textlink="">
      <xdr:nvSpPr>
        <xdr:cNvPr id="28" name="Rectangle 3">
          <a:extLst>
            <a:ext uri="{FF2B5EF4-FFF2-40B4-BE49-F238E27FC236}">
              <a16:creationId xmlns:a16="http://schemas.microsoft.com/office/drawing/2014/main" id="{00000000-0008-0000-1600-00001C000000}"/>
            </a:ext>
          </a:extLst>
        </xdr:cNvPr>
        <xdr:cNvSpPr>
          <a:spLocks noChangeArrowheads="1"/>
        </xdr:cNvSpPr>
      </xdr:nvSpPr>
      <xdr:spPr bwMode="auto">
        <a:xfrm>
          <a:off x="247650" y="331470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180975</xdr:colOff>
      <xdr:row>82</xdr:row>
      <xdr:rowOff>0</xdr:rowOff>
    </xdr:from>
    <xdr:to>
      <xdr:col>0</xdr:col>
      <xdr:colOff>276225</xdr:colOff>
      <xdr:row>82</xdr:row>
      <xdr:rowOff>0</xdr:rowOff>
    </xdr:to>
    <xdr:sp macro="" textlink="">
      <xdr:nvSpPr>
        <xdr:cNvPr id="29" name="Rectangle 1">
          <a:extLst>
            <a:ext uri="{FF2B5EF4-FFF2-40B4-BE49-F238E27FC236}">
              <a16:creationId xmlns:a16="http://schemas.microsoft.com/office/drawing/2014/main" id="{00000000-0008-0000-1600-00001D000000}"/>
            </a:ext>
          </a:extLst>
        </xdr:cNvPr>
        <xdr:cNvSpPr>
          <a:spLocks noChangeArrowheads="1"/>
        </xdr:cNvSpPr>
      </xdr:nvSpPr>
      <xdr:spPr bwMode="auto">
        <a:xfrm>
          <a:off x="180975" y="306705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228600</xdr:colOff>
      <xdr:row>82</xdr:row>
      <xdr:rowOff>0</xdr:rowOff>
    </xdr:from>
    <xdr:to>
      <xdr:col>0</xdr:col>
      <xdr:colOff>323850</xdr:colOff>
      <xdr:row>82</xdr:row>
      <xdr:rowOff>0</xdr:rowOff>
    </xdr:to>
    <xdr:sp macro="" textlink="">
      <xdr:nvSpPr>
        <xdr:cNvPr id="30" name="Rectangle 2">
          <a:extLst>
            <a:ext uri="{FF2B5EF4-FFF2-40B4-BE49-F238E27FC236}">
              <a16:creationId xmlns:a16="http://schemas.microsoft.com/office/drawing/2014/main" id="{00000000-0008-0000-1600-00001E000000}"/>
            </a:ext>
          </a:extLst>
        </xdr:cNvPr>
        <xdr:cNvSpPr>
          <a:spLocks noChangeArrowheads="1"/>
        </xdr:cNvSpPr>
      </xdr:nvSpPr>
      <xdr:spPr bwMode="auto">
        <a:xfrm>
          <a:off x="228600" y="306705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247650</xdr:colOff>
      <xdr:row>82</xdr:row>
      <xdr:rowOff>0</xdr:rowOff>
    </xdr:from>
    <xdr:to>
      <xdr:col>0</xdr:col>
      <xdr:colOff>342900</xdr:colOff>
      <xdr:row>82</xdr:row>
      <xdr:rowOff>0</xdr:rowOff>
    </xdr:to>
    <xdr:sp macro="" textlink="">
      <xdr:nvSpPr>
        <xdr:cNvPr id="31" name="Rectangle 3">
          <a:extLst>
            <a:ext uri="{FF2B5EF4-FFF2-40B4-BE49-F238E27FC236}">
              <a16:creationId xmlns:a16="http://schemas.microsoft.com/office/drawing/2014/main" id="{00000000-0008-0000-1600-00001F000000}"/>
            </a:ext>
          </a:extLst>
        </xdr:cNvPr>
        <xdr:cNvSpPr>
          <a:spLocks noChangeArrowheads="1"/>
        </xdr:cNvSpPr>
      </xdr:nvSpPr>
      <xdr:spPr bwMode="auto">
        <a:xfrm>
          <a:off x="247650" y="306705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180975</xdr:colOff>
      <xdr:row>84</xdr:row>
      <xdr:rowOff>0</xdr:rowOff>
    </xdr:from>
    <xdr:to>
      <xdr:col>0</xdr:col>
      <xdr:colOff>276225</xdr:colOff>
      <xdr:row>84</xdr:row>
      <xdr:rowOff>0</xdr:rowOff>
    </xdr:to>
    <xdr:sp macro="" textlink="">
      <xdr:nvSpPr>
        <xdr:cNvPr id="32" name="Rectangle 7">
          <a:extLst>
            <a:ext uri="{FF2B5EF4-FFF2-40B4-BE49-F238E27FC236}">
              <a16:creationId xmlns:a16="http://schemas.microsoft.com/office/drawing/2014/main" id="{00000000-0008-0000-1600-000020000000}"/>
            </a:ext>
          </a:extLst>
        </xdr:cNvPr>
        <xdr:cNvSpPr>
          <a:spLocks noChangeArrowheads="1"/>
        </xdr:cNvSpPr>
      </xdr:nvSpPr>
      <xdr:spPr bwMode="auto">
        <a:xfrm>
          <a:off x="180975" y="356235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228600</xdr:colOff>
      <xdr:row>84</xdr:row>
      <xdr:rowOff>0</xdr:rowOff>
    </xdr:from>
    <xdr:to>
      <xdr:col>0</xdr:col>
      <xdr:colOff>323850</xdr:colOff>
      <xdr:row>84</xdr:row>
      <xdr:rowOff>0</xdr:rowOff>
    </xdr:to>
    <xdr:sp macro="" textlink="">
      <xdr:nvSpPr>
        <xdr:cNvPr id="33" name="Rectangle 8">
          <a:extLst>
            <a:ext uri="{FF2B5EF4-FFF2-40B4-BE49-F238E27FC236}">
              <a16:creationId xmlns:a16="http://schemas.microsoft.com/office/drawing/2014/main" id="{00000000-0008-0000-1600-000021000000}"/>
            </a:ext>
          </a:extLst>
        </xdr:cNvPr>
        <xdr:cNvSpPr>
          <a:spLocks noChangeArrowheads="1"/>
        </xdr:cNvSpPr>
      </xdr:nvSpPr>
      <xdr:spPr bwMode="auto">
        <a:xfrm>
          <a:off x="228600" y="356235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247650</xdr:colOff>
      <xdr:row>84</xdr:row>
      <xdr:rowOff>0</xdr:rowOff>
    </xdr:from>
    <xdr:to>
      <xdr:col>0</xdr:col>
      <xdr:colOff>342900</xdr:colOff>
      <xdr:row>84</xdr:row>
      <xdr:rowOff>0</xdr:rowOff>
    </xdr:to>
    <xdr:sp macro="" textlink="">
      <xdr:nvSpPr>
        <xdr:cNvPr id="34" name="Rectangle 9">
          <a:extLst>
            <a:ext uri="{FF2B5EF4-FFF2-40B4-BE49-F238E27FC236}">
              <a16:creationId xmlns:a16="http://schemas.microsoft.com/office/drawing/2014/main" id="{00000000-0008-0000-1600-000022000000}"/>
            </a:ext>
          </a:extLst>
        </xdr:cNvPr>
        <xdr:cNvSpPr>
          <a:spLocks noChangeArrowheads="1"/>
        </xdr:cNvSpPr>
      </xdr:nvSpPr>
      <xdr:spPr bwMode="auto">
        <a:xfrm>
          <a:off x="247650" y="356235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180975</xdr:colOff>
      <xdr:row>83</xdr:row>
      <xdr:rowOff>0</xdr:rowOff>
    </xdr:from>
    <xdr:to>
      <xdr:col>0</xdr:col>
      <xdr:colOff>276225</xdr:colOff>
      <xdr:row>83</xdr:row>
      <xdr:rowOff>0</xdr:rowOff>
    </xdr:to>
    <xdr:sp macro="" textlink="">
      <xdr:nvSpPr>
        <xdr:cNvPr id="35" name="Rectangle 1">
          <a:extLst>
            <a:ext uri="{FF2B5EF4-FFF2-40B4-BE49-F238E27FC236}">
              <a16:creationId xmlns:a16="http://schemas.microsoft.com/office/drawing/2014/main" id="{00000000-0008-0000-1600-000023000000}"/>
            </a:ext>
          </a:extLst>
        </xdr:cNvPr>
        <xdr:cNvSpPr>
          <a:spLocks noChangeArrowheads="1"/>
        </xdr:cNvSpPr>
      </xdr:nvSpPr>
      <xdr:spPr bwMode="auto">
        <a:xfrm>
          <a:off x="180975" y="331470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228600</xdr:colOff>
      <xdr:row>83</xdr:row>
      <xdr:rowOff>0</xdr:rowOff>
    </xdr:from>
    <xdr:to>
      <xdr:col>0</xdr:col>
      <xdr:colOff>323850</xdr:colOff>
      <xdr:row>83</xdr:row>
      <xdr:rowOff>0</xdr:rowOff>
    </xdr:to>
    <xdr:sp macro="" textlink="">
      <xdr:nvSpPr>
        <xdr:cNvPr id="36" name="Rectangle 2">
          <a:extLst>
            <a:ext uri="{FF2B5EF4-FFF2-40B4-BE49-F238E27FC236}">
              <a16:creationId xmlns:a16="http://schemas.microsoft.com/office/drawing/2014/main" id="{00000000-0008-0000-1600-000024000000}"/>
            </a:ext>
          </a:extLst>
        </xdr:cNvPr>
        <xdr:cNvSpPr>
          <a:spLocks noChangeArrowheads="1"/>
        </xdr:cNvSpPr>
      </xdr:nvSpPr>
      <xdr:spPr bwMode="auto">
        <a:xfrm>
          <a:off x="228600" y="331470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247650</xdr:colOff>
      <xdr:row>83</xdr:row>
      <xdr:rowOff>0</xdr:rowOff>
    </xdr:from>
    <xdr:to>
      <xdr:col>0</xdr:col>
      <xdr:colOff>342900</xdr:colOff>
      <xdr:row>83</xdr:row>
      <xdr:rowOff>0</xdr:rowOff>
    </xdr:to>
    <xdr:sp macro="" textlink="">
      <xdr:nvSpPr>
        <xdr:cNvPr id="37" name="Rectangle 3">
          <a:extLst>
            <a:ext uri="{FF2B5EF4-FFF2-40B4-BE49-F238E27FC236}">
              <a16:creationId xmlns:a16="http://schemas.microsoft.com/office/drawing/2014/main" id="{00000000-0008-0000-1600-000025000000}"/>
            </a:ext>
          </a:extLst>
        </xdr:cNvPr>
        <xdr:cNvSpPr>
          <a:spLocks noChangeArrowheads="1"/>
        </xdr:cNvSpPr>
      </xdr:nvSpPr>
      <xdr:spPr bwMode="auto">
        <a:xfrm>
          <a:off x="247650" y="331470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180975</xdr:colOff>
      <xdr:row>118</xdr:row>
      <xdr:rowOff>0</xdr:rowOff>
    </xdr:from>
    <xdr:to>
      <xdr:col>0</xdr:col>
      <xdr:colOff>276225</xdr:colOff>
      <xdr:row>118</xdr:row>
      <xdr:rowOff>0</xdr:rowOff>
    </xdr:to>
    <xdr:sp macro="" textlink="">
      <xdr:nvSpPr>
        <xdr:cNvPr id="38" name="Rectangle 1">
          <a:extLst>
            <a:ext uri="{FF2B5EF4-FFF2-40B4-BE49-F238E27FC236}">
              <a16:creationId xmlns:a16="http://schemas.microsoft.com/office/drawing/2014/main" id="{00000000-0008-0000-1600-000026000000}"/>
            </a:ext>
          </a:extLst>
        </xdr:cNvPr>
        <xdr:cNvSpPr>
          <a:spLocks noChangeArrowheads="1"/>
        </xdr:cNvSpPr>
      </xdr:nvSpPr>
      <xdr:spPr bwMode="auto">
        <a:xfrm>
          <a:off x="180975" y="331470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228600</xdr:colOff>
      <xdr:row>118</xdr:row>
      <xdr:rowOff>0</xdr:rowOff>
    </xdr:from>
    <xdr:to>
      <xdr:col>0</xdr:col>
      <xdr:colOff>323850</xdr:colOff>
      <xdr:row>118</xdr:row>
      <xdr:rowOff>0</xdr:rowOff>
    </xdr:to>
    <xdr:sp macro="" textlink="">
      <xdr:nvSpPr>
        <xdr:cNvPr id="39" name="Rectangle 2">
          <a:extLst>
            <a:ext uri="{FF2B5EF4-FFF2-40B4-BE49-F238E27FC236}">
              <a16:creationId xmlns:a16="http://schemas.microsoft.com/office/drawing/2014/main" id="{00000000-0008-0000-1600-000027000000}"/>
            </a:ext>
          </a:extLst>
        </xdr:cNvPr>
        <xdr:cNvSpPr>
          <a:spLocks noChangeArrowheads="1"/>
        </xdr:cNvSpPr>
      </xdr:nvSpPr>
      <xdr:spPr bwMode="auto">
        <a:xfrm>
          <a:off x="228600" y="331470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247650</xdr:colOff>
      <xdr:row>118</xdr:row>
      <xdr:rowOff>0</xdr:rowOff>
    </xdr:from>
    <xdr:to>
      <xdr:col>0</xdr:col>
      <xdr:colOff>342900</xdr:colOff>
      <xdr:row>118</xdr:row>
      <xdr:rowOff>0</xdr:rowOff>
    </xdr:to>
    <xdr:sp macro="" textlink="">
      <xdr:nvSpPr>
        <xdr:cNvPr id="40" name="Rectangle 3">
          <a:extLst>
            <a:ext uri="{FF2B5EF4-FFF2-40B4-BE49-F238E27FC236}">
              <a16:creationId xmlns:a16="http://schemas.microsoft.com/office/drawing/2014/main" id="{00000000-0008-0000-1600-000028000000}"/>
            </a:ext>
          </a:extLst>
        </xdr:cNvPr>
        <xdr:cNvSpPr>
          <a:spLocks noChangeArrowheads="1"/>
        </xdr:cNvSpPr>
      </xdr:nvSpPr>
      <xdr:spPr bwMode="auto">
        <a:xfrm>
          <a:off x="247650" y="331470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180975</xdr:colOff>
      <xdr:row>117</xdr:row>
      <xdr:rowOff>0</xdr:rowOff>
    </xdr:from>
    <xdr:to>
      <xdr:col>0</xdr:col>
      <xdr:colOff>276225</xdr:colOff>
      <xdr:row>117</xdr:row>
      <xdr:rowOff>0</xdr:rowOff>
    </xdr:to>
    <xdr:sp macro="" textlink="">
      <xdr:nvSpPr>
        <xdr:cNvPr id="41" name="Rectangle 1">
          <a:extLst>
            <a:ext uri="{FF2B5EF4-FFF2-40B4-BE49-F238E27FC236}">
              <a16:creationId xmlns:a16="http://schemas.microsoft.com/office/drawing/2014/main" id="{00000000-0008-0000-1600-000029000000}"/>
            </a:ext>
          </a:extLst>
        </xdr:cNvPr>
        <xdr:cNvSpPr>
          <a:spLocks noChangeArrowheads="1"/>
        </xdr:cNvSpPr>
      </xdr:nvSpPr>
      <xdr:spPr bwMode="auto">
        <a:xfrm>
          <a:off x="180975" y="306705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228600</xdr:colOff>
      <xdr:row>117</xdr:row>
      <xdr:rowOff>0</xdr:rowOff>
    </xdr:from>
    <xdr:to>
      <xdr:col>0</xdr:col>
      <xdr:colOff>323850</xdr:colOff>
      <xdr:row>117</xdr:row>
      <xdr:rowOff>0</xdr:rowOff>
    </xdr:to>
    <xdr:sp macro="" textlink="">
      <xdr:nvSpPr>
        <xdr:cNvPr id="42" name="Rectangle 2">
          <a:extLst>
            <a:ext uri="{FF2B5EF4-FFF2-40B4-BE49-F238E27FC236}">
              <a16:creationId xmlns:a16="http://schemas.microsoft.com/office/drawing/2014/main" id="{00000000-0008-0000-1600-00002A000000}"/>
            </a:ext>
          </a:extLst>
        </xdr:cNvPr>
        <xdr:cNvSpPr>
          <a:spLocks noChangeArrowheads="1"/>
        </xdr:cNvSpPr>
      </xdr:nvSpPr>
      <xdr:spPr bwMode="auto">
        <a:xfrm>
          <a:off x="228600" y="306705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247650</xdr:colOff>
      <xdr:row>117</xdr:row>
      <xdr:rowOff>0</xdr:rowOff>
    </xdr:from>
    <xdr:to>
      <xdr:col>0</xdr:col>
      <xdr:colOff>342900</xdr:colOff>
      <xdr:row>117</xdr:row>
      <xdr:rowOff>0</xdr:rowOff>
    </xdr:to>
    <xdr:sp macro="" textlink="">
      <xdr:nvSpPr>
        <xdr:cNvPr id="43" name="Rectangle 3">
          <a:extLst>
            <a:ext uri="{FF2B5EF4-FFF2-40B4-BE49-F238E27FC236}">
              <a16:creationId xmlns:a16="http://schemas.microsoft.com/office/drawing/2014/main" id="{00000000-0008-0000-1600-00002B000000}"/>
            </a:ext>
          </a:extLst>
        </xdr:cNvPr>
        <xdr:cNvSpPr>
          <a:spLocks noChangeArrowheads="1"/>
        </xdr:cNvSpPr>
      </xdr:nvSpPr>
      <xdr:spPr bwMode="auto">
        <a:xfrm>
          <a:off x="247650" y="306705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180975</xdr:colOff>
      <xdr:row>119</xdr:row>
      <xdr:rowOff>0</xdr:rowOff>
    </xdr:from>
    <xdr:to>
      <xdr:col>0</xdr:col>
      <xdr:colOff>276225</xdr:colOff>
      <xdr:row>119</xdr:row>
      <xdr:rowOff>0</xdr:rowOff>
    </xdr:to>
    <xdr:sp macro="" textlink="">
      <xdr:nvSpPr>
        <xdr:cNvPr id="44" name="Rectangle 7">
          <a:extLst>
            <a:ext uri="{FF2B5EF4-FFF2-40B4-BE49-F238E27FC236}">
              <a16:creationId xmlns:a16="http://schemas.microsoft.com/office/drawing/2014/main" id="{00000000-0008-0000-1600-00002C000000}"/>
            </a:ext>
          </a:extLst>
        </xdr:cNvPr>
        <xdr:cNvSpPr>
          <a:spLocks noChangeArrowheads="1"/>
        </xdr:cNvSpPr>
      </xdr:nvSpPr>
      <xdr:spPr bwMode="auto">
        <a:xfrm>
          <a:off x="180975" y="356235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228600</xdr:colOff>
      <xdr:row>119</xdr:row>
      <xdr:rowOff>0</xdr:rowOff>
    </xdr:from>
    <xdr:to>
      <xdr:col>0</xdr:col>
      <xdr:colOff>323850</xdr:colOff>
      <xdr:row>119</xdr:row>
      <xdr:rowOff>0</xdr:rowOff>
    </xdr:to>
    <xdr:sp macro="" textlink="">
      <xdr:nvSpPr>
        <xdr:cNvPr id="45" name="Rectangle 8">
          <a:extLst>
            <a:ext uri="{FF2B5EF4-FFF2-40B4-BE49-F238E27FC236}">
              <a16:creationId xmlns:a16="http://schemas.microsoft.com/office/drawing/2014/main" id="{00000000-0008-0000-1600-00002D000000}"/>
            </a:ext>
          </a:extLst>
        </xdr:cNvPr>
        <xdr:cNvSpPr>
          <a:spLocks noChangeArrowheads="1"/>
        </xdr:cNvSpPr>
      </xdr:nvSpPr>
      <xdr:spPr bwMode="auto">
        <a:xfrm>
          <a:off x="228600" y="356235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247650</xdr:colOff>
      <xdr:row>119</xdr:row>
      <xdr:rowOff>0</xdr:rowOff>
    </xdr:from>
    <xdr:to>
      <xdr:col>0</xdr:col>
      <xdr:colOff>342900</xdr:colOff>
      <xdr:row>119</xdr:row>
      <xdr:rowOff>0</xdr:rowOff>
    </xdr:to>
    <xdr:sp macro="" textlink="">
      <xdr:nvSpPr>
        <xdr:cNvPr id="46" name="Rectangle 9">
          <a:extLst>
            <a:ext uri="{FF2B5EF4-FFF2-40B4-BE49-F238E27FC236}">
              <a16:creationId xmlns:a16="http://schemas.microsoft.com/office/drawing/2014/main" id="{00000000-0008-0000-1600-00002E000000}"/>
            </a:ext>
          </a:extLst>
        </xdr:cNvPr>
        <xdr:cNvSpPr>
          <a:spLocks noChangeArrowheads="1"/>
        </xdr:cNvSpPr>
      </xdr:nvSpPr>
      <xdr:spPr bwMode="auto">
        <a:xfrm>
          <a:off x="247650" y="356235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180975</xdr:colOff>
      <xdr:row>118</xdr:row>
      <xdr:rowOff>0</xdr:rowOff>
    </xdr:from>
    <xdr:to>
      <xdr:col>0</xdr:col>
      <xdr:colOff>276225</xdr:colOff>
      <xdr:row>118</xdr:row>
      <xdr:rowOff>0</xdr:rowOff>
    </xdr:to>
    <xdr:sp macro="" textlink="">
      <xdr:nvSpPr>
        <xdr:cNvPr id="47" name="Rectangle 1">
          <a:extLst>
            <a:ext uri="{FF2B5EF4-FFF2-40B4-BE49-F238E27FC236}">
              <a16:creationId xmlns:a16="http://schemas.microsoft.com/office/drawing/2014/main" id="{00000000-0008-0000-1600-00002F000000}"/>
            </a:ext>
          </a:extLst>
        </xdr:cNvPr>
        <xdr:cNvSpPr>
          <a:spLocks noChangeArrowheads="1"/>
        </xdr:cNvSpPr>
      </xdr:nvSpPr>
      <xdr:spPr bwMode="auto">
        <a:xfrm>
          <a:off x="180975" y="331470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228600</xdr:colOff>
      <xdr:row>118</xdr:row>
      <xdr:rowOff>0</xdr:rowOff>
    </xdr:from>
    <xdr:to>
      <xdr:col>0</xdr:col>
      <xdr:colOff>323850</xdr:colOff>
      <xdr:row>118</xdr:row>
      <xdr:rowOff>0</xdr:rowOff>
    </xdr:to>
    <xdr:sp macro="" textlink="">
      <xdr:nvSpPr>
        <xdr:cNvPr id="48" name="Rectangle 2">
          <a:extLst>
            <a:ext uri="{FF2B5EF4-FFF2-40B4-BE49-F238E27FC236}">
              <a16:creationId xmlns:a16="http://schemas.microsoft.com/office/drawing/2014/main" id="{00000000-0008-0000-1600-000030000000}"/>
            </a:ext>
          </a:extLst>
        </xdr:cNvPr>
        <xdr:cNvSpPr>
          <a:spLocks noChangeArrowheads="1"/>
        </xdr:cNvSpPr>
      </xdr:nvSpPr>
      <xdr:spPr bwMode="auto">
        <a:xfrm>
          <a:off x="228600" y="331470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247650</xdr:colOff>
      <xdr:row>118</xdr:row>
      <xdr:rowOff>0</xdr:rowOff>
    </xdr:from>
    <xdr:to>
      <xdr:col>0</xdr:col>
      <xdr:colOff>342900</xdr:colOff>
      <xdr:row>118</xdr:row>
      <xdr:rowOff>0</xdr:rowOff>
    </xdr:to>
    <xdr:sp macro="" textlink="">
      <xdr:nvSpPr>
        <xdr:cNvPr id="49" name="Rectangle 3">
          <a:extLst>
            <a:ext uri="{FF2B5EF4-FFF2-40B4-BE49-F238E27FC236}">
              <a16:creationId xmlns:a16="http://schemas.microsoft.com/office/drawing/2014/main" id="{00000000-0008-0000-1600-000031000000}"/>
            </a:ext>
          </a:extLst>
        </xdr:cNvPr>
        <xdr:cNvSpPr>
          <a:spLocks noChangeArrowheads="1"/>
        </xdr:cNvSpPr>
      </xdr:nvSpPr>
      <xdr:spPr bwMode="auto">
        <a:xfrm>
          <a:off x="247650" y="331470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180975</xdr:colOff>
      <xdr:row>153</xdr:row>
      <xdr:rowOff>0</xdr:rowOff>
    </xdr:from>
    <xdr:to>
      <xdr:col>0</xdr:col>
      <xdr:colOff>276225</xdr:colOff>
      <xdr:row>153</xdr:row>
      <xdr:rowOff>0</xdr:rowOff>
    </xdr:to>
    <xdr:sp macro="" textlink="">
      <xdr:nvSpPr>
        <xdr:cNvPr id="50" name="Rectangle 1">
          <a:extLst>
            <a:ext uri="{FF2B5EF4-FFF2-40B4-BE49-F238E27FC236}">
              <a16:creationId xmlns:a16="http://schemas.microsoft.com/office/drawing/2014/main" id="{00000000-0008-0000-1600-000032000000}"/>
            </a:ext>
          </a:extLst>
        </xdr:cNvPr>
        <xdr:cNvSpPr>
          <a:spLocks noChangeArrowheads="1"/>
        </xdr:cNvSpPr>
      </xdr:nvSpPr>
      <xdr:spPr bwMode="auto">
        <a:xfrm>
          <a:off x="180975" y="331470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228600</xdr:colOff>
      <xdr:row>153</xdr:row>
      <xdr:rowOff>0</xdr:rowOff>
    </xdr:from>
    <xdr:to>
      <xdr:col>0</xdr:col>
      <xdr:colOff>323850</xdr:colOff>
      <xdr:row>153</xdr:row>
      <xdr:rowOff>0</xdr:rowOff>
    </xdr:to>
    <xdr:sp macro="" textlink="">
      <xdr:nvSpPr>
        <xdr:cNvPr id="51" name="Rectangle 2">
          <a:extLst>
            <a:ext uri="{FF2B5EF4-FFF2-40B4-BE49-F238E27FC236}">
              <a16:creationId xmlns:a16="http://schemas.microsoft.com/office/drawing/2014/main" id="{00000000-0008-0000-1600-000033000000}"/>
            </a:ext>
          </a:extLst>
        </xdr:cNvPr>
        <xdr:cNvSpPr>
          <a:spLocks noChangeArrowheads="1"/>
        </xdr:cNvSpPr>
      </xdr:nvSpPr>
      <xdr:spPr bwMode="auto">
        <a:xfrm>
          <a:off x="228600" y="331470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247650</xdr:colOff>
      <xdr:row>153</xdr:row>
      <xdr:rowOff>0</xdr:rowOff>
    </xdr:from>
    <xdr:to>
      <xdr:col>0</xdr:col>
      <xdr:colOff>342900</xdr:colOff>
      <xdr:row>153</xdr:row>
      <xdr:rowOff>0</xdr:rowOff>
    </xdr:to>
    <xdr:sp macro="" textlink="">
      <xdr:nvSpPr>
        <xdr:cNvPr id="52" name="Rectangle 3">
          <a:extLst>
            <a:ext uri="{FF2B5EF4-FFF2-40B4-BE49-F238E27FC236}">
              <a16:creationId xmlns:a16="http://schemas.microsoft.com/office/drawing/2014/main" id="{00000000-0008-0000-1600-000034000000}"/>
            </a:ext>
          </a:extLst>
        </xdr:cNvPr>
        <xdr:cNvSpPr>
          <a:spLocks noChangeArrowheads="1"/>
        </xdr:cNvSpPr>
      </xdr:nvSpPr>
      <xdr:spPr bwMode="auto">
        <a:xfrm>
          <a:off x="247650" y="331470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180975</xdr:colOff>
      <xdr:row>152</xdr:row>
      <xdr:rowOff>0</xdr:rowOff>
    </xdr:from>
    <xdr:to>
      <xdr:col>0</xdr:col>
      <xdr:colOff>276225</xdr:colOff>
      <xdr:row>152</xdr:row>
      <xdr:rowOff>0</xdr:rowOff>
    </xdr:to>
    <xdr:sp macro="" textlink="">
      <xdr:nvSpPr>
        <xdr:cNvPr id="53" name="Rectangle 1">
          <a:extLst>
            <a:ext uri="{FF2B5EF4-FFF2-40B4-BE49-F238E27FC236}">
              <a16:creationId xmlns:a16="http://schemas.microsoft.com/office/drawing/2014/main" id="{00000000-0008-0000-1600-000035000000}"/>
            </a:ext>
          </a:extLst>
        </xdr:cNvPr>
        <xdr:cNvSpPr>
          <a:spLocks noChangeArrowheads="1"/>
        </xdr:cNvSpPr>
      </xdr:nvSpPr>
      <xdr:spPr bwMode="auto">
        <a:xfrm>
          <a:off x="180975" y="306705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228600</xdr:colOff>
      <xdr:row>152</xdr:row>
      <xdr:rowOff>0</xdr:rowOff>
    </xdr:from>
    <xdr:to>
      <xdr:col>0</xdr:col>
      <xdr:colOff>323850</xdr:colOff>
      <xdr:row>152</xdr:row>
      <xdr:rowOff>0</xdr:rowOff>
    </xdr:to>
    <xdr:sp macro="" textlink="">
      <xdr:nvSpPr>
        <xdr:cNvPr id="54" name="Rectangle 2">
          <a:extLst>
            <a:ext uri="{FF2B5EF4-FFF2-40B4-BE49-F238E27FC236}">
              <a16:creationId xmlns:a16="http://schemas.microsoft.com/office/drawing/2014/main" id="{00000000-0008-0000-1600-000036000000}"/>
            </a:ext>
          </a:extLst>
        </xdr:cNvPr>
        <xdr:cNvSpPr>
          <a:spLocks noChangeArrowheads="1"/>
        </xdr:cNvSpPr>
      </xdr:nvSpPr>
      <xdr:spPr bwMode="auto">
        <a:xfrm>
          <a:off x="228600" y="306705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247650</xdr:colOff>
      <xdr:row>152</xdr:row>
      <xdr:rowOff>0</xdr:rowOff>
    </xdr:from>
    <xdr:to>
      <xdr:col>0</xdr:col>
      <xdr:colOff>342900</xdr:colOff>
      <xdr:row>152</xdr:row>
      <xdr:rowOff>0</xdr:rowOff>
    </xdr:to>
    <xdr:sp macro="" textlink="">
      <xdr:nvSpPr>
        <xdr:cNvPr id="55" name="Rectangle 3">
          <a:extLst>
            <a:ext uri="{FF2B5EF4-FFF2-40B4-BE49-F238E27FC236}">
              <a16:creationId xmlns:a16="http://schemas.microsoft.com/office/drawing/2014/main" id="{00000000-0008-0000-1600-000037000000}"/>
            </a:ext>
          </a:extLst>
        </xdr:cNvPr>
        <xdr:cNvSpPr>
          <a:spLocks noChangeArrowheads="1"/>
        </xdr:cNvSpPr>
      </xdr:nvSpPr>
      <xdr:spPr bwMode="auto">
        <a:xfrm>
          <a:off x="247650" y="306705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180975</xdr:colOff>
      <xdr:row>154</xdr:row>
      <xdr:rowOff>0</xdr:rowOff>
    </xdr:from>
    <xdr:to>
      <xdr:col>0</xdr:col>
      <xdr:colOff>276225</xdr:colOff>
      <xdr:row>154</xdr:row>
      <xdr:rowOff>0</xdr:rowOff>
    </xdr:to>
    <xdr:sp macro="" textlink="">
      <xdr:nvSpPr>
        <xdr:cNvPr id="56" name="Rectangle 7">
          <a:extLst>
            <a:ext uri="{FF2B5EF4-FFF2-40B4-BE49-F238E27FC236}">
              <a16:creationId xmlns:a16="http://schemas.microsoft.com/office/drawing/2014/main" id="{00000000-0008-0000-1600-000038000000}"/>
            </a:ext>
          </a:extLst>
        </xdr:cNvPr>
        <xdr:cNvSpPr>
          <a:spLocks noChangeArrowheads="1"/>
        </xdr:cNvSpPr>
      </xdr:nvSpPr>
      <xdr:spPr bwMode="auto">
        <a:xfrm>
          <a:off x="180975" y="356235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228600</xdr:colOff>
      <xdr:row>154</xdr:row>
      <xdr:rowOff>0</xdr:rowOff>
    </xdr:from>
    <xdr:to>
      <xdr:col>0</xdr:col>
      <xdr:colOff>323850</xdr:colOff>
      <xdr:row>154</xdr:row>
      <xdr:rowOff>0</xdr:rowOff>
    </xdr:to>
    <xdr:sp macro="" textlink="">
      <xdr:nvSpPr>
        <xdr:cNvPr id="57" name="Rectangle 8">
          <a:extLst>
            <a:ext uri="{FF2B5EF4-FFF2-40B4-BE49-F238E27FC236}">
              <a16:creationId xmlns:a16="http://schemas.microsoft.com/office/drawing/2014/main" id="{00000000-0008-0000-1600-000039000000}"/>
            </a:ext>
          </a:extLst>
        </xdr:cNvPr>
        <xdr:cNvSpPr>
          <a:spLocks noChangeArrowheads="1"/>
        </xdr:cNvSpPr>
      </xdr:nvSpPr>
      <xdr:spPr bwMode="auto">
        <a:xfrm>
          <a:off x="228600" y="356235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247650</xdr:colOff>
      <xdr:row>154</xdr:row>
      <xdr:rowOff>0</xdr:rowOff>
    </xdr:from>
    <xdr:to>
      <xdr:col>0</xdr:col>
      <xdr:colOff>342900</xdr:colOff>
      <xdr:row>154</xdr:row>
      <xdr:rowOff>0</xdr:rowOff>
    </xdr:to>
    <xdr:sp macro="" textlink="">
      <xdr:nvSpPr>
        <xdr:cNvPr id="58" name="Rectangle 9">
          <a:extLst>
            <a:ext uri="{FF2B5EF4-FFF2-40B4-BE49-F238E27FC236}">
              <a16:creationId xmlns:a16="http://schemas.microsoft.com/office/drawing/2014/main" id="{00000000-0008-0000-1600-00003A000000}"/>
            </a:ext>
          </a:extLst>
        </xdr:cNvPr>
        <xdr:cNvSpPr>
          <a:spLocks noChangeArrowheads="1"/>
        </xdr:cNvSpPr>
      </xdr:nvSpPr>
      <xdr:spPr bwMode="auto">
        <a:xfrm>
          <a:off x="247650" y="356235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180975</xdr:colOff>
      <xdr:row>153</xdr:row>
      <xdr:rowOff>0</xdr:rowOff>
    </xdr:from>
    <xdr:to>
      <xdr:col>0</xdr:col>
      <xdr:colOff>276225</xdr:colOff>
      <xdr:row>153</xdr:row>
      <xdr:rowOff>0</xdr:rowOff>
    </xdr:to>
    <xdr:sp macro="" textlink="">
      <xdr:nvSpPr>
        <xdr:cNvPr id="59" name="Rectangle 1">
          <a:extLst>
            <a:ext uri="{FF2B5EF4-FFF2-40B4-BE49-F238E27FC236}">
              <a16:creationId xmlns:a16="http://schemas.microsoft.com/office/drawing/2014/main" id="{00000000-0008-0000-1600-00003B000000}"/>
            </a:ext>
          </a:extLst>
        </xdr:cNvPr>
        <xdr:cNvSpPr>
          <a:spLocks noChangeArrowheads="1"/>
        </xdr:cNvSpPr>
      </xdr:nvSpPr>
      <xdr:spPr bwMode="auto">
        <a:xfrm>
          <a:off x="180975" y="331470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228600</xdr:colOff>
      <xdr:row>153</xdr:row>
      <xdr:rowOff>0</xdr:rowOff>
    </xdr:from>
    <xdr:to>
      <xdr:col>0</xdr:col>
      <xdr:colOff>323850</xdr:colOff>
      <xdr:row>153</xdr:row>
      <xdr:rowOff>0</xdr:rowOff>
    </xdr:to>
    <xdr:sp macro="" textlink="">
      <xdr:nvSpPr>
        <xdr:cNvPr id="60" name="Rectangle 2">
          <a:extLst>
            <a:ext uri="{FF2B5EF4-FFF2-40B4-BE49-F238E27FC236}">
              <a16:creationId xmlns:a16="http://schemas.microsoft.com/office/drawing/2014/main" id="{00000000-0008-0000-1600-00003C000000}"/>
            </a:ext>
          </a:extLst>
        </xdr:cNvPr>
        <xdr:cNvSpPr>
          <a:spLocks noChangeArrowheads="1"/>
        </xdr:cNvSpPr>
      </xdr:nvSpPr>
      <xdr:spPr bwMode="auto">
        <a:xfrm>
          <a:off x="228600" y="331470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247650</xdr:colOff>
      <xdr:row>153</xdr:row>
      <xdr:rowOff>0</xdr:rowOff>
    </xdr:from>
    <xdr:to>
      <xdr:col>0</xdr:col>
      <xdr:colOff>342900</xdr:colOff>
      <xdr:row>153</xdr:row>
      <xdr:rowOff>0</xdr:rowOff>
    </xdr:to>
    <xdr:sp macro="" textlink="">
      <xdr:nvSpPr>
        <xdr:cNvPr id="61" name="Rectangle 3">
          <a:extLst>
            <a:ext uri="{FF2B5EF4-FFF2-40B4-BE49-F238E27FC236}">
              <a16:creationId xmlns:a16="http://schemas.microsoft.com/office/drawing/2014/main" id="{00000000-0008-0000-1600-00003D000000}"/>
            </a:ext>
          </a:extLst>
        </xdr:cNvPr>
        <xdr:cNvSpPr>
          <a:spLocks noChangeArrowheads="1"/>
        </xdr:cNvSpPr>
      </xdr:nvSpPr>
      <xdr:spPr bwMode="auto">
        <a:xfrm>
          <a:off x="247650" y="331470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180975</xdr:colOff>
      <xdr:row>188</xdr:row>
      <xdr:rowOff>0</xdr:rowOff>
    </xdr:from>
    <xdr:to>
      <xdr:col>0</xdr:col>
      <xdr:colOff>276225</xdr:colOff>
      <xdr:row>188</xdr:row>
      <xdr:rowOff>0</xdr:rowOff>
    </xdr:to>
    <xdr:sp macro="" textlink="">
      <xdr:nvSpPr>
        <xdr:cNvPr id="62" name="Rectangle 1">
          <a:extLst>
            <a:ext uri="{FF2B5EF4-FFF2-40B4-BE49-F238E27FC236}">
              <a16:creationId xmlns:a16="http://schemas.microsoft.com/office/drawing/2014/main" id="{00000000-0008-0000-1600-00003E000000}"/>
            </a:ext>
          </a:extLst>
        </xdr:cNvPr>
        <xdr:cNvSpPr>
          <a:spLocks noChangeArrowheads="1"/>
        </xdr:cNvSpPr>
      </xdr:nvSpPr>
      <xdr:spPr bwMode="auto">
        <a:xfrm>
          <a:off x="180975" y="331470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228600</xdr:colOff>
      <xdr:row>188</xdr:row>
      <xdr:rowOff>0</xdr:rowOff>
    </xdr:from>
    <xdr:to>
      <xdr:col>0</xdr:col>
      <xdr:colOff>323850</xdr:colOff>
      <xdr:row>188</xdr:row>
      <xdr:rowOff>0</xdr:rowOff>
    </xdr:to>
    <xdr:sp macro="" textlink="">
      <xdr:nvSpPr>
        <xdr:cNvPr id="63" name="Rectangle 2">
          <a:extLst>
            <a:ext uri="{FF2B5EF4-FFF2-40B4-BE49-F238E27FC236}">
              <a16:creationId xmlns:a16="http://schemas.microsoft.com/office/drawing/2014/main" id="{00000000-0008-0000-1600-00003F000000}"/>
            </a:ext>
          </a:extLst>
        </xdr:cNvPr>
        <xdr:cNvSpPr>
          <a:spLocks noChangeArrowheads="1"/>
        </xdr:cNvSpPr>
      </xdr:nvSpPr>
      <xdr:spPr bwMode="auto">
        <a:xfrm>
          <a:off x="228600" y="331470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247650</xdr:colOff>
      <xdr:row>188</xdr:row>
      <xdr:rowOff>0</xdr:rowOff>
    </xdr:from>
    <xdr:to>
      <xdr:col>0</xdr:col>
      <xdr:colOff>342900</xdr:colOff>
      <xdr:row>188</xdr:row>
      <xdr:rowOff>0</xdr:rowOff>
    </xdr:to>
    <xdr:sp macro="" textlink="">
      <xdr:nvSpPr>
        <xdr:cNvPr id="64" name="Rectangle 3">
          <a:extLst>
            <a:ext uri="{FF2B5EF4-FFF2-40B4-BE49-F238E27FC236}">
              <a16:creationId xmlns:a16="http://schemas.microsoft.com/office/drawing/2014/main" id="{00000000-0008-0000-1600-000040000000}"/>
            </a:ext>
          </a:extLst>
        </xdr:cNvPr>
        <xdr:cNvSpPr>
          <a:spLocks noChangeArrowheads="1"/>
        </xdr:cNvSpPr>
      </xdr:nvSpPr>
      <xdr:spPr bwMode="auto">
        <a:xfrm>
          <a:off x="247650" y="331470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180975</xdr:colOff>
      <xdr:row>187</xdr:row>
      <xdr:rowOff>0</xdr:rowOff>
    </xdr:from>
    <xdr:to>
      <xdr:col>0</xdr:col>
      <xdr:colOff>276225</xdr:colOff>
      <xdr:row>187</xdr:row>
      <xdr:rowOff>0</xdr:rowOff>
    </xdr:to>
    <xdr:sp macro="" textlink="">
      <xdr:nvSpPr>
        <xdr:cNvPr id="65" name="Rectangle 1">
          <a:extLst>
            <a:ext uri="{FF2B5EF4-FFF2-40B4-BE49-F238E27FC236}">
              <a16:creationId xmlns:a16="http://schemas.microsoft.com/office/drawing/2014/main" id="{00000000-0008-0000-1600-000041000000}"/>
            </a:ext>
          </a:extLst>
        </xdr:cNvPr>
        <xdr:cNvSpPr>
          <a:spLocks noChangeArrowheads="1"/>
        </xdr:cNvSpPr>
      </xdr:nvSpPr>
      <xdr:spPr bwMode="auto">
        <a:xfrm>
          <a:off x="180975" y="306705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228600</xdr:colOff>
      <xdr:row>187</xdr:row>
      <xdr:rowOff>0</xdr:rowOff>
    </xdr:from>
    <xdr:to>
      <xdr:col>0</xdr:col>
      <xdr:colOff>323850</xdr:colOff>
      <xdr:row>187</xdr:row>
      <xdr:rowOff>0</xdr:rowOff>
    </xdr:to>
    <xdr:sp macro="" textlink="">
      <xdr:nvSpPr>
        <xdr:cNvPr id="66" name="Rectangle 2">
          <a:extLst>
            <a:ext uri="{FF2B5EF4-FFF2-40B4-BE49-F238E27FC236}">
              <a16:creationId xmlns:a16="http://schemas.microsoft.com/office/drawing/2014/main" id="{00000000-0008-0000-1600-000042000000}"/>
            </a:ext>
          </a:extLst>
        </xdr:cNvPr>
        <xdr:cNvSpPr>
          <a:spLocks noChangeArrowheads="1"/>
        </xdr:cNvSpPr>
      </xdr:nvSpPr>
      <xdr:spPr bwMode="auto">
        <a:xfrm>
          <a:off x="228600" y="306705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247650</xdr:colOff>
      <xdr:row>187</xdr:row>
      <xdr:rowOff>0</xdr:rowOff>
    </xdr:from>
    <xdr:to>
      <xdr:col>0</xdr:col>
      <xdr:colOff>342900</xdr:colOff>
      <xdr:row>187</xdr:row>
      <xdr:rowOff>0</xdr:rowOff>
    </xdr:to>
    <xdr:sp macro="" textlink="">
      <xdr:nvSpPr>
        <xdr:cNvPr id="67" name="Rectangle 3">
          <a:extLst>
            <a:ext uri="{FF2B5EF4-FFF2-40B4-BE49-F238E27FC236}">
              <a16:creationId xmlns:a16="http://schemas.microsoft.com/office/drawing/2014/main" id="{00000000-0008-0000-1600-000043000000}"/>
            </a:ext>
          </a:extLst>
        </xdr:cNvPr>
        <xdr:cNvSpPr>
          <a:spLocks noChangeArrowheads="1"/>
        </xdr:cNvSpPr>
      </xdr:nvSpPr>
      <xdr:spPr bwMode="auto">
        <a:xfrm>
          <a:off x="247650" y="306705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180975</xdr:colOff>
      <xdr:row>189</xdr:row>
      <xdr:rowOff>0</xdr:rowOff>
    </xdr:from>
    <xdr:to>
      <xdr:col>0</xdr:col>
      <xdr:colOff>276225</xdr:colOff>
      <xdr:row>189</xdr:row>
      <xdr:rowOff>0</xdr:rowOff>
    </xdr:to>
    <xdr:sp macro="" textlink="">
      <xdr:nvSpPr>
        <xdr:cNvPr id="68" name="Rectangle 7">
          <a:extLst>
            <a:ext uri="{FF2B5EF4-FFF2-40B4-BE49-F238E27FC236}">
              <a16:creationId xmlns:a16="http://schemas.microsoft.com/office/drawing/2014/main" id="{00000000-0008-0000-1600-000044000000}"/>
            </a:ext>
          </a:extLst>
        </xdr:cNvPr>
        <xdr:cNvSpPr>
          <a:spLocks noChangeArrowheads="1"/>
        </xdr:cNvSpPr>
      </xdr:nvSpPr>
      <xdr:spPr bwMode="auto">
        <a:xfrm>
          <a:off x="180975" y="356235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228600</xdr:colOff>
      <xdr:row>189</xdr:row>
      <xdr:rowOff>0</xdr:rowOff>
    </xdr:from>
    <xdr:to>
      <xdr:col>0</xdr:col>
      <xdr:colOff>323850</xdr:colOff>
      <xdr:row>189</xdr:row>
      <xdr:rowOff>0</xdr:rowOff>
    </xdr:to>
    <xdr:sp macro="" textlink="">
      <xdr:nvSpPr>
        <xdr:cNvPr id="69" name="Rectangle 8">
          <a:extLst>
            <a:ext uri="{FF2B5EF4-FFF2-40B4-BE49-F238E27FC236}">
              <a16:creationId xmlns:a16="http://schemas.microsoft.com/office/drawing/2014/main" id="{00000000-0008-0000-1600-000045000000}"/>
            </a:ext>
          </a:extLst>
        </xdr:cNvPr>
        <xdr:cNvSpPr>
          <a:spLocks noChangeArrowheads="1"/>
        </xdr:cNvSpPr>
      </xdr:nvSpPr>
      <xdr:spPr bwMode="auto">
        <a:xfrm>
          <a:off x="228600" y="356235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247650</xdr:colOff>
      <xdr:row>189</xdr:row>
      <xdr:rowOff>0</xdr:rowOff>
    </xdr:from>
    <xdr:to>
      <xdr:col>0</xdr:col>
      <xdr:colOff>342900</xdr:colOff>
      <xdr:row>189</xdr:row>
      <xdr:rowOff>0</xdr:rowOff>
    </xdr:to>
    <xdr:sp macro="" textlink="">
      <xdr:nvSpPr>
        <xdr:cNvPr id="70" name="Rectangle 9">
          <a:extLst>
            <a:ext uri="{FF2B5EF4-FFF2-40B4-BE49-F238E27FC236}">
              <a16:creationId xmlns:a16="http://schemas.microsoft.com/office/drawing/2014/main" id="{00000000-0008-0000-1600-000046000000}"/>
            </a:ext>
          </a:extLst>
        </xdr:cNvPr>
        <xdr:cNvSpPr>
          <a:spLocks noChangeArrowheads="1"/>
        </xdr:cNvSpPr>
      </xdr:nvSpPr>
      <xdr:spPr bwMode="auto">
        <a:xfrm>
          <a:off x="247650" y="356235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180975</xdr:colOff>
      <xdr:row>188</xdr:row>
      <xdr:rowOff>0</xdr:rowOff>
    </xdr:from>
    <xdr:to>
      <xdr:col>0</xdr:col>
      <xdr:colOff>276225</xdr:colOff>
      <xdr:row>188</xdr:row>
      <xdr:rowOff>0</xdr:rowOff>
    </xdr:to>
    <xdr:sp macro="" textlink="">
      <xdr:nvSpPr>
        <xdr:cNvPr id="71" name="Rectangle 1">
          <a:extLst>
            <a:ext uri="{FF2B5EF4-FFF2-40B4-BE49-F238E27FC236}">
              <a16:creationId xmlns:a16="http://schemas.microsoft.com/office/drawing/2014/main" id="{00000000-0008-0000-1600-000047000000}"/>
            </a:ext>
          </a:extLst>
        </xdr:cNvPr>
        <xdr:cNvSpPr>
          <a:spLocks noChangeArrowheads="1"/>
        </xdr:cNvSpPr>
      </xdr:nvSpPr>
      <xdr:spPr bwMode="auto">
        <a:xfrm>
          <a:off x="180975" y="331470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228600</xdr:colOff>
      <xdr:row>188</xdr:row>
      <xdr:rowOff>0</xdr:rowOff>
    </xdr:from>
    <xdr:to>
      <xdr:col>0</xdr:col>
      <xdr:colOff>323850</xdr:colOff>
      <xdr:row>188</xdr:row>
      <xdr:rowOff>0</xdr:rowOff>
    </xdr:to>
    <xdr:sp macro="" textlink="">
      <xdr:nvSpPr>
        <xdr:cNvPr id="72" name="Rectangle 2">
          <a:extLst>
            <a:ext uri="{FF2B5EF4-FFF2-40B4-BE49-F238E27FC236}">
              <a16:creationId xmlns:a16="http://schemas.microsoft.com/office/drawing/2014/main" id="{00000000-0008-0000-1600-000048000000}"/>
            </a:ext>
          </a:extLst>
        </xdr:cNvPr>
        <xdr:cNvSpPr>
          <a:spLocks noChangeArrowheads="1"/>
        </xdr:cNvSpPr>
      </xdr:nvSpPr>
      <xdr:spPr bwMode="auto">
        <a:xfrm>
          <a:off x="228600" y="331470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247650</xdr:colOff>
      <xdr:row>188</xdr:row>
      <xdr:rowOff>0</xdr:rowOff>
    </xdr:from>
    <xdr:to>
      <xdr:col>0</xdr:col>
      <xdr:colOff>342900</xdr:colOff>
      <xdr:row>188</xdr:row>
      <xdr:rowOff>0</xdr:rowOff>
    </xdr:to>
    <xdr:sp macro="" textlink="">
      <xdr:nvSpPr>
        <xdr:cNvPr id="73" name="Rectangle 3">
          <a:extLst>
            <a:ext uri="{FF2B5EF4-FFF2-40B4-BE49-F238E27FC236}">
              <a16:creationId xmlns:a16="http://schemas.microsoft.com/office/drawing/2014/main" id="{00000000-0008-0000-1600-000049000000}"/>
            </a:ext>
          </a:extLst>
        </xdr:cNvPr>
        <xdr:cNvSpPr>
          <a:spLocks noChangeArrowheads="1"/>
        </xdr:cNvSpPr>
      </xdr:nvSpPr>
      <xdr:spPr bwMode="auto">
        <a:xfrm>
          <a:off x="247650" y="331470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180975</xdr:colOff>
      <xdr:row>223</xdr:row>
      <xdr:rowOff>0</xdr:rowOff>
    </xdr:from>
    <xdr:to>
      <xdr:col>0</xdr:col>
      <xdr:colOff>276225</xdr:colOff>
      <xdr:row>223</xdr:row>
      <xdr:rowOff>0</xdr:rowOff>
    </xdr:to>
    <xdr:sp macro="" textlink="">
      <xdr:nvSpPr>
        <xdr:cNvPr id="74" name="Rectangle 1">
          <a:extLst>
            <a:ext uri="{FF2B5EF4-FFF2-40B4-BE49-F238E27FC236}">
              <a16:creationId xmlns:a16="http://schemas.microsoft.com/office/drawing/2014/main" id="{00000000-0008-0000-1600-00004A000000}"/>
            </a:ext>
          </a:extLst>
        </xdr:cNvPr>
        <xdr:cNvSpPr>
          <a:spLocks noChangeArrowheads="1"/>
        </xdr:cNvSpPr>
      </xdr:nvSpPr>
      <xdr:spPr bwMode="auto">
        <a:xfrm>
          <a:off x="180975" y="331470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228600</xdr:colOff>
      <xdr:row>223</xdr:row>
      <xdr:rowOff>0</xdr:rowOff>
    </xdr:from>
    <xdr:to>
      <xdr:col>0</xdr:col>
      <xdr:colOff>323850</xdr:colOff>
      <xdr:row>223</xdr:row>
      <xdr:rowOff>0</xdr:rowOff>
    </xdr:to>
    <xdr:sp macro="" textlink="">
      <xdr:nvSpPr>
        <xdr:cNvPr id="75" name="Rectangle 2">
          <a:extLst>
            <a:ext uri="{FF2B5EF4-FFF2-40B4-BE49-F238E27FC236}">
              <a16:creationId xmlns:a16="http://schemas.microsoft.com/office/drawing/2014/main" id="{00000000-0008-0000-1600-00004B000000}"/>
            </a:ext>
          </a:extLst>
        </xdr:cNvPr>
        <xdr:cNvSpPr>
          <a:spLocks noChangeArrowheads="1"/>
        </xdr:cNvSpPr>
      </xdr:nvSpPr>
      <xdr:spPr bwMode="auto">
        <a:xfrm>
          <a:off x="228600" y="331470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247650</xdr:colOff>
      <xdr:row>223</xdr:row>
      <xdr:rowOff>0</xdr:rowOff>
    </xdr:from>
    <xdr:to>
      <xdr:col>0</xdr:col>
      <xdr:colOff>342900</xdr:colOff>
      <xdr:row>223</xdr:row>
      <xdr:rowOff>0</xdr:rowOff>
    </xdr:to>
    <xdr:sp macro="" textlink="">
      <xdr:nvSpPr>
        <xdr:cNvPr id="76" name="Rectangle 3">
          <a:extLst>
            <a:ext uri="{FF2B5EF4-FFF2-40B4-BE49-F238E27FC236}">
              <a16:creationId xmlns:a16="http://schemas.microsoft.com/office/drawing/2014/main" id="{00000000-0008-0000-1600-00004C000000}"/>
            </a:ext>
          </a:extLst>
        </xdr:cNvPr>
        <xdr:cNvSpPr>
          <a:spLocks noChangeArrowheads="1"/>
        </xdr:cNvSpPr>
      </xdr:nvSpPr>
      <xdr:spPr bwMode="auto">
        <a:xfrm>
          <a:off x="247650" y="331470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180975</xdr:colOff>
      <xdr:row>222</xdr:row>
      <xdr:rowOff>0</xdr:rowOff>
    </xdr:from>
    <xdr:to>
      <xdr:col>0</xdr:col>
      <xdr:colOff>276225</xdr:colOff>
      <xdr:row>222</xdr:row>
      <xdr:rowOff>0</xdr:rowOff>
    </xdr:to>
    <xdr:sp macro="" textlink="">
      <xdr:nvSpPr>
        <xdr:cNvPr id="77" name="Rectangle 1">
          <a:extLst>
            <a:ext uri="{FF2B5EF4-FFF2-40B4-BE49-F238E27FC236}">
              <a16:creationId xmlns:a16="http://schemas.microsoft.com/office/drawing/2014/main" id="{00000000-0008-0000-1600-00004D000000}"/>
            </a:ext>
          </a:extLst>
        </xdr:cNvPr>
        <xdr:cNvSpPr>
          <a:spLocks noChangeArrowheads="1"/>
        </xdr:cNvSpPr>
      </xdr:nvSpPr>
      <xdr:spPr bwMode="auto">
        <a:xfrm>
          <a:off x="180975" y="306705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228600</xdr:colOff>
      <xdr:row>222</xdr:row>
      <xdr:rowOff>0</xdr:rowOff>
    </xdr:from>
    <xdr:to>
      <xdr:col>0</xdr:col>
      <xdr:colOff>323850</xdr:colOff>
      <xdr:row>222</xdr:row>
      <xdr:rowOff>0</xdr:rowOff>
    </xdr:to>
    <xdr:sp macro="" textlink="">
      <xdr:nvSpPr>
        <xdr:cNvPr id="78" name="Rectangle 2">
          <a:extLst>
            <a:ext uri="{FF2B5EF4-FFF2-40B4-BE49-F238E27FC236}">
              <a16:creationId xmlns:a16="http://schemas.microsoft.com/office/drawing/2014/main" id="{00000000-0008-0000-1600-00004E000000}"/>
            </a:ext>
          </a:extLst>
        </xdr:cNvPr>
        <xdr:cNvSpPr>
          <a:spLocks noChangeArrowheads="1"/>
        </xdr:cNvSpPr>
      </xdr:nvSpPr>
      <xdr:spPr bwMode="auto">
        <a:xfrm>
          <a:off x="228600" y="306705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247650</xdr:colOff>
      <xdr:row>222</xdr:row>
      <xdr:rowOff>0</xdr:rowOff>
    </xdr:from>
    <xdr:to>
      <xdr:col>0</xdr:col>
      <xdr:colOff>342900</xdr:colOff>
      <xdr:row>222</xdr:row>
      <xdr:rowOff>0</xdr:rowOff>
    </xdr:to>
    <xdr:sp macro="" textlink="">
      <xdr:nvSpPr>
        <xdr:cNvPr id="79" name="Rectangle 3">
          <a:extLst>
            <a:ext uri="{FF2B5EF4-FFF2-40B4-BE49-F238E27FC236}">
              <a16:creationId xmlns:a16="http://schemas.microsoft.com/office/drawing/2014/main" id="{00000000-0008-0000-1600-00004F000000}"/>
            </a:ext>
          </a:extLst>
        </xdr:cNvPr>
        <xdr:cNvSpPr>
          <a:spLocks noChangeArrowheads="1"/>
        </xdr:cNvSpPr>
      </xdr:nvSpPr>
      <xdr:spPr bwMode="auto">
        <a:xfrm>
          <a:off x="247650" y="306705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180975</xdr:colOff>
      <xdr:row>224</xdr:row>
      <xdr:rowOff>0</xdr:rowOff>
    </xdr:from>
    <xdr:to>
      <xdr:col>0</xdr:col>
      <xdr:colOff>276225</xdr:colOff>
      <xdr:row>224</xdr:row>
      <xdr:rowOff>0</xdr:rowOff>
    </xdr:to>
    <xdr:sp macro="" textlink="">
      <xdr:nvSpPr>
        <xdr:cNvPr id="80" name="Rectangle 7">
          <a:extLst>
            <a:ext uri="{FF2B5EF4-FFF2-40B4-BE49-F238E27FC236}">
              <a16:creationId xmlns:a16="http://schemas.microsoft.com/office/drawing/2014/main" id="{00000000-0008-0000-1600-000050000000}"/>
            </a:ext>
          </a:extLst>
        </xdr:cNvPr>
        <xdr:cNvSpPr>
          <a:spLocks noChangeArrowheads="1"/>
        </xdr:cNvSpPr>
      </xdr:nvSpPr>
      <xdr:spPr bwMode="auto">
        <a:xfrm>
          <a:off x="180975" y="356235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228600</xdr:colOff>
      <xdr:row>224</xdr:row>
      <xdr:rowOff>0</xdr:rowOff>
    </xdr:from>
    <xdr:to>
      <xdr:col>0</xdr:col>
      <xdr:colOff>323850</xdr:colOff>
      <xdr:row>224</xdr:row>
      <xdr:rowOff>0</xdr:rowOff>
    </xdr:to>
    <xdr:sp macro="" textlink="">
      <xdr:nvSpPr>
        <xdr:cNvPr id="81" name="Rectangle 8">
          <a:extLst>
            <a:ext uri="{FF2B5EF4-FFF2-40B4-BE49-F238E27FC236}">
              <a16:creationId xmlns:a16="http://schemas.microsoft.com/office/drawing/2014/main" id="{00000000-0008-0000-1600-000051000000}"/>
            </a:ext>
          </a:extLst>
        </xdr:cNvPr>
        <xdr:cNvSpPr>
          <a:spLocks noChangeArrowheads="1"/>
        </xdr:cNvSpPr>
      </xdr:nvSpPr>
      <xdr:spPr bwMode="auto">
        <a:xfrm>
          <a:off x="228600" y="356235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247650</xdr:colOff>
      <xdr:row>224</xdr:row>
      <xdr:rowOff>0</xdr:rowOff>
    </xdr:from>
    <xdr:to>
      <xdr:col>0</xdr:col>
      <xdr:colOff>342900</xdr:colOff>
      <xdr:row>224</xdr:row>
      <xdr:rowOff>0</xdr:rowOff>
    </xdr:to>
    <xdr:sp macro="" textlink="">
      <xdr:nvSpPr>
        <xdr:cNvPr id="82" name="Rectangle 9">
          <a:extLst>
            <a:ext uri="{FF2B5EF4-FFF2-40B4-BE49-F238E27FC236}">
              <a16:creationId xmlns:a16="http://schemas.microsoft.com/office/drawing/2014/main" id="{00000000-0008-0000-1600-000052000000}"/>
            </a:ext>
          </a:extLst>
        </xdr:cNvPr>
        <xdr:cNvSpPr>
          <a:spLocks noChangeArrowheads="1"/>
        </xdr:cNvSpPr>
      </xdr:nvSpPr>
      <xdr:spPr bwMode="auto">
        <a:xfrm>
          <a:off x="247650" y="356235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180975</xdr:colOff>
      <xdr:row>223</xdr:row>
      <xdr:rowOff>0</xdr:rowOff>
    </xdr:from>
    <xdr:to>
      <xdr:col>0</xdr:col>
      <xdr:colOff>276225</xdr:colOff>
      <xdr:row>223</xdr:row>
      <xdr:rowOff>0</xdr:rowOff>
    </xdr:to>
    <xdr:sp macro="" textlink="">
      <xdr:nvSpPr>
        <xdr:cNvPr id="83" name="Rectangle 1">
          <a:extLst>
            <a:ext uri="{FF2B5EF4-FFF2-40B4-BE49-F238E27FC236}">
              <a16:creationId xmlns:a16="http://schemas.microsoft.com/office/drawing/2014/main" id="{00000000-0008-0000-1600-000053000000}"/>
            </a:ext>
          </a:extLst>
        </xdr:cNvPr>
        <xdr:cNvSpPr>
          <a:spLocks noChangeArrowheads="1"/>
        </xdr:cNvSpPr>
      </xdr:nvSpPr>
      <xdr:spPr bwMode="auto">
        <a:xfrm>
          <a:off x="180975" y="331470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228600</xdr:colOff>
      <xdr:row>223</xdr:row>
      <xdr:rowOff>0</xdr:rowOff>
    </xdr:from>
    <xdr:to>
      <xdr:col>0</xdr:col>
      <xdr:colOff>323850</xdr:colOff>
      <xdr:row>223</xdr:row>
      <xdr:rowOff>0</xdr:rowOff>
    </xdr:to>
    <xdr:sp macro="" textlink="">
      <xdr:nvSpPr>
        <xdr:cNvPr id="84" name="Rectangle 2">
          <a:extLst>
            <a:ext uri="{FF2B5EF4-FFF2-40B4-BE49-F238E27FC236}">
              <a16:creationId xmlns:a16="http://schemas.microsoft.com/office/drawing/2014/main" id="{00000000-0008-0000-1600-000054000000}"/>
            </a:ext>
          </a:extLst>
        </xdr:cNvPr>
        <xdr:cNvSpPr>
          <a:spLocks noChangeArrowheads="1"/>
        </xdr:cNvSpPr>
      </xdr:nvSpPr>
      <xdr:spPr bwMode="auto">
        <a:xfrm>
          <a:off x="228600" y="331470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247650</xdr:colOff>
      <xdr:row>223</xdr:row>
      <xdr:rowOff>0</xdr:rowOff>
    </xdr:from>
    <xdr:to>
      <xdr:col>0</xdr:col>
      <xdr:colOff>342900</xdr:colOff>
      <xdr:row>223</xdr:row>
      <xdr:rowOff>0</xdr:rowOff>
    </xdr:to>
    <xdr:sp macro="" textlink="">
      <xdr:nvSpPr>
        <xdr:cNvPr id="85" name="Rectangle 3">
          <a:extLst>
            <a:ext uri="{FF2B5EF4-FFF2-40B4-BE49-F238E27FC236}">
              <a16:creationId xmlns:a16="http://schemas.microsoft.com/office/drawing/2014/main" id="{00000000-0008-0000-1600-000055000000}"/>
            </a:ext>
          </a:extLst>
        </xdr:cNvPr>
        <xdr:cNvSpPr>
          <a:spLocks noChangeArrowheads="1"/>
        </xdr:cNvSpPr>
      </xdr:nvSpPr>
      <xdr:spPr bwMode="auto">
        <a:xfrm>
          <a:off x="247650" y="331470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180975</xdr:colOff>
      <xdr:row>258</xdr:row>
      <xdr:rowOff>0</xdr:rowOff>
    </xdr:from>
    <xdr:to>
      <xdr:col>0</xdr:col>
      <xdr:colOff>276225</xdr:colOff>
      <xdr:row>258</xdr:row>
      <xdr:rowOff>0</xdr:rowOff>
    </xdr:to>
    <xdr:sp macro="" textlink="">
      <xdr:nvSpPr>
        <xdr:cNvPr id="86" name="Rectangle 1">
          <a:extLst>
            <a:ext uri="{FF2B5EF4-FFF2-40B4-BE49-F238E27FC236}">
              <a16:creationId xmlns:a16="http://schemas.microsoft.com/office/drawing/2014/main" id="{00000000-0008-0000-1600-000056000000}"/>
            </a:ext>
          </a:extLst>
        </xdr:cNvPr>
        <xdr:cNvSpPr>
          <a:spLocks noChangeArrowheads="1"/>
        </xdr:cNvSpPr>
      </xdr:nvSpPr>
      <xdr:spPr bwMode="auto">
        <a:xfrm>
          <a:off x="180975" y="331470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228600</xdr:colOff>
      <xdr:row>258</xdr:row>
      <xdr:rowOff>0</xdr:rowOff>
    </xdr:from>
    <xdr:to>
      <xdr:col>0</xdr:col>
      <xdr:colOff>323850</xdr:colOff>
      <xdr:row>258</xdr:row>
      <xdr:rowOff>0</xdr:rowOff>
    </xdr:to>
    <xdr:sp macro="" textlink="">
      <xdr:nvSpPr>
        <xdr:cNvPr id="87" name="Rectangle 2">
          <a:extLst>
            <a:ext uri="{FF2B5EF4-FFF2-40B4-BE49-F238E27FC236}">
              <a16:creationId xmlns:a16="http://schemas.microsoft.com/office/drawing/2014/main" id="{00000000-0008-0000-1600-000057000000}"/>
            </a:ext>
          </a:extLst>
        </xdr:cNvPr>
        <xdr:cNvSpPr>
          <a:spLocks noChangeArrowheads="1"/>
        </xdr:cNvSpPr>
      </xdr:nvSpPr>
      <xdr:spPr bwMode="auto">
        <a:xfrm>
          <a:off x="228600" y="331470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247650</xdr:colOff>
      <xdr:row>258</xdr:row>
      <xdr:rowOff>0</xdr:rowOff>
    </xdr:from>
    <xdr:to>
      <xdr:col>0</xdr:col>
      <xdr:colOff>342900</xdr:colOff>
      <xdr:row>258</xdr:row>
      <xdr:rowOff>0</xdr:rowOff>
    </xdr:to>
    <xdr:sp macro="" textlink="">
      <xdr:nvSpPr>
        <xdr:cNvPr id="88" name="Rectangle 3">
          <a:extLst>
            <a:ext uri="{FF2B5EF4-FFF2-40B4-BE49-F238E27FC236}">
              <a16:creationId xmlns:a16="http://schemas.microsoft.com/office/drawing/2014/main" id="{00000000-0008-0000-1600-000058000000}"/>
            </a:ext>
          </a:extLst>
        </xdr:cNvPr>
        <xdr:cNvSpPr>
          <a:spLocks noChangeArrowheads="1"/>
        </xdr:cNvSpPr>
      </xdr:nvSpPr>
      <xdr:spPr bwMode="auto">
        <a:xfrm>
          <a:off x="247650" y="331470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180975</xdr:colOff>
      <xdr:row>257</xdr:row>
      <xdr:rowOff>0</xdr:rowOff>
    </xdr:from>
    <xdr:to>
      <xdr:col>0</xdr:col>
      <xdr:colOff>276225</xdr:colOff>
      <xdr:row>257</xdr:row>
      <xdr:rowOff>0</xdr:rowOff>
    </xdr:to>
    <xdr:sp macro="" textlink="">
      <xdr:nvSpPr>
        <xdr:cNvPr id="89" name="Rectangle 1">
          <a:extLst>
            <a:ext uri="{FF2B5EF4-FFF2-40B4-BE49-F238E27FC236}">
              <a16:creationId xmlns:a16="http://schemas.microsoft.com/office/drawing/2014/main" id="{00000000-0008-0000-1600-000059000000}"/>
            </a:ext>
          </a:extLst>
        </xdr:cNvPr>
        <xdr:cNvSpPr>
          <a:spLocks noChangeArrowheads="1"/>
        </xdr:cNvSpPr>
      </xdr:nvSpPr>
      <xdr:spPr bwMode="auto">
        <a:xfrm>
          <a:off x="180975" y="306705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228600</xdr:colOff>
      <xdr:row>257</xdr:row>
      <xdr:rowOff>0</xdr:rowOff>
    </xdr:from>
    <xdr:to>
      <xdr:col>0</xdr:col>
      <xdr:colOff>323850</xdr:colOff>
      <xdr:row>257</xdr:row>
      <xdr:rowOff>0</xdr:rowOff>
    </xdr:to>
    <xdr:sp macro="" textlink="">
      <xdr:nvSpPr>
        <xdr:cNvPr id="90" name="Rectangle 2">
          <a:extLst>
            <a:ext uri="{FF2B5EF4-FFF2-40B4-BE49-F238E27FC236}">
              <a16:creationId xmlns:a16="http://schemas.microsoft.com/office/drawing/2014/main" id="{00000000-0008-0000-1600-00005A000000}"/>
            </a:ext>
          </a:extLst>
        </xdr:cNvPr>
        <xdr:cNvSpPr>
          <a:spLocks noChangeArrowheads="1"/>
        </xdr:cNvSpPr>
      </xdr:nvSpPr>
      <xdr:spPr bwMode="auto">
        <a:xfrm>
          <a:off x="228600" y="306705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247650</xdr:colOff>
      <xdr:row>257</xdr:row>
      <xdr:rowOff>0</xdr:rowOff>
    </xdr:from>
    <xdr:to>
      <xdr:col>0</xdr:col>
      <xdr:colOff>342900</xdr:colOff>
      <xdr:row>257</xdr:row>
      <xdr:rowOff>0</xdr:rowOff>
    </xdr:to>
    <xdr:sp macro="" textlink="">
      <xdr:nvSpPr>
        <xdr:cNvPr id="91" name="Rectangle 3">
          <a:extLst>
            <a:ext uri="{FF2B5EF4-FFF2-40B4-BE49-F238E27FC236}">
              <a16:creationId xmlns:a16="http://schemas.microsoft.com/office/drawing/2014/main" id="{00000000-0008-0000-1600-00005B000000}"/>
            </a:ext>
          </a:extLst>
        </xdr:cNvPr>
        <xdr:cNvSpPr>
          <a:spLocks noChangeArrowheads="1"/>
        </xdr:cNvSpPr>
      </xdr:nvSpPr>
      <xdr:spPr bwMode="auto">
        <a:xfrm>
          <a:off x="247650" y="306705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180975</xdr:colOff>
      <xdr:row>259</xdr:row>
      <xdr:rowOff>0</xdr:rowOff>
    </xdr:from>
    <xdr:to>
      <xdr:col>0</xdr:col>
      <xdr:colOff>276225</xdr:colOff>
      <xdr:row>259</xdr:row>
      <xdr:rowOff>0</xdr:rowOff>
    </xdr:to>
    <xdr:sp macro="" textlink="">
      <xdr:nvSpPr>
        <xdr:cNvPr id="92" name="Rectangle 7">
          <a:extLst>
            <a:ext uri="{FF2B5EF4-FFF2-40B4-BE49-F238E27FC236}">
              <a16:creationId xmlns:a16="http://schemas.microsoft.com/office/drawing/2014/main" id="{00000000-0008-0000-1600-00005C000000}"/>
            </a:ext>
          </a:extLst>
        </xdr:cNvPr>
        <xdr:cNvSpPr>
          <a:spLocks noChangeArrowheads="1"/>
        </xdr:cNvSpPr>
      </xdr:nvSpPr>
      <xdr:spPr bwMode="auto">
        <a:xfrm>
          <a:off x="180975" y="356235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228600</xdr:colOff>
      <xdr:row>259</xdr:row>
      <xdr:rowOff>0</xdr:rowOff>
    </xdr:from>
    <xdr:to>
      <xdr:col>0</xdr:col>
      <xdr:colOff>323850</xdr:colOff>
      <xdr:row>259</xdr:row>
      <xdr:rowOff>0</xdr:rowOff>
    </xdr:to>
    <xdr:sp macro="" textlink="">
      <xdr:nvSpPr>
        <xdr:cNvPr id="93" name="Rectangle 8">
          <a:extLst>
            <a:ext uri="{FF2B5EF4-FFF2-40B4-BE49-F238E27FC236}">
              <a16:creationId xmlns:a16="http://schemas.microsoft.com/office/drawing/2014/main" id="{00000000-0008-0000-1600-00005D000000}"/>
            </a:ext>
          </a:extLst>
        </xdr:cNvPr>
        <xdr:cNvSpPr>
          <a:spLocks noChangeArrowheads="1"/>
        </xdr:cNvSpPr>
      </xdr:nvSpPr>
      <xdr:spPr bwMode="auto">
        <a:xfrm>
          <a:off x="228600" y="356235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247650</xdr:colOff>
      <xdr:row>259</xdr:row>
      <xdr:rowOff>0</xdr:rowOff>
    </xdr:from>
    <xdr:to>
      <xdr:col>0</xdr:col>
      <xdr:colOff>342900</xdr:colOff>
      <xdr:row>259</xdr:row>
      <xdr:rowOff>0</xdr:rowOff>
    </xdr:to>
    <xdr:sp macro="" textlink="">
      <xdr:nvSpPr>
        <xdr:cNvPr id="94" name="Rectangle 9">
          <a:extLst>
            <a:ext uri="{FF2B5EF4-FFF2-40B4-BE49-F238E27FC236}">
              <a16:creationId xmlns:a16="http://schemas.microsoft.com/office/drawing/2014/main" id="{00000000-0008-0000-1600-00005E000000}"/>
            </a:ext>
          </a:extLst>
        </xdr:cNvPr>
        <xdr:cNvSpPr>
          <a:spLocks noChangeArrowheads="1"/>
        </xdr:cNvSpPr>
      </xdr:nvSpPr>
      <xdr:spPr bwMode="auto">
        <a:xfrm>
          <a:off x="247650" y="356235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180975</xdr:colOff>
      <xdr:row>258</xdr:row>
      <xdr:rowOff>0</xdr:rowOff>
    </xdr:from>
    <xdr:to>
      <xdr:col>0</xdr:col>
      <xdr:colOff>276225</xdr:colOff>
      <xdr:row>258</xdr:row>
      <xdr:rowOff>0</xdr:rowOff>
    </xdr:to>
    <xdr:sp macro="" textlink="">
      <xdr:nvSpPr>
        <xdr:cNvPr id="95" name="Rectangle 1">
          <a:extLst>
            <a:ext uri="{FF2B5EF4-FFF2-40B4-BE49-F238E27FC236}">
              <a16:creationId xmlns:a16="http://schemas.microsoft.com/office/drawing/2014/main" id="{00000000-0008-0000-1600-00005F000000}"/>
            </a:ext>
          </a:extLst>
        </xdr:cNvPr>
        <xdr:cNvSpPr>
          <a:spLocks noChangeArrowheads="1"/>
        </xdr:cNvSpPr>
      </xdr:nvSpPr>
      <xdr:spPr bwMode="auto">
        <a:xfrm>
          <a:off x="180975" y="331470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228600</xdr:colOff>
      <xdr:row>258</xdr:row>
      <xdr:rowOff>0</xdr:rowOff>
    </xdr:from>
    <xdr:to>
      <xdr:col>0</xdr:col>
      <xdr:colOff>323850</xdr:colOff>
      <xdr:row>258</xdr:row>
      <xdr:rowOff>0</xdr:rowOff>
    </xdr:to>
    <xdr:sp macro="" textlink="">
      <xdr:nvSpPr>
        <xdr:cNvPr id="96" name="Rectangle 2">
          <a:extLst>
            <a:ext uri="{FF2B5EF4-FFF2-40B4-BE49-F238E27FC236}">
              <a16:creationId xmlns:a16="http://schemas.microsoft.com/office/drawing/2014/main" id="{00000000-0008-0000-1600-000060000000}"/>
            </a:ext>
          </a:extLst>
        </xdr:cNvPr>
        <xdr:cNvSpPr>
          <a:spLocks noChangeArrowheads="1"/>
        </xdr:cNvSpPr>
      </xdr:nvSpPr>
      <xdr:spPr bwMode="auto">
        <a:xfrm>
          <a:off x="228600" y="331470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247650</xdr:colOff>
      <xdr:row>258</xdr:row>
      <xdr:rowOff>0</xdr:rowOff>
    </xdr:from>
    <xdr:to>
      <xdr:col>0</xdr:col>
      <xdr:colOff>342900</xdr:colOff>
      <xdr:row>258</xdr:row>
      <xdr:rowOff>0</xdr:rowOff>
    </xdr:to>
    <xdr:sp macro="" textlink="">
      <xdr:nvSpPr>
        <xdr:cNvPr id="97" name="Rectangle 3">
          <a:extLst>
            <a:ext uri="{FF2B5EF4-FFF2-40B4-BE49-F238E27FC236}">
              <a16:creationId xmlns:a16="http://schemas.microsoft.com/office/drawing/2014/main" id="{00000000-0008-0000-1600-000061000000}"/>
            </a:ext>
          </a:extLst>
        </xdr:cNvPr>
        <xdr:cNvSpPr>
          <a:spLocks noChangeArrowheads="1"/>
        </xdr:cNvSpPr>
      </xdr:nvSpPr>
      <xdr:spPr bwMode="auto">
        <a:xfrm>
          <a:off x="247650" y="331470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180975</xdr:colOff>
      <xdr:row>293</xdr:row>
      <xdr:rowOff>0</xdr:rowOff>
    </xdr:from>
    <xdr:to>
      <xdr:col>0</xdr:col>
      <xdr:colOff>276225</xdr:colOff>
      <xdr:row>293</xdr:row>
      <xdr:rowOff>0</xdr:rowOff>
    </xdr:to>
    <xdr:sp macro="" textlink="">
      <xdr:nvSpPr>
        <xdr:cNvPr id="98" name="Rectangle 1">
          <a:extLst>
            <a:ext uri="{FF2B5EF4-FFF2-40B4-BE49-F238E27FC236}">
              <a16:creationId xmlns:a16="http://schemas.microsoft.com/office/drawing/2014/main" id="{00000000-0008-0000-1600-000062000000}"/>
            </a:ext>
          </a:extLst>
        </xdr:cNvPr>
        <xdr:cNvSpPr>
          <a:spLocks noChangeArrowheads="1"/>
        </xdr:cNvSpPr>
      </xdr:nvSpPr>
      <xdr:spPr bwMode="auto">
        <a:xfrm>
          <a:off x="180975" y="331470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228600</xdr:colOff>
      <xdr:row>293</xdr:row>
      <xdr:rowOff>0</xdr:rowOff>
    </xdr:from>
    <xdr:to>
      <xdr:col>0</xdr:col>
      <xdr:colOff>323850</xdr:colOff>
      <xdr:row>293</xdr:row>
      <xdr:rowOff>0</xdr:rowOff>
    </xdr:to>
    <xdr:sp macro="" textlink="">
      <xdr:nvSpPr>
        <xdr:cNvPr id="99" name="Rectangle 2">
          <a:extLst>
            <a:ext uri="{FF2B5EF4-FFF2-40B4-BE49-F238E27FC236}">
              <a16:creationId xmlns:a16="http://schemas.microsoft.com/office/drawing/2014/main" id="{00000000-0008-0000-1600-000063000000}"/>
            </a:ext>
          </a:extLst>
        </xdr:cNvPr>
        <xdr:cNvSpPr>
          <a:spLocks noChangeArrowheads="1"/>
        </xdr:cNvSpPr>
      </xdr:nvSpPr>
      <xdr:spPr bwMode="auto">
        <a:xfrm>
          <a:off x="228600" y="331470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247650</xdr:colOff>
      <xdr:row>293</xdr:row>
      <xdr:rowOff>0</xdr:rowOff>
    </xdr:from>
    <xdr:to>
      <xdr:col>0</xdr:col>
      <xdr:colOff>342900</xdr:colOff>
      <xdr:row>293</xdr:row>
      <xdr:rowOff>0</xdr:rowOff>
    </xdr:to>
    <xdr:sp macro="" textlink="">
      <xdr:nvSpPr>
        <xdr:cNvPr id="100" name="Rectangle 3">
          <a:extLst>
            <a:ext uri="{FF2B5EF4-FFF2-40B4-BE49-F238E27FC236}">
              <a16:creationId xmlns:a16="http://schemas.microsoft.com/office/drawing/2014/main" id="{00000000-0008-0000-1600-000064000000}"/>
            </a:ext>
          </a:extLst>
        </xdr:cNvPr>
        <xdr:cNvSpPr>
          <a:spLocks noChangeArrowheads="1"/>
        </xdr:cNvSpPr>
      </xdr:nvSpPr>
      <xdr:spPr bwMode="auto">
        <a:xfrm>
          <a:off x="247650" y="331470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180975</xdr:colOff>
      <xdr:row>292</xdr:row>
      <xdr:rowOff>0</xdr:rowOff>
    </xdr:from>
    <xdr:to>
      <xdr:col>0</xdr:col>
      <xdr:colOff>276225</xdr:colOff>
      <xdr:row>292</xdr:row>
      <xdr:rowOff>0</xdr:rowOff>
    </xdr:to>
    <xdr:sp macro="" textlink="">
      <xdr:nvSpPr>
        <xdr:cNvPr id="101" name="Rectangle 1">
          <a:extLst>
            <a:ext uri="{FF2B5EF4-FFF2-40B4-BE49-F238E27FC236}">
              <a16:creationId xmlns:a16="http://schemas.microsoft.com/office/drawing/2014/main" id="{00000000-0008-0000-1600-000065000000}"/>
            </a:ext>
          </a:extLst>
        </xdr:cNvPr>
        <xdr:cNvSpPr>
          <a:spLocks noChangeArrowheads="1"/>
        </xdr:cNvSpPr>
      </xdr:nvSpPr>
      <xdr:spPr bwMode="auto">
        <a:xfrm>
          <a:off x="180975" y="306705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228600</xdr:colOff>
      <xdr:row>292</xdr:row>
      <xdr:rowOff>0</xdr:rowOff>
    </xdr:from>
    <xdr:to>
      <xdr:col>0</xdr:col>
      <xdr:colOff>323850</xdr:colOff>
      <xdr:row>292</xdr:row>
      <xdr:rowOff>0</xdr:rowOff>
    </xdr:to>
    <xdr:sp macro="" textlink="">
      <xdr:nvSpPr>
        <xdr:cNvPr id="102" name="Rectangle 2">
          <a:extLst>
            <a:ext uri="{FF2B5EF4-FFF2-40B4-BE49-F238E27FC236}">
              <a16:creationId xmlns:a16="http://schemas.microsoft.com/office/drawing/2014/main" id="{00000000-0008-0000-1600-000066000000}"/>
            </a:ext>
          </a:extLst>
        </xdr:cNvPr>
        <xdr:cNvSpPr>
          <a:spLocks noChangeArrowheads="1"/>
        </xdr:cNvSpPr>
      </xdr:nvSpPr>
      <xdr:spPr bwMode="auto">
        <a:xfrm>
          <a:off x="228600" y="306705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247650</xdr:colOff>
      <xdr:row>292</xdr:row>
      <xdr:rowOff>0</xdr:rowOff>
    </xdr:from>
    <xdr:to>
      <xdr:col>0</xdr:col>
      <xdr:colOff>342900</xdr:colOff>
      <xdr:row>292</xdr:row>
      <xdr:rowOff>0</xdr:rowOff>
    </xdr:to>
    <xdr:sp macro="" textlink="">
      <xdr:nvSpPr>
        <xdr:cNvPr id="103" name="Rectangle 3">
          <a:extLst>
            <a:ext uri="{FF2B5EF4-FFF2-40B4-BE49-F238E27FC236}">
              <a16:creationId xmlns:a16="http://schemas.microsoft.com/office/drawing/2014/main" id="{00000000-0008-0000-1600-000067000000}"/>
            </a:ext>
          </a:extLst>
        </xdr:cNvPr>
        <xdr:cNvSpPr>
          <a:spLocks noChangeArrowheads="1"/>
        </xdr:cNvSpPr>
      </xdr:nvSpPr>
      <xdr:spPr bwMode="auto">
        <a:xfrm>
          <a:off x="247650" y="306705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180975</xdr:colOff>
      <xdr:row>294</xdr:row>
      <xdr:rowOff>0</xdr:rowOff>
    </xdr:from>
    <xdr:to>
      <xdr:col>0</xdr:col>
      <xdr:colOff>276225</xdr:colOff>
      <xdr:row>294</xdr:row>
      <xdr:rowOff>0</xdr:rowOff>
    </xdr:to>
    <xdr:sp macro="" textlink="">
      <xdr:nvSpPr>
        <xdr:cNvPr id="104" name="Rectangle 7">
          <a:extLst>
            <a:ext uri="{FF2B5EF4-FFF2-40B4-BE49-F238E27FC236}">
              <a16:creationId xmlns:a16="http://schemas.microsoft.com/office/drawing/2014/main" id="{00000000-0008-0000-1600-000068000000}"/>
            </a:ext>
          </a:extLst>
        </xdr:cNvPr>
        <xdr:cNvSpPr>
          <a:spLocks noChangeArrowheads="1"/>
        </xdr:cNvSpPr>
      </xdr:nvSpPr>
      <xdr:spPr bwMode="auto">
        <a:xfrm>
          <a:off x="180975" y="356235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228600</xdr:colOff>
      <xdr:row>294</xdr:row>
      <xdr:rowOff>0</xdr:rowOff>
    </xdr:from>
    <xdr:to>
      <xdr:col>0</xdr:col>
      <xdr:colOff>323850</xdr:colOff>
      <xdr:row>294</xdr:row>
      <xdr:rowOff>0</xdr:rowOff>
    </xdr:to>
    <xdr:sp macro="" textlink="">
      <xdr:nvSpPr>
        <xdr:cNvPr id="105" name="Rectangle 8">
          <a:extLst>
            <a:ext uri="{FF2B5EF4-FFF2-40B4-BE49-F238E27FC236}">
              <a16:creationId xmlns:a16="http://schemas.microsoft.com/office/drawing/2014/main" id="{00000000-0008-0000-1600-000069000000}"/>
            </a:ext>
          </a:extLst>
        </xdr:cNvPr>
        <xdr:cNvSpPr>
          <a:spLocks noChangeArrowheads="1"/>
        </xdr:cNvSpPr>
      </xdr:nvSpPr>
      <xdr:spPr bwMode="auto">
        <a:xfrm>
          <a:off x="228600" y="356235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247650</xdr:colOff>
      <xdr:row>294</xdr:row>
      <xdr:rowOff>0</xdr:rowOff>
    </xdr:from>
    <xdr:to>
      <xdr:col>0</xdr:col>
      <xdr:colOff>342900</xdr:colOff>
      <xdr:row>294</xdr:row>
      <xdr:rowOff>0</xdr:rowOff>
    </xdr:to>
    <xdr:sp macro="" textlink="">
      <xdr:nvSpPr>
        <xdr:cNvPr id="106" name="Rectangle 9">
          <a:extLst>
            <a:ext uri="{FF2B5EF4-FFF2-40B4-BE49-F238E27FC236}">
              <a16:creationId xmlns:a16="http://schemas.microsoft.com/office/drawing/2014/main" id="{00000000-0008-0000-1600-00006A000000}"/>
            </a:ext>
          </a:extLst>
        </xdr:cNvPr>
        <xdr:cNvSpPr>
          <a:spLocks noChangeArrowheads="1"/>
        </xdr:cNvSpPr>
      </xdr:nvSpPr>
      <xdr:spPr bwMode="auto">
        <a:xfrm>
          <a:off x="247650" y="356235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180975</xdr:colOff>
      <xdr:row>293</xdr:row>
      <xdr:rowOff>0</xdr:rowOff>
    </xdr:from>
    <xdr:to>
      <xdr:col>0</xdr:col>
      <xdr:colOff>276225</xdr:colOff>
      <xdr:row>293</xdr:row>
      <xdr:rowOff>0</xdr:rowOff>
    </xdr:to>
    <xdr:sp macro="" textlink="">
      <xdr:nvSpPr>
        <xdr:cNvPr id="107" name="Rectangle 1">
          <a:extLst>
            <a:ext uri="{FF2B5EF4-FFF2-40B4-BE49-F238E27FC236}">
              <a16:creationId xmlns:a16="http://schemas.microsoft.com/office/drawing/2014/main" id="{00000000-0008-0000-1600-00006B000000}"/>
            </a:ext>
          </a:extLst>
        </xdr:cNvPr>
        <xdr:cNvSpPr>
          <a:spLocks noChangeArrowheads="1"/>
        </xdr:cNvSpPr>
      </xdr:nvSpPr>
      <xdr:spPr bwMode="auto">
        <a:xfrm>
          <a:off x="180975" y="331470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228600</xdr:colOff>
      <xdr:row>293</xdr:row>
      <xdr:rowOff>0</xdr:rowOff>
    </xdr:from>
    <xdr:to>
      <xdr:col>0</xdr:col>
      <xdr:colOff>323850</xdr:colOff>
      <xdr:row>293</xdr:row>
      <xdr:rowOff>0</xdr:rowOff>
    </xdr:to>
    <xdr:sp macro="" textlink="">
      <xdr:nvSpPr>
        <xdr:cNvPr id="108" name="Rectangle 2">
          <a:extLst>
            <a:ext uri="{FF2B5EF4-FFF2-40B4-BE49-F238E27FC236}">
              <a16:creationId xmlns:a16="http://schemas.microsoft.com/office/drawing/2014/main" id="{00000000-0008-0000-1600-00006C000000}"/>
            </a:ext>
          </a:extLst>
        </xdr:cNvPr>
        <xdr:cNvSpPr>
          <a:spLocks noChangeArrowheads="1"/>
        </xdr:cNvSpPr>
      </xdr:nvSpPr>
      <xdr:spPr bwMode="auto">
        <a:xfrm>
          <a:off x="228600" y="331470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247650</xdr:colOff>
      <xdr:row>293</xdr:row>
      <xdr:rowOff>0</xdr:rowOff>
    </xdr:from>
    <xdr:to>
      <xdr:col>0</xdr:col>
      <xdr:colOff>342900</xdr:colOff>
      <xdr:row>293</xdr:row>
      <xdr:rowOff>0</xdr:rowOff>
    </xdr:to>
    <xdr:sp macro="" textlink="">
      <xdr:nvSpPr>
        <xdr:cNvPr id="109" name="Rectangle 3">
          <a:extLst>
            <a:ext uri="{FF2B5EF4-FFF2-40B4-BE49-F238E27FC236}">
              <a16:creationId xmlns:a16="http://schemas.microsoft.com/office/drawing/2014/main" id="{00000000-0008-0000-1600-00006D000000}"/>
            </a:ext>
          </a:extLst>
        </xdr:cNvPr>
        <xdr:cNvSpPr>
          <a:spLocks noChangeArrowheads="1"/>
        </xdr:cNvSpPr>
      </xdr:nvSpPr>
      <xdr:spPr bwMode="auto">
        <a:xfrm>
          <a:off x="247650" y="331470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180975</xdr:colOff>
      <xdr:row>328</xdr:row>
      <xdr:rowOff>0</xdr:rowOff>
    </xdr:from>
    <xdr:to>
      <xdr:col>0</xdr:col>
      <xdr:colOff>276225</xdr:colOff>
      <xdr:row>328</xdr:row>
      <xdr:rowOff>0</xdr:rowOff>
    </xdr:to>
    <xdr:sp macro="" textlink="">
      <xdr:nvSpPr>
        <xdr:cNvPr id="110" name="Rectangle 1">
          <a:extLst>
            <a:ext uri="{FF2B5EF4-FFF2-40B4-BE49-F238E27FC236}">
              <a16:creationId xmlns:a16="http://schemas.microsoft.com/office/drawing/2014/main" id="{00000000-0008-0000-1600-00006E000000}"/>
            </a:ext>
          </a:extLst>
        </xdr:cNvPr>
        <xdr:cNvSpPr>
          <a:spLocks noChangeArrowheads="1"/>
        </xdr:cNvSpPr>
      </xdr:nvSpPr>
      <xdr:spPr bwMode="auto">
        <a:xfrm>
          <a:off x="180975" y="331470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228600</xdr:colOff>
      <xdr:row>328</xdr:row>
      <xdr:rowOff>0</xdr:rowOff>
    </xdr:from>
    <xdr:to>
      <xdr:col>0</xdr:col>
      <xdr:colOff>323850</xdr:colOff>
      <xdr:row>328</xdr:row>
      <xdr:rowOff>0</xdr:rowOff>
    </xdr:to>
    <xdr:sp macro="" textlink="">
      <xdr:nvSpPr>
        <xdr:cNvPr id="111" name="Rectangle 2">
          <a:extLst>
            <a:ext uri="{FF2B5EF4-FFF2-40B4-BE49-F238E27FC236}">
              <a16:creationId xmlns:a16="http://schemas.microsoft.com/office/drawing/2014/main" id="{00000000-0008-0000-1600-00006F000000}"/>
            </a:ext>
          </a:extLst>
        </xdr:cNvPr>
        <xdr:cNvSpPr>
          <a:spLocks noChangeArrowheads="1"/>
        </xdr:cNvSpPr>
      </xdr:nvSpPr>
      <xdr:spPr bwMode="auto">
        <a:xfrm>
          <a:off x="228600" y="331470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247650</xdr:colOff>
      <xdr:row>328</xdr:row>
      <xdr:rowOff>0</xdr:rowOff>
    </xdr:from>
    <xdr:to>
      <xdr:col>0</xdr:col>
      <xdr:colOff>342900</xdr:colOff>
      <xdr:row>328</xdr:row>
      <xdr:rowOff>0</xdr:rowOff>
    </xdr:to>
    <xdr:sp macro="" textlink="">
      <xdr:nvSpPr>
        <xdr:cNvPr id="112" name="Rectangle 3">
          <a:extLst>
            <a:ext uri="{FF2B5EF4-FFF2-40B4-BE49-F238E27FC236}">
              <a16:creationId xmlns:a16="http://schemas.microsoft.com/office/drawing/2014/main" id="{00000000-0008-0000-1600-000070000000}"/>
            </a:ext>
          </a:extLst>
        </xdr:cNvPr>
        <xdr:cNvSpPr>
          <a:spLocks noChangeArrowheads="1"/>
        </xdr:cNvSpPr>
      </xdr:nvSpPr>
      <xdr:spPr bwMode="auto">
        <a:xfrm>
          <a:off x="247650" y="331470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180975</xdr:colOff>
      <xdr:row>327</xdr:row>
      <xdr:rowOff>0</xdr:rowOff>
    </xdr:from>
    <xdr:to>
      <xdr:col>0</xdr:col>
      <xdr:colOff>276225</xdr:colOff>
      <xdr:row>327</xdr:row>
      <xdr:rowOff>0</xdr:rowOff>
    </xdr:to>
    <xdr:sp macro="" textlink="">
      <xdr:nvSpPr>
        <xdr:cNvPr id="113" name="Rectangle 1">
          <a:extLst>
            <a:ext uri="{FF2B5EF4-FFF2-40B4-BE49-F238E27FC236}">
              <a16:creationId xmlns:a16="http://schemas.microsoft.com/office/drawing/2014/main" id="{00000000-0008-0000-1600-000071000000}"/>
            </a:ext>
          </a:extLst>
        </xdr:cNvPr>
        <xdr:cNvSpPr>
          <a:spLocks noChangeArrowheads="1"/>
        </xdr:cNvSpPr>
      </xdr:nvSpPr>
      <xdr:spPr bwMode="auto">
        <a:xfrm>
          <a:off x="180975" y="306705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228600</xdr:colOff>
      <xdr:row>327</xdr:row>
      <xdr:rowOff>0</xdr:rowOff>
    </xdr:from>
    <xdr:to>
      <xdr:col>0</xdr:col>
      <xdr:colOff>323850</xdr:colOff>
      <xdr:row>327</xdr:row>
      <xdr:rowOff>0</xdr:rowOff>
    </xdr:to>
    <xdr:sp macro="" textlink="">
      <xdr:nvSpPr>
        <xdr:cNvPr id="114" name="Rectangle 2">
          <a:extLst>
            <a:ext uri="{FF2B5EF4-FFF2-40B4-BE49-F238E27FC236}">
              <a16:creationId xmlns:a16="http://schemas.microsoft.com/office/drawing/2014/main" id="{00000000-0008-0000-1600-000072000000}"/>
            </a:ext>
          </a:extLst>
        </xdr:cNvPr>
        <xdr:cNvSpPr>
          <a:spLocks noChangeArrowheads="1"/>
        </xdr:cNvSpPr>
      </xdr:nvSpPr>
      <xdr:spPr bwMode="auto">
        <a:xfrm>
          <a:off x="228600" y="306705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247650</xdr:colOff>
      <xdr:row>327</xdr:row>
      <xdr:rowOff>0</xdr:rowOff>
    </xdr:from>
    <xdr:to>
      <xdr:col>0</xdr:col>
      <xdr:colOff>342900</xdr:colOff>
      <xdr:row>327</xdr:row>
      <xdr:rowOff>0</xdr:rowOff>
    </xdr:to>
    <xdr:sp macro="" textlink="">
      <xdr:nvSpPr>
        <xdr:cNvPr id="115" name="Rectangle 3">
          <a:extLst>
            <a:ext uri="{FF2B5EF4-FFF2-40B4-BE49-F238E27FC236}">
              <a16:creationId xmlns:a16="http://schemas.microsoft.com/office/drawing/2014/main" id="{00000000-0008-0000-1600-000073000000}"/>
            </a:ext>
          </a:extLst>
        </xdr:cNvPr>
        <xdr:cNvSpPr>
          <a:spLocks noChangeArrowheads="1"/>
        </xdr:cNvSpPr>
      </xdr:nvSpPr>
      <xdr:spPr bwMode="auto">
        <a:xfrm>
          <a:off x="247650" y="306705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180975</xdr:colOff>
      <xdr:row>329</xdr:row>
      <xdr:rowOff>0</xdr:rowOff>
    </xdr:from>
    <xdr:to>
      <xdr:col>0</xdr:col>
      <xdr:colOff>276225</xdr:colOff>
      <xdr:row>329</xdr:row>
      <xdr:rowOff>0</xdr:rowOff>
    </xdr:to>
    <xdr:sp macro="" textlink="">
      <xdr:nvSpPr>
        <xdr:cNvPr id="116" name="Rectangle 7">
          <a:extLst>
            <a:ext uri="{FF2B5EF4-FFF2-40B4-BE49-F238E27FC236}">
              <a16:creationId xmlns:a16="http://schemas.microsoft.com/office/drawing/2014/main" id="{00000000-0008-0000-1600-000074000000}"/>
            </a:ext>
          </a:extLst>
        </xdr:cNvPr>
        <xdr:cNvSpPr>
          <a:spLocks noChangeArrowheads="1"/>
        </xdr:cNvSpPr>
      </xdr:nvSpPr>
      <xdr:spPr bwMode="auto">
        <a:xfrm>
          <a:off x="180975" y="356235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228600</xdr:colOff>
      <xdr:row>329</xdr:row>
      <xdr:rowOff>0</xdr:rowOff>
    </xdr:from>
    <xdr:to>
      <xdr:col>0</xdr:col>
      <xdr:colOff>323850</xdr:colOff>
      <xdr:row>329</xdr:row>
      <xdr:rowOff>0</xdr:rowOff>
    </xdr:to>
    <xdr:sp macro="" textlink="">
      <xdr:nvSpPr>
        <xdr:cNvPr id="117" name="Rectangle 8">
          <a:extLst>
            <a:ext uri="{FF2B5EF4-FFF2-40B4-BE49-F238E27FC236}">
              <a16:creationId xmlns:a16="http://schemas.microsoft.com/office/drawing/2014/main" id="{00000000-0008-0000-1600-000075000000}"/>
            </a:ext>
          </a:extLst>
        </xdr:cNvPr>
        <xdr:cNvSpPr>
          <a:spLocks noChangeArrowheads="1"/>
        </xdr:cNvSpPr>
      </xdr:nvSpPr>
      <xdr:spPr bwMode="auto">
        <a:xfrm>
          <a:off x="228600" y="356235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247650</xdr:colOff>
      <xdr:row>329</xdr:row>
      <xdr:rowOff>0</xdr:rowOff>
    </xdr:from>
    <xdr:to>
      <xdr:col>0</xdr:col>
      <xdr:colOff>342900</xdr:colOff>
      <xdr:row>329</xdr:row>
      <xdr:rowOff>0</xdr:rowOff>
    </xdr:to>
    <xdr:sp macro="" textlink="">
      <xdr:nvSpPr>
        <xdr:cNvPr id="118" name="Rectangle 9">
          <a:extLst>
            <a:ext uri="{FF2B5EF4-FFF2-40B4-BE49-F238E27FC236}">
              <a16:creationId xmlns:a16="http://schemas.microsoft.com/office/drawing/2014/main" id="{00000000-0008-0000-1600-000076000000}"/>
            </a:ext>
          </a:extLst>
        </xdr:cNvPr>
        <xdr:cNvSpPr>
          <a:spLocks noChangeArrowheads="1"/>
        </xdr:cNvSpPr>
      </xdr:nvSpPr>
      <xdr:spPr bwMode="auto">
        <a:xfrm>
          <a:off x="247650" y="356235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180975</xdr:colOff>
      <xdr:row>328</xdr:row>
      <xdr:rowOff>0</xdr:rowOff>
    </xdr:from>
    <xdr:to>
      <xdr:col>0</xdr:col>
      <xdr:colOff>276225</xdr:colOff>
      <xdr:row>328</xdr:row>
      <xdr:rowOff>0</xdr:rowOff>
    </xdr:to>
    <xdr:sp macro="" textlink="">
      <xdr:nvSpPr>
        <xdr:cNvPr id="119" name="Rectangle 1">
          <a:extLst>
            <a:ext uri="{FF2B5EF4-FFF2-40B4-BE49-F238E27FC236}">
              <a16:creationId xmlns:a16="http://schemas.microsoft.com/office/drawing/2014/main" id="{00000000-0008-0000-1600-000077000000}"/>
            </a:ext>
          </a:extLst>
        </xdr:cNvPr>
        <xdr:cNvSpPr>
          <a:spLocks noChangeArrowheads="1"/>
        </xdr:cNvSpPr>
      </xdr:nvSpPr>
      <xdr:spPr bwMode="auto">
        <a:xfrm>
          <a:off x="180975" y="331470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228600</xdr:colOff>
      <xdr:row>328</xdr:row>
      <xdr:rowOff>0</xdr:rowOff>
    </xdr:from>
    <xdr:to>
      <xdr:col>0</xdr:col>
      <xdr:colOff>323850</xdr:colOff>
      <xdr:row>328</xdr:row>
      <xdr:rowOff>0</xdr:rowOff>
    </xdr:to>
    <xdr:sp macro="" textlink="">
      <xdr:nvSpPr>
        <xdr:cNvPr id="120" name="Rectangle 2">
          <a:extLst>
            <a:ext uri="{FF2B5EF4-FFF2-40B4-BE49-F238E27FC236}">
              <a16:creationId xmlns:a16="http://schemas.microsoft.com/office/drawing/2014/main" id="{00000000-0008-0000-1600-000078000000}"/>
            </a:ext>
          </a:extLst>
        </xdr:cNvPr>
        <xdr:cNvSpPr>
          <a:spLocks noChangeArrowheads="1"/>
        </xdr:cNvSpPr>
      </xdr:nvSpPr>
      <xdr:spPr bwMode="auto">
        <a:xfrm>
          <a:off x="228600" y="331470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247650</xdr:colOff>
      <xdr:row>328</xdr:row>
      <xdr:rowOff>0</xdr:rowOff>
    </xdr:from>
    <xdr:to>
      <xdr:col>0</xdr:col>
      <xdr:colOff>342900</xdr:colOff>
      <xdr:row>328</xdr:row>
      <xdr:rowOff>0</xdr:rowOff>
    </xdr:to>
    <xdr:sp macro="" textlink="">
      <xdr:nvSpPr>
        <xdr:cNvPr id="121" name="Rectangle 3">
          <a:extLst>
            <a:ext uri="{FF2B5EF4-FFF2-40B4-BE49-F238E27FC236}">
              <a16:creationId xmlns:a16="http://schemas.microsoft.com/office/drawing/2014/main" id="{00000000-0008-0000-1600-000079000000}"/>
            </a:ext>
          </a:extLst>
        </xdr:cNvPr>
        <xdr:cNvSpPr>
          <a:spLocks noChangeArrowheads="1"/>
        </xdr:cNvSpPr>
      </xdr:nvSpPr>
      <xdr:spPr bwMode="auto">
        <a:xfrm>
          <a:off x="247650" y="331470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180975</xdr:colOff>
      <xdr:row>370</xdr:row>
      <xdr:rowOff>0</xdr:rowOff>
    </xdr:from>
    <xdr:to>
      <xdr:col>0</xdr:col>
      <xdr:colOff>276225</xdr:colOff>
      <xdr:row>370</xdr:row>
      <xdr:rowOff>0</xdr:rowOff>
    </xdr:to>
    <xdr:sp macro="" textlink="">
      <xdr:nvSpPr>
        <xdr:cNvPr id="122" name="Rectangle 1">
          <a:extLst>
            <a:ext uri="{FF2B5EF4-FFF2-40B4-BE49-F238E27FC236}">
              <a16:creationId xmlns:a16="http://schemas.microsoft.com/office/drawing/2014/main" id="{00000000-0008-0000-1600-00007A000000}"/>
            </a:ext>
          </a:extLst>
        </xdr:cNvPr>
        <xdr:cNvSpPr>
          <a:spLocks noChangeArrowheads="1"/>
        </xdr:cNvSpPr>
      </xdr:nvSpPr>
      <xdr:spPr bwMode="auto">
        <a:xfrm>
          <a:off x="180975" y="331470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228600</xdr:colOff>
      <xdr:row>370</xdr:row>
      <xdr:rowOff>0</xdr:rowOff>
    </xdr:from>
    <xdr:to>
      <xdr:col>0</xdr:col>
      <xdr:colOff>323850</xdr:colOff>
      <xdr:row>370</xdr:row>
      <xdr:rowOff>0</xdr:rowOff>
    </xdr:to>
    <xdr:sp macro="" textlink="">
      <xdr:nvSpPr>
        <xdr:cNvPr id="123" name="Rectangle 2">
          <a:extLst>
            <a:ext uri="{FF2B5EF4-FFF2-40B4-BE49-F238E27FC236}">
              <a16:creationId xmlns:a16="http://schemas.microsoft.com/office/drawing/2014/main" id="{00000000-0008-0000-1600-00007B000000}"/>
            </a:ext>
          </a:extLst>
        </xdr:cNvPr>
        <xdr:cNvSpPr>
          <a:spLocks noChangeArrowheads="1"/>
        </xdr:cNvSpPr>
      </xdr:nvSpPr>
      <xdr:spPr bwMode="auto">
        <a:xfrm>
          <a:off x="228600" y="331470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247650</xdr:colOff>
      <xdr:row>370</xdr:row>
      <xdr:rowOff>0</xdr:rowOff>
    </xdr:from>
    <xdr:to>
      <xdr:col>0</xdr:col>
      <xdr:colOff>342900</xdr:colOff>
      <xdr:row>370</xdr:row>
      <xdr:rowOff>0</xdr:rowOff>
    </xdr:to>
    <xdr:sp macro="" textlink="">
      <xdr:nvSpPr>
        <xdr:cNvPr id="124" name="Rectangle 3">
          <a:extLst>
            <a:ext uri="{FF2B5EF4-FFF2-40B4-BE49-F238E27FC236}">
              <a16:creationId xmlns:a16="http://schemas.microsoft.com/office/drawing/2014/main" id="{00000000-0008-0000-1600-00007C000000}"/>
            </a:ext>
          </a:extLst>
        </xdr:cNvPr>
        <xdr:cNvSpPr>
          <a:spLocks noChangeArrowheads="1"/>
        </xdr:cNvSpPr>
      </xdr:nvSpPr>
      <xdr:spPr bwMode="auto">
        <a:xfrm>
          <a:off x="247650" y="331470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180975</xdr:colOff>
      <xdr:row>369</xdr:row>
      <xdr:rowOff>0</xdr:rowOff>
    </xdr:from>
    <xdr:to>
      <xdr:col>0</xdr:col>
      <xdr:colOff>276225</xdr:colOff>
      <xdr:row>369</xdr:row>
      <xdr:rowOff>0</xdr:rowOff>
    </xdr:to>
    <xdr:sp macro="" textlink="">
      <xdr:nvSpPr>
        <xdr:cNvPr id="125" name="Rectangle 1">
          <a:extLst>
            <a:ext uri="{FF2B5EF4-FFF2-40B4-BE49-F238E27FC236}">
              <a16:creationId xmlns:a16="http://schemas.microsoft.com/office/drawing/2014/main" id="{00000000-0008-0000-1600-00007D000000}"/>
            </a:ext>
          </a:extLst>
        </xdr:cNvPr>
        <xdr:cNvSpPr>
          <a:spLocks noChangeArrowheads="1"/>
        </xdr:cNvSpPr>
      </xdr:nvSpPr>
      <xdr:spPr bwMode="auto">
        <a:xfrm>
          <a:off x="180975" y="306705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228600</xdr:colOff>
      <xdr:row>369</xdr:row>
      <xdr:rowOff>0</xdr:rowOff>
    </xdr:from>
    <xdr:to>
      <xdr:col>0</xdr:col>
      <xdr:colOff>323850</xdr:colOff>
      <xdr:row>369</xdr:row>
      <xdr:rowOff>0</xdr:rowOff>
    </xdr:to>
    <xdr:sp macro="" textlink="">
      <xdr:nvSpPr>
        <xdr:cNvPr id="126" name="Rectangle 2">
          <a:extLst>
            <a:ext uri="{FF2B5EF4-FFF2-40B4-BE49-F238E27FC236}">
              <a16:creationId xmlns:a16="http://schemas.microsoft.com/office/drawing/2014/main" id="{00000000-0008-0000-1600-00007E000000}"/>
            </a:ext>
          </a:extLst>
        </xdr:cNvPr>
        <xdr:cNvSpPr>
          <a:spLocks noChangeArrowheads="1"/>
        </xdr:cNvSpPr>
      </xdr:nvSpPr>
      <xdr:spPr bwMode="auto">
        <a:xfrm>
          <a:off x="228600" y="306705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247650</xdr:colOff>
      <xdr:row>369</xdr:row>
      <xdr:rowOff>0</xdr:rowOff>
    </xdr:from>
    <xdr:to>
      <xdr:col>0</xdr:col>
      <xdr:colOff>342900</xdr:colOff>
      <xdr:row>369</xdr:row>
      <xdr:rowOff>0</xdr:rowOff>
    </xdr:to>
    <xdr:sp macro="" textlink="">
      <xdr:nvSpPr>
        <xdr:cNvPr id="127" name="Rectangle 3">
          <a:extLst>
            <a:ext uri="{FF2B5EF4-FFF2-40B4-BE49-F238E27FC236}">
              <a16:creationId xmlns:a16="http://schemas.microsoft.com/office/drawing/2014/main" id="{00000000-0008-0000-1600-00007F000000}"/>
            </a:ext>
          </a:extLst>
        </xdr:cNvPr>
        <xdr:cNvSpPr>
          <a:spLocks noChangeArrowheads="1"/>
        </xdr:cNvSpPr>
      </xdr:nvSpPr>
      <xdr:spPr bwMode="auto">
        <a:xfrm>
          <a:off x="247650" y="306705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180975</xdr:colOff>
      <xdr:row>371</xdr:row>
      <xdr:rowOff>0</xdr:rowOff>
    </xdr:from>
    <xdr:to>
      <xdr:col>0</xdr:col>
      <xdr:colOff>276225</xdr:colOff>
      <xdr:row>371</xdr:row>
      <xdr:rowOff>0</xdr:rowOff>
    </xdr:to>
    <xdr:sp macro="" textlink="">
      <xdr:nvSpPr>
        <xdr:cNvPr id="128" name="Rectangle 7">
          <a:extLst>
            <a:ext uri="{FF2B5EF4-FFF2-40B4-BE49-F238E27FC236}">
              <a16:creationId xmlns:a16="http://schemas.microsoft.com/office/drawing/2014/main" id="{00000000-0008-0000-1600-000080000000}"/>
            </a:ext>
          </a:extLst>
        </xdr:cNvPr>
        <xdr:cNvSpPr>
          <a:spLocks noChangeArrowheads="1"/>
        </xdr:cNvSpPr>
      </xdr:nvSpPr>
      <xdr:spPr bwMode="auto">
        <a:xfrm>
          <a:off x="180975" y="356235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228600</xdr:colOff>
      <xdr:row>371</xdr:row>
      <xdr:rowOff>0</xdr:rowOff>
    </xdr:from>
    <xdr:to>
      <xdr:col>0</xdr:col>
      <xdr:colOff>323850</xdr:colOff>
      <xdr:row>371</xdr:row>
      <xdr:rowOff>0</xdr:rowOff>
    </xdr:to>
    <xdr:sp macro="" textlink="">
      <xdr:nvSpPr>
        <xdr:cNvPr id="129" name="Rectangle 8">
          <a:extLst>
            <a:ext uri="{FF2B5EF4-FFF2-40B4-BE49-F238E27FC236}">
              <a16:creationId xmlns:a16="http://schemas.microsoft.com/office/drawing/2014/main" id="{00000000-0008-0000-1600-000081000000}"/>
            </a:ext>
          </a:extLst>
        </xdr:cNvPr>
        <xdr:cNvSpPr>
          <a:spLocks noChangeArrowheads="1"/>
        </xdr:cNvSpPr>
      </xdr:nvSpPr>
      <xdr:spPr bwMode="auto">
        <a:xfrm>
          <a:off x="228600" y="356235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247650</xdr:colOff>
      <xdr:row>371</xdr:row>
      <xdr:rowOff>0</xdr:rowOff>
    </xdr:from>
    <xdr:to>
      <xdr:col>0</xdr:col>
      <xdr:colOff>342900</xdr:colOff>
      <xdr:row>371</xdr:row>
      <xdr:rowOff>0</xdr:rowOff>
    </xdr:to>
    <xdr:sp macro="" textlink="">
      <xdr:nvSpPr>
        <xdr:cNvPr id="130" name="Rectangle 9">
          <a:extLst>
            <a:ext uri="{FF2B5EF4-FFF2-40B4-BE49-F238E27FC236}">
              <a16:creationId xmlns:a16="http://schemas.microsoft.com/office/drawing/2014/main" id="{00000000-0008-0000-1600-000082000000}"/>
            </a:ext>
          </a:extLst>
        </xdr:cNvPr>
        <xdr:cNvSpPr>
          <a:spLocks noChangeArrowheads="1"/>
        </xdr:cNvSpPr>
      </xdr:nvSpPr>
      <xdr:spPr bwMode="auto">
        <a:xfrm>
          <a:off x="247650" y="356235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180975</xdr:colOff>
      <xdr:row>370</xdr:row>
      <xdr:rowOff>0</xdr:rowOff>
    </xdr:from>
    <xdr:to>
      <xdr:col>0</xdr:col>
      <xdr:colOff>276225</xdr:colOff>
      <xdr:row>370</xdr:row>
      <xdr:rowOff>0</xdr:rowOff>
    </xdr:to>
    <xdr:sp macro="" textlink="">
      <xdr:nvSpPr>
        <xdr:cNvPr id="131" name="Rectangle 1">
          <a:extLst>
            <a:ext uri="{FF2B5EF4-FFF2-40B4-BE49-F238E27FC236}">
              <a16:creationId xmlns:a16="http://schemas.microsoft.com/office/drawing/2014/main" id="{00000000-0008-0000-1600-000083000000}"/>
            </a:ext>
          </a:extLst>
        </xdr:cNvPr>
        <xdr:cNvSpPr>
          <a:spLocks noChangeArrowheads="1"/>
        </xdr:cNvSpPr>
      </xdr:nvSpPr>
      <xdr:spPr bwMode="auto">
        <a:xfrm>
          <a:off x="180975" y="331470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228600</xdr:colOff>
      <xdr:row>370</xdr:row>
      <xdr:rowOff>0</xdr:rowOff>
    </xdr:from>
    <xdr:to>
      <xdr:col>0</xdr:col>
      <xdr:colOff>323850</xdr:colOff>
      <xdr:row>370</xdr:row>
      <xdr:rowOff>0</xdr:rowOff>
    </xdr:to>
    <xdr:sp macro="" textlink="">
      <xdr:nvSpPr>
        <xdr:cNvPr id="132" name="Rectangle 2">
          <a:extLst>
            <a:ext uri="{FF2B5EF4-FFF2-40B4-BE49-F238E27FC236}">
              <a16:creationId xmlns:a16="http://schemas.microsoft.com/office/drawing/2014/main" id="{00000000-0008-0000-1600-000084000000}"/>
            </a:ext>
          </a:extLst>
        </xdr:cNvPr>
        <xdr:cNvSpPr>
          <a:spLocks noChangeArrowheads="1"/>
        </xdr:cNvSpPr>
      </xdr:nvSpPr>
      <xdr:spPr bwMode="auto">
        <a:xfrm>
          <a:off x="228600" y="331470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247650</xdr:colOff>
      <xdr:row>370</xdr:row>
      <xdr:rowOff>0</xdr:rowOff>
    </xdr:from>
    <xdr:to>
      <xdr:col>0</xdr:col>
      <xdr:colOff>342900</xdr:colOff>
      <xdr:row>370</xdr:row>
      <xdr:rowOff>0</xdr:rowOff>
    </xdr:to>
    <xdr:sp macro="" textlink="">
      <xdr:nvSpPr>
        <xdr:cNvPr id="133" name="Rectangle 3">
          <a:extLst>
            <a:ext uri="{FF2B5EF4-FFF2-40B4-BE49-F238E27FC236}">
              <a16:creationId xmlns:a16="http://schemas.microsoft.com/office/drawing/2014/main" id="{00000000-0008-0000-1600-000085000000}"/>
            </a:ext>
          </a:extLst>
        </xdr:cNvPr>
        <xdr:cNvSpPr>
          <a:spLocks noChangeArrowheads="1"/>
        </xdr:cNvSpPr>
      </xdr:nvSpPr>
      <xdr:spPr bwMode="auto">
        <a:xfrm>
          <a:off x="247650" y="331470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180975</xdr:colOff>
      <xdr:row>412</xdr:row>
      <xdr:rowOff>0</xdr:rowOff>
    </xdr:from>
    <xdr:to>
      <xdr:col>0</xdr:col>
      <xdr:colOff>276225</xdr:colOff>
      <xdr:row>412</xdr:row>
      <xdr:rowOff>0</xdr:rowOff>
    </xdr:to>
    <xdr:sp macro="" textlink="">
      <xdr:nvSpPr>
        <xdr:cNvPr id="134" name="Rectangle 1">
          <a:extLst>
            <a:ext uri="{FF2B5EF4-FFF2-40B4-BE49-F238E27FC236}">
              <a16:creationId xmlns:a16="http://schemas.microsoft.com/office/drawing/2014/main" id="{00000000-0008-0000-1600-000086000000}"/>
            </a:ext>
          </a:extLst>
        </xdr:cNvPr>
        <xdr:cNvSpPr>
          <a:spLocks noChangeArrowheads="1"/>
        </xdr:cNvSpPr>
      </xdr:nvSpPr>
      <xdr:spPr bwMode="auto">
        <a:xfrm>
          <a:off x="180975" y="331470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228600</xdr:colOff>
      <xdr:row>412</xdr:row>
      <xdr:rowOff>0</xdr:rowOff>
    </xdr:from>
    <xdr:to>
      <xdr:col>0</xdr:col>
      <xdr:colOff>323850</xdr:colOff>
      <xdr:row>412</xdr:row>
      <xdr:rowOff>0</xdr:rowOff>
    </xdr:to>
    <xdr:sp macro="" textlink="">
      <xdr:nvSpPr>
        <xdr:cNvPr id="135" name="Rectangle 2">
          <a:extLst>
            <a:ext uri="{FF2B5EF4-FFF2-40B4-BE49-F238E27FC236}">
              <a16:creationId xmlns:a16="http://schemas.microsoft.com/office/drawing/2014/main" id="{00000000-0008-0000-1600-000087000000}"/>
            </a:ext>
          </a:extLst>
        </xdr:cNvPr>
        <xdr:cNvSpPr>
          <a:spLocks noChangeArrowheads="1"/>
        </xdr:cNvSpPr>
      </xdr:nvSpPr>
      <xdr:spPr bwMode="auto">
        <a:xfrm>
          <a:off x="228600" y="331470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247650</xdr:colOff>
      <xdr:row>412</xdr:row>
      <xdr:rowOff>0</xdr:rowOff>
    </xdr:from>
    <xdr:to>
      <xdr:col>0</xdr:col>
      <xdr:colOff>342900</xdr:colOff>
      <xdr:row>412</xdr:row>
      <xdr:rowOff>0</xdr:rowOff>
    </xdr:to>
    <xdr:sp macro="" textlink="">
      <xdr:nvSpPr>
        <xdr:cNvPr id="136" name="Rectangle 3">
          <a:extLst>
            <a:ext uri="{FF2B5EF4-FFF2-40B4-BE49-F238E27FC236}">
              <a16:creationId xmlns:a16="http://schemas.microsoft.com/office/drawing/2014/main" id="{00000000-0008-0000-1600-000088000000}"/>
            </a:ext>
          </a:extLst>
        </xdr:cNvPr>
        <xdr:cNvSpPr>
          <a:spLocks noChangeArrowheads="1"/>
        </xdr:cNvSpPr>
      </xdr:nvSpPr>
      <xdr:spPr bwMode="auto">
        <a:xfrm>
          <a:off x="247650" y="331470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180975</xdr:colOff>
      <xdr:row>411</xdr:row>
      <xdr:rowOff>0</xdr:rowOff>
    </xdr:from>
    <xdr:to>
      <xdr:col>0</xdr:col>
      <xdr:colOff>276225</xdr:colOff>
      <xdr:row>411</xdr:row>
      <xdr:rowOff>0</xdr:rowOff>
    </xdr:to>
    <xdr:sp macro="" textlink="">
      <xdr:nvSpPr>
        <xdr:cNvPr id="137" name="Rectangle 1">
          <a:extLst>
            <a:ext uri="{FF2B5EF4-FFF2-40B4-BE49-F238E27FC236}">
              <a16:creationId xmlns:a16="http://schemas.microsoft.com/office/drawing/2014/main" id="{00000000-0008-0000-1600-000089000000}"/>
            </a:ext>
          </a:extLst>
        </xdr:cNvPr>
        <xdr:cNvSpPr>
          <a:spLocks noChangeArrowheads="1"/>
        </xdr:cNvSpPr>
      </xdr:nvSpPr>
      <xdr:spPr bwMode="auto">
        <a:xfrm>
          <a:off x="180975" y="306705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228600</xdr:colOff>
      <xdr:row>411</xdr:row>
      <xdr:rowOff>0</xdr:rowOff>
    </xdr:from>
    <xdr:to>
      <xdr:col>0</xdr:col>
      <xdr:colOff>323850</xdr:colOff>
      <xdr:row>411</xdr:row>
      <xdr:rowOff>0</xdr:rowOff>
    </xdr:to>
    <xdr:sp macro="" textlink="">
      <xdr:nvSpPr>
        <xdr:cNvPr id="138" name="Rectangle 2">
          <a:extLst>
            <a:ext uri="{FF2B5EF4-FFF2-40B4-BE49-F238E27FC236}">
              <a16:creationId xmlns:a16="http://schemas.microsoft.com/office/drawing/2014/main" id="{00000000-0008-0000-1600-00008A000000}"/>
            </a:ext>
          </a:extLst>
        </xdr:cNvPr>
        <xdr:cNvSpPr>
          <a:spLocks noChangeArrowheads="1"/>
        </xdr:cNvSpPr>
      </xdr:nvSpPr>
      <xdr:spPr bwMode="auto">
        <a:xfrm>
          <a:off x="228600" y="306705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247650</xdr:colOff>
      <xdr:row>411</xdr:row>
      <xdr:rowOff>0</xdr:rowOff>
    </xdr:from>
    <xdr:to>
      <xdr:col>0</xdr:col>
      <xdr:colOff>342900</xdr:colOff>
      <xdr:row>411</xdr:row>
      <xdr:rowOff>0</xdr:rowOff>
    </xdr:to>
    <xdr:sp macro="" textlink="">
      <xdr:nvSpPr>
        <xdr:cNvPr id="139" name="Rectangle 3">
          <a:extLst>
            <a:ext uri="{FF2B5EF4-FFF2-40B4-BE49-F238E27FC236}">
              <a16:creationId xmlns:a16="http://schemas.microsoft.com/office/drawing/2014/main" id="{00000000-0008-0000-1600-00008B000000}"/>
            </a:ext>
          </a:extLst>
        </xdr:cNvPr>
        <xdr:cNvSpPr>
          <a:spLocks noChangeArrowheads="1"/>
        </xdr:cNvSpPr>
      </xdr:nvSpPr>
      <xdr:spPr bwMode="auto">
        <a:xfrm>
          <a:off x="247650" y="306705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180975</xdr:colOff>
      <xdr:row>413</xdr:row>
      <xdr:rowOff>0</xdr:rowOff>
    </xdr:from>
    <xdr:to>
      <xdr:col>0</xdr:col>
      <xdr:colOff>276225</xdr:colOff>
      <xdr:row>413</xdr:row>
      <xdr:rowOff>0</xdr:rowOff>
    </xdr:to>
    <xdr:sp macro="" textlink="">
      <xdr:nvSpPr>
        <xdr:cNvPr id="140" name="Rectangle 7">
          <a:extLst>
            <a:ext uri="{FF2B5EF4-FFF2-40B4-BE49-F238E27FC236}">
              <a16:creationId xmlns:a16="http://schemas.microsoft.com/office/drawing/2014/main" id="{00000000-0008-0000-1600-00008C000000}"/>
            </a:ext>
          </a:extLst>
        </xdr:cNvPr>
        <xdr:cNvSpPr>
          <a:spLocks noChangeArrowheads="1"/>
        </xdr:cNvSpPr>
      </xdr:nvSpPr>
      <xdr:spPr bwMode="auto">
        <a:xfrm>
          <a:off x="180975" y="356235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228600</xdr:colOff>
      <xdr:row>413</xdr:row>
      <xdr:rowOff>0</xdr:rowOff>
    </xdr:from>
    <xdr:to>
      <xdr:col>0</xdr:col>
      <xdr:colOff>323850</xdr:colOff>
      <xdr:row>413</xdr:row>
      <xdr:rowOff>0</xdr:rowOff>
    </xdr:to>
    <xdr:sp macro="" textlink="">
      <xdr:nvSpPr>
        <xdr:cNvPr id="141" name="Rectangle 8">
          <a:extLst>
            <a:ext uri="{FF2B5EF4-FFF2-40B4-BE49-F238E27FC236}">
              <a16:creationId xmlns:a16="http://schemas.microsoft.com/office/drawing/2014/main" id="{00000000-0008-0000-1600-00008D000000}"/>
            </a:ext>
          </a:extLst>
        </xdr:cNvPr>
        <xdr:cNvSpPr>
          <a:spLocks noChangeArrowheads="1"/>
        </xdr:cNvSpPr>
      </xdr:nvSpPr>
      <xdr:spPr bwMode="auto">
        <a:xfrm>
          <a:off x="228600" y="356235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247650</xdr:colOff>
      <xdr:row>413</xdr:row>
      <xdr:rowOff>0</xdr:rowOff>
    </xdr:from>
    <xdr:to>
      <xdr:col>0</xdr:col>
      <xdr:colOff>342900</xdr:colOff>
      <xdr:row>413</xdr:row>
      <xdr:rowOff>0</xdr:rowOff>
    </xdr:to>
    <xdr:sp macro="" textlink="">
      <xdr:nvSpPr>
        <xdr:cNvPr id="142" name="Rectangle 9">
          <a:extLst>
            <a:ext uri="{FF2B5EF4-FFF2-40B4-BE49-F238E27FC236}">
              <a16:creationId xmlns:a16="http://schemas.microsoft.com/office/drawing/2014/main" id="{00000000-0008-0000-1600-00008E000000}"/>
            </a:ext>
          </a:extLst>
        </xdr:cNvPr>
        <xdr:cNvSpPr>
          <a:spLocks noChangeArrowheads="1"/>
        </xdr:cNvSpPr>
      </xdr:nvSpPr>
      <xdr:spPr bwMode="auto">
        <a:xfrm>
          <a:off x="247650" y="356235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180975</xdr:colOff>
      <xdr:row>412</xdr:row>
      <xdr:rowOff>0</xdr:rowOff>
    </xdr:from>
    <xdr:to>
      <xdr:col>0</xdr:col>
      <xdr:colOff>276225</xdr:colOff>
      <xdr:row>412</xdr:row>
      <xdr:rowOff>0</xdr:rowOff>
    </xdr:to>
    <xdr:sp macro="" textlink="">
      <xdr:nvSpPr>
        <xdr:cNvPr id="143" name="Rectangle 1">
          <a:extLst>
            <a:ext uri="{FF2B5EF4-FFF2-40B4-BE49-F238E27FC236}">
              <a16:creationId xmlns:a16="http://schemas.microsoft.com/office/drawing/2014/main" id="{00000000-0008-0000-1600-00008F000000}"/>
            </a:ext>
          </a:extLst>
        </xdr:cNvPr>
        <xdr:cNvSpPr>
          <a:spLocks noChangeArrowheads="1"/>
        </xdr:cNvSpPr>
      </xdr:nvSpPr>
      <xdr:spPr bwMode="auto">
        <a:xfrm>
          <a:off x="180975" y="331470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228600</xdr:colOff>
      <xdr:row>412</xdr:row>
      <xdr:rowOff>0</xdr:rowOff>
    </xdr:from>
    <xdr:to>
      <xdr:col>0</xdr:col>
      <xdr:colOff>323850</xdr:colOff>
      <xdr:row>412</xdr:row>
      <xdr:rowOff>0</xdr:rowOff>
    </xdr:to>
    <xdr:sp macro="" textlink="">
      <xdr:nvSpPr>
        <xdr:cNvPr id="144" name="Rectangle 2">
          <a:extLst>
            <a:ext uri="{FF2B5EF4-FFF2-40B4-BE49-F238E27FC236}">
              <a16:creationId xmlns:a16="http://schemas.microsoft.com/office/drawing/2014/main" id="{00000000-0008-0000-1600-000090000000}"/>
            </a:ext>
          </a:extLst>
        </xdr:cNvPr>
        <xdr:cNvSpPr>
          <a:spLocks noChangeArrowheads="1"/>
        </xdr:cNvSpPr>
      </xdr:nvSpPr>
      <xdr:spPr bwMode="auto">
        <a:xfrm>
          <a:off x="228600" y="331470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247650</xdr:colOff>
      <xdr:row>412</xdr:row>
      <xdr:rowOff>0</xdr:rowOff>
    </xdr:from>
    <xdr:to>
      <xdr:col>0</xdr:col>
      <xdr:colOff>342900</xdr:colOff>
      <xdr:row>412</xdr:row>
      <xdr:rowOff>0</xdr:rowOff>
    </xdr:to>
    <xdr:sp macro="" textlink="">
      <xdr:nvSpPr>
        <xdr:cNvPr id="145" name="Rectangle 3">
          <a:extLst>
            <a:ext uri="{FF2B5EF4-FFF2-40B4-BE49-F238E27FC236}">
              <a16:creationId xmlns:a16="http://schemas.microsoft.com/office/drawing/2014/main" id="{00000000-0008-0000-1600-000091000000}"/>
            </a:ext>
          </a:extLst>
        </xdr:cNvPr>
        <xdr:cNvSpPr>
          <a:spLocks noChangeArrowheads="1"/>
        </xdr:cNvSpPr>
      </xdr:nvSpPr>
      <xdr:spPr bwMode="auto">
        <a:xfrm>
          <a:off x="247650" y="331470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180975</xdr:colOff>
      <xdr:row>455</xdr:row>
      <xdr:rowOff>0</xdr:rowOff>
    </xdr:from>
    <xdr:to>
      <xdr:col>0</xdr:col>
      <xdr:colOff>276225</xdr:colOff>
      <xdr:row>455</xdr:row>
      <xdr:rowOff>0</xdr:rowOff>
    </xdr:to>
    <xdr:sp macro="" textlink="">
      <xdr:nvSpPr>
        <xdr:cNvPr id="146" name="Rectangle 1">
          <a:extLst>
            <a:ext uri="{FF2B5EF4-FFF2-40B4-BE49-F238E27FC236}">
              <a16:creationId xmlns:a16="http://schemas.microsoft.com/office/drawing/2014/main" id="{00000000-0008-0000-1600-000092000000}"/>
            </a:ext>
          </a:extLst>
        </xdr:cNvPr>
        <xdr:cNvSpPr>
          <a:spLocks noChangeArrowheads="1"/>
        </xdr:cNvSpPr>
      </xdr:nvSpPr>
      <xdr:spPr bwMode="auto">
        <a:xfrm>
          <a:off x="180975" y="331470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228600</xdr:colOff>
      <xdr:row>455</xdr:row>
      <xdr:rowOff>0</xdr:rowOff>
    </xdr:from>
    <xdr:to>
      <xdr:col>0</xdr:col>
      <xdr:colOff>323850</xdr:colOff>
      <xdr:row>455</xdr:row>
      <xdr:rowOff>0</xdr:rowOff>
    </xdr:to>
    <xdr:sp macro="" textlink="">
      <xdr:nvSpPr>
        <xdr:cNvPr id="147" name="Rectangle 2">
          <a:extLst>
            <a:ext uri="{FF2B5EF4-FFF2-40B4-BE49-F238E27FC236}">
              <a16:creationId xmlns:a16="http://schemas.microsoft.com/office/drawing/2014/main" id="{00000000-0008-0000-1600-000093000000}"/>
            </a:ext>
          </a:extLst>
        </xdr:cNvPr>
        <xdr:cNvSpPr>
          <a:spLocks noChangeArrowheads="1"/>
        </xdr:cNvSpPr>
      </xdr:nvSpPr>
      <xdr:spPr bwMode="auto">
        <a:xfrm>
          <a:off x="228600" y="331470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247650</xdr:colOff>
      <xdr:row>455</xdr:row>
      <xdr:rowOff>0</xdr:rowOff>
    </xdr:from>
    <xdr:to>
      <xdr:col>0</xdr:col>
      <xdr:colOff>342900</xdr:colOff>
      <xdr:row>455</xdr:row>
      <xdr:rowOff>0</xdr:rowOff>
    </xdr:to>
    <xdr:sp macro="" textlink="">
      <xdr:nvSpPr>
        <xdr:cNvPr id="148" name="Rectangle 3">
          <a:extLst>
            <a:ext uri="{FF2B5EF4-FFF2-40B4-BE49-F238E27FC236}">
              <a16:creationId xmlns:a16="http://schemas.microsoft.com/office/drawing/2014/main" id="{00000000-0008-0000-1600-000094000000}"/>
            </a:ext>
          </a:extLst>
        </xdr:cNvPr>
        <xdr:cNvSpPr>
          <a:spLocks noChangeArrowheads="1"/>
        </xdr:cNvSpPr>
      </xdr:nvSpPr>
      <xdr:spPr bwMode="auto">
        <a:xfrm>
          <a:off x="247650" y="331470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180975</xdr:colOff>
      <xdr:row>454</xdr:row>
      <xdr:rowOff>0</xdr:rowOff>
    </xdr:from>
    <xdr:to>
      <xdr:col>0</xdr:col>
      <xdr:colOff>276225</xdr:colOff>
      <xdr:row>454</xdr:row>
      <xdr:rowOff>0</xdr:rowOff>
    </xdr:to>
    <xdr:sp macro="" textlink="">
      <xdr:nvSpPr>
        <xdr:cNvPr id="149" name="Rectangle 1">
          <a:extLst>
            <a:ext uri="{FF2B5EF4-FFF2-40B4-BE49-F238E27FC236}">
              <a16:creationId xmlns:a16="http://schemas.microsoft.com/office/drawing/2014/main" id="{00000000-0008-0000-1600-000095000000}"/>
            </a:ext>
          </a:extLst>
        </xdr:cNvPr>
        <xdr:cNvSpPr>
          <a:spLocks noChangeArrowheads="1"/>
        </xdr:cNvSpPr>
      </xdr:nvSpPr>
      <xdr:spPr bwMode="auto">
        <a:xfrm>
          <a:off x="180975" y="306705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228600</xdr:colOff>
      <xdr:row>454</xdr:row>
      <xdr:rowOff>0</xdr:rowOff>
    </xdr:from>
    <xdr:to>
      <xdr:col>0</xdr:col>
      <xdr:colOff>323850</xdr:colOff>
      <xdr:row>454</xdr:row>
      <xdr:rowOff>0</xdr:rowOff>
    </xdr:to>
    <xdr:sp macro="" textlink="">
      <xdr:nvSpPr>
        <xdr:cNvPr id="150" name="Rectangle 2">
          <a:extLst>
            <a:ext uri="{FF2B5EF4-FFF2-40B4-BE49-F238E27FC236}">
              <a16:creationId xmlns:a16="http://schemas.microsoft.com/office/drawing/2014/main" id="{00000000-0008-0000-1600-000096000000}"/>
            </a:ext>
          </a:extLst>
        </xdr:cNvPr>
        <xdr:cNvSpPr>
          <a:spLocks noChangeArrowheads="1"/>
        </xdr:cNvSpPr>
      </xdr:nvSpPr>
      <xdr:spPr bwMode="auto">
        <a:xfrm>
          <a:off x="228600" y="306705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247650</xdr:colOff>
      <xdr:row>454</xdr:row>
      <xdr:rowOff>0</xdr:rowOff>
    </xdr:from>
    <xdr:to>
      <xdr:col>0</xdr:col>
      <xdr:colOff>342900</xdr:colOff>
      <xdr:row>454</xdr:row>
      <xdr:rowOff>0</xdr:rowOff>
    </xdr:to>
    <xdr:sp macro="" textlink="">
      <xdr:nvSpPr>
        <xdr:cNvPr id="151" name="Rectangle 3">
          <a:extLst>
            <a:ext uri="{FF2B5EF4-FFF2-40B4-BE49-F238E27FC236}">
              <a16:creationId xmlns:a16="http://schemas.microsoft.com/office/drawing/2014/main" id="{00000000-0008-0000-1600-000097000000}"/>
            </a:ext>
          </a:extLst>
        </xdr:cNvPr>
        <xdr:cNvSpPr>
          <a:spLocks noChangeArrowheads="1"/>
        </xdr:cNvSpPr>
      </xdr:nvSpPr>
      <xdr:spPr bwMode="auto">
        <a:xfrm>
          <a:off x="247650" y="306705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180975</xdr:colOff>
      <xdr:row>456</xdr:row>
      <xdr:rowOff>0</xdr:rowOff>
    </xdr:from>
    <xdr:to>
      <xdr:col>0</xdr:col>
      <xdr:colOff>276225</xdr:colOff>
      <xdr:row>456</xdr:row>
      <xdr:rowOff>0</xdr:rowOff>
    </xdr:to>
    <xdr:sp macro="" textlink="">
      <xdr:nvSpPr>
        <xdr:cNvPr id="152" name="Rectangle 7">
          <a:extLst>
            <a:ext uri="{FF2B5EF4-FFF2-40B4-BE49-F238E27FC236}">
              <a16:creationId xmlns:a16="http://schemas.microsoft.com/office/drawing/2014/main" id="{00000000-0008-0000-1600-000098000000}"/>
            </a:ext>
          </a:extLst>
        </xdr:cNvPr>
        <xdr:cNvSpPr>
          <a:spLocks noChangeArrowheads="1"/>
        </xdr:cNvSpPr>
      </xdr:nvSpPr>
      <xdr:spPr bwMode="auto">
        <a:xfrm>
          <a:off x="180975" y="356235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228600</xdr:colOff>
      <xdr:row>456</xdr:row>
      <xdr:rowOff>0</xdr:rowOff>
    </xdr:from>
    <xdr:to>
      <xdr:col>0</xdr:col>
      <xdr:colOff>323850</xdr:colOff>
      <xdr:row>456</xdr:row>
      <xdr:rowOff>0</xdr:rowOff>
    </xdr:to>
    <xdr:sp macro="" textlink="">
      <xdr:nvSpPr>
        <xdr:cNvPr id="153" name="Rectangle 8">
          <a:extLst>
            <a:ext uri="{FF2B5EF4-FFF2-40B4-BE49-F238E27FC236}">
              <a16:creationId xmlns:a16="http://schemas.microsoft.com/office/drawing/2014/main" id="{00000000-0008-0000-1600-000099000000}"/>
            </a:ext>
          </a:extLst>
        </xdr:cNvPr>
        <xdr:cNvSpPr>
          <a:spLocks noChangeArrowheads="1"/>
        </xdr:cNvSpPr>
      </xdr:nvSpPr>
      <xdr:spPr bwMode="auto">
        <a:xfrm>
          <a:off x="228600" y="356235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247650</xdr:colOff>
      <xdr:row>456</xdr:row>
      <xdr:rowOff>0</xdr:rowOff>
    </xdr:from>
    <xdr:to>
      <xdr:col>0</xdr:col>
      <xdr:colOff>342900</xdr:colOff>
      <xdr:row>456</xdr:row>
      <xdr:rowOff>0</xdr:rowOff>
    </xdr:to>
    <xdr:sp macro="" textlink="">
      <xdr:nvSpPr>
        <xdr:cNvPr id="154" name="Rectangle 9">
          <a:extLst>
            <a:ext uri="{FF2B5EF4-FFF2-40B4-BE49-F238E27FC236}">
              <a16:creationId xmlns:a16="http://schemas.microsoft.com/office/drawing/2014/main" id="{00000000-0008-0000-1600-00009A000000}"/>
            </a:ext>
          </a:extLst>
        </xdr:cNvPr>
        <xdr:cNvSpPr>
          <a:spLocks noChangeArrowheads="1"/>
        </xdr:cNvSpPr>
      </xdr:nvSpPr>
      <xdr:spPr bwMode="auto">
        <a:xfrm>
          <a:off x="247650" y="356235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180975</xdr:colOff>
      <xdr:row>455</xdr:row>
      <xdr:rowOff>0</xdr:rowOff>
    </xdr:from>
    <xdr:to>
      <xdr:col>0</xdr:col>
      <xdr:colOff>276225</xdr:colOff>
      <xdr:row>455</xdr:row>
      <xdr:rowOff>0</xdr:rowOff>
    </xdr:to>
    <xdr:sp macro="" textlink="">
      <xdr:nvSpPr>
        <xdr:cNvPr id="155" name="Rectangle 1">
          <a:extLst>
            <a:ext uri="{FF2B5EF4-FFF2-40B4-BE49-F238E27FC236}">
              <a16:creationId xmlns:a16="http://schemas.microsoft.com/office/drawing/2014/main" id="{00000000-0008-0000-1600-00009B000000}"/>
            </a:ext>
          </a:extLst>
        </xdr:cNvPr>
        <xdr:cNvSpPr>
          <a:spLocks noChangeArrowheads="1"/>
        </xdr:cNvSpPr>
      </xdr:nvSpPr>
      <xdr:spPr bwMode="auto">
        <a:xfrm>
          <a:off x="180975" y="331470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228600</xdr:colOff>
      <xdr:row>455</xdr:row>
      <xdr:rowOff>0</xdr:rowOff>
    </xdr:from>
    <xdr:to>
      <xdr:col>0</xdr:col>
      <xdr:colOff>323850</xdr:colOff>
      <xdr:row>455</xdr:row>
      <xdr:rowOff>0</xdr:rowOff>
    </xdr:to>
    <xdr:sp macro="" textlink="">
      <xdr:nvSpPr>
        <xdr:cNvPr id="156" name="Rectangle 2">
          <a:extLst>
            <a:ext uri="{FF2B5EF4-FFF2-40B4-BE49-F238E27FC236}">
              <a16:creationId xmlns:a16="http://schemas.microsoft.com/office/drawing/2014/main" id="{00000000-0008-0000-1600-00009C000000}"/>
            </a:ext>
          </a:extLst>
        </xdr:cNvPr>
        <xdr:cNvSpPr>
          <a:spLocks noChangeArrowheads="1"/>
        </xdr:cNvSpPr>
      </xdr:nvSpPr>
      <xdr:spPr bwMode="auto">
        <a:xfrm>
          <a:off x="228600" y="331470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247650</xdr:colOff>
      <xdr:row>455</xdr:row>
      <xdr:rowOff>0</xdr:rowOff>
    </xdr:from>
    <xdr:to>
      <xdr:col>0</xdr:col>
      <xdr:colOff>342900</xdr:colOff>
      <xdr:row>455</xdr:row>
      <xdr:rowOff>0</xdr:rowOff>
    </xdr:to>
    <xdr:sp macro="" textlink="">
      <xdr:nvSpPr>
        <xdr:cNvPr id="157" name="Rectangle 3">
          <a:extLst>
            <a:ext uri="{FF2B5EF4-FFF2-40B4-BE49-F238E27FC236}">
              <a16:creationId xmlns:a16="http://schemas.microsoft.com/office/drawing/2014/main" id="{00000000-0008-0000-1600-00009D000000}"/>
            </a:ext>
          </a:extLst>
        </xdr:cNvPr>
        <xdr:cNvSpPr>
          <a:spLocks noChangeArrowheads="1"/>
        </xdr:cNvSpPr>
      </xdr:nvSpPr>
      <xdr:spPr bwMode="auto">
        <a:xfrm>
          <a:off x="247650" y="331470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13</xdr:row>
      <xdr:rowOff>0</xdr:rowOff>
    </xdr:from>
    <xdr:to>
      <xdr:col>0</xdr:col>
      <xdr:colOff>276225</xdr:colOff>
      <xdr:row>13</xdr:row>
      <xdr:rowOff>0</xdr:rowOff>
    </xdr:to>
    <xdr:sp macro="" textlink="">
      <xdr:nvSpPr>
        <xdr:cNvPr id="14" name="Rectangle 1">
          <a:extLst>
            <a:ext uri="{FF2B5EF4-FFF2-40B4-BE49-F238E27FC236}">
              <a16:creationId xmlns:a16="http://schemas.microsoft.com/office/drawing/2014/main" id="{00000000-0008-0000-1700-00000E000000}"/>
            </a:ext>
          </a:extLst>
        </xdr:cNvPr>
        <xdr:cNvSpPr>
          <a:spLocks noChangeArrowheads="1"/>
        </xdr:cNvSpPr>
      </xdr:nvSpPr>
      <xdr:spPr bwMode="auto">
        <a:xfrm>
          <a:off x="180975" y="331470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228600</xdr:colOff>
      <xdr:row>13</xdr:row>
      <xdr:rowOff>0</xdr:rowOff>
    </xdr:from>
    <xdr:to>
      <xdr:col>0</xdr:col>
      <xdr:colOff>323850</xdr:colOff>
      <xdr:row>13</xdr:row>
      <xdr:rowOff>0</xdr:rowOff>
    </xdr:to>
    <xdr:sp macro="" textlink="">
      <xdr:nvSpPr>
        <xdr:cNvPr id="15" name="Rectangle 2">
          <a:extLst>
            <a:ext uri="{FF2B5EF4-FFF2-40B4-BE49-F238E27FC236}">
              <a16:creationId xmlns:a16="http://schemas.microsoft.com/office/drawing/2014/main" id="{00000000-0008-0000-1700-00000F000000}"/>
            </a:ext>
          </a:extLst>
        </xdr:cNvPr>
        <xdr:cNvSpPr>
          <a:spLocks noChangeArrowheads="1"/>
        </xdr:cNvSpPr>
      </xdr:nvSpPr>
      <xdr:spPr bwMode="auto">
        <a:xfrm>
          <a:off x="228600" y="331470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247650</xdr:colOff>
      <xdr:row>13</xdr:row>
      <xdr:rowOff>0</xdr:rowOff>
    </xdr:from>
    <xdr:to>
      <xdr:col>0</xdr:col>
      <xdr:colOff>342900</xdr:colOff>
      <xdr:row>13</xdr:row>
      <xdr:rowOff>0</xdr:rowOff>
    </xdr:to>
    <xdr:sp macro="" textlink="">
      <xdr:nvSpPr>
        <xdr:cNvPr id="16" name="Rectangle 3">
          <a:extLst>
            <a:ext uri="{FF2B5EF4-FFF2-40B4-BE49-F238E27FC236}">
              <a16:creationId xmlns:a16="http://schemas.microsoft.com/office/drawing/2014/main" id="{00000000-0008-0000-1700-000010000000}"/>
            </a:ext>
          </a:extLst>
        </xdr:cNvPr>
        <xdr:cNvSpPr>
          <a:spLocks noChangeArrowheads="1"/>
        </xdr:cNvSpPr>
      </xdr:nvSpPr>
      <xdr:spPr bwMode="auto">
        <a:xfrm>
          <a:off x="247650" y="331470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180975</xdr:colOff>
      <xdr:row>12</xdr:row>
      <xdr:rowOff>0</xdr:rowOff>
    </xdr:from>
    <xdr:to>
      <xdr:col>0</xdr:col>
      <xdr:colOff>276225</xdr:colOff>
      <xdr:row>12</xdr:row>
      <xdr:rowOff>0</xdr:rowOff>
    </xdr:to>
    <xdr:sp macro="" textlink="">
      <xdr:nvSpPr>
        <xdr:cNvPr id="17" name="Rectangle 1">
          <a:extLst>
            <a:ext uri="{FF2B5EF4-FFF2-40B4-BE49-F238E27FC236}">
              <a16:creationId xmlns:a16="http://schemas.microsoft.com/office/drawing/2014/main" id="{00000000-0008-0000-1700-000011000000}"/>
            </a:ext>
          </a:extLst>
        </xdr:cNvPr>
        <xdr:cNvSpPr>
          <a:spLocks noChangeArrowheads="1"/>
        </xdr:cNvSpPr>
      </xdr:nvSpPr>
      <xdr:spPr bwMode="auto">
        <a:xfrm>
          <a:off x="180975" y="306705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228600</xdr:colOff>
      <xdr:row>12</xdr:row>
      <xdr:rowOff>0</xdr:rowOff>
    </xdr:from>
    <xdr:to>
      <xdr:col>0</xdr:col>
      <xdr:colOff>323850</xdr:colOff>
      <xdr:row>12</xdr:row>
      <xdr:rowOff>0</xdr:rowOff>
    </xdr:to>
    <xdr:sp macro="" textlink="">
      <xdr:nvSpPr>
        <xdr:cNvPr id="18" name="Rectangle 2">
          <a:extLst>
            <a:ext uri="{FF2B5EF4-FFF2-40B4-BE49-F238E27FC236}">
              <a16:creationId xmlns:a16="http://schemas.microsoft.com/office/drawing/2014/main" id="{00000000-0008-0000-1700-000012000000}"/>
            </a:ext>
          </a:extLst>
        </xdr:cNvPr>
        <xdr:cNvSpPr>
          <a:spLocks noChangeArrowheads="1"/>
        </xdr:cNvSpPr>
      </xdr:nvSpPr>
      <xdr:spPr bwMode="auto">
        <a:xfrm>
          <a:off x="228600" y="306705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247650</xdr:colOff>
      <xdr:row>12</xdr:row>
      <xdr:rowOff>0</xdr:rowOff>
    </xdr:from>
    <xdr:to>
      <xdr:col>0</xdr:col>
      <xdr:colOff>342900</xdr:colOff>
      <xdr:row>12</xdr:row>
      <xdr:rowOff>0</xdr:rowOff>
    </xdr:to>
    <xdr:sp macro="" textlink="">
      <xdr:nvSpPr>
        <xdr:cNvPr id="19" name="Rectangle 3">
          <a:extLst>
            <a:ext uri="{FF2B5EF4-FFF2-40B4-BE49-F238E27FC236}">
              <a16:creationId xmlns:a16="http://schemas.microsoft.com/office/drawing/2014/main" id="{00000000-0008-0000-1700-000013000000}"/>
            </a:ext>
          </a:extLst>
        </xdr:cNvPr>
        <xdr:cNvSpPr>
          <a:spLocks noChangeArrowheads="1"/>
        </xdr:cNvSpPr>
      </xdr:nvSpPr>
      <xdr:spPr bwMode="auto">
        <a:xfrm>
          <a:off x="247650" y="306705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180975</xdr:colOff>
      <xdr:row>14</xdr:row>
      <xdr:rowOff>0</xdr:rowOff>
    </xdr:from>
    <xdr:to>
      <xdr:col>0</xdr:col>
      <xdr:colOff>276225</xdr:colOff>
      <xdr:row>14</xdr:row>
      <xdr:rowOff>0</xdr:rowOff>
    </xdr:to>
    <xdr:sp macro="" textlink="">
      <xdr:nvSpPr>
        <xdr:cNvPr id="20" name="Rectangle 7">
          <a:extLst>
            <a:ext uri="{FF2B5EF4-FFF2-40B4-BE49-F238E27FC236}">
              <a16:creationId xmlns:a16="http://schemas.microsoft.com/office/drawing/2014/main" id="{00000000-0008-0000-1700-000014000000}"/>
            </a:ext>
          </a:extLst>
        </xdr:cNvPr>
        <xdr:cNvSpPr>
          <a:spLocks noChangeArrowheads="1"/>
        </xdr:cNvSpPr>
      </xdr:nvSpPr>
      <xdr:spPr bwMode="auto">
        <a:xfrm>
          <a:off x="180975" y="356235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228600</xdr:colOff>
      <xdr:row>14</xdr:row>
      <xdr:rowOff>0</xdr:rowOff>
    </xdr:from>
    <xdr:to>
      <xdr:col>0</xdr:col>
      <xdr:colOff>323850</xdr:colOff>
      <xdr:row>14</xdr:row>
      <xdr:rowOff>0</xdr:rowOff>
    </xdr:to>
    <xdr:sp macro="" textlink="">
      <xdr:nvSpPr>
        <xdr:cNvPr id="21" name="Rectangle 8">
          <a:extLst>
            <a:ext uri="{FF2B5EF4-FFF2-40B4-BE49-F238E27FC236}">
              <a16:creationId xmlns:a16="http://schemas.microsoft.com/office/drawing/2014/main" id="{00000000-0008-0000-1700-000015000000}"/>
            </a:ext>
          </a:extLst>
        </xdr:cNvPr>
        <xdr:cNvSpPr>
          <a:spLocks noChangeArrowheads="1"/>
        </xdr:cNvSpPr>
      </xdr:nvSpPr>
      <xdr:spPr bwMode="auto">
        <a:xfrm>
          <a:off x="228600" y="356235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247650</xdr:colOff>
      <xdr:row>14</xdr:row>
      <xdr:rowOff>0</xdr:rowOff>
    </xdr:from>
    <xdr:to>
      <xdr:col>0</xdr:col>
      <xdr:colOff>342900</xdr:colOff>
      <xdr:row>14</xdr:row>
      <xdr:rowOff>0</xdr:rowOff>
    </xdr:to>
    <xdr:sp macro="" textlink="">
      <xdr:nvSpPr>
        <xdr:cNvPr id="22" name="Rectangle 9">
          <a:extLst>
            <a:ext uri="{FF2B5EF4-FFF2-40B4-BE49-F238E27FC236}">
              <a16:creationId xmlns:a16="http://schemas.microsoft.com/office/drawing/2014/main" id="{00000000-0008-0000-1700-000016000000}"/>
            </a:ext>
          </a:extLst>
        </xdr:cNvPr>
        <xdr:cNvSpPr>
          <a:spLocks noChangeArrowheads="1"/>
        </xdr:cNvSpPr>
      </xdr:nvSpPr>
      <xdr:spPr bwMode="auto">
        <a:xfrm>
          <a:off x="247650" y="356235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180975</xdr:colOff>
      <xdr:row>13</xdr:row>
      <xdr:rowOff>0</xdr:rowOff>
    </xdr:from>
    <xdr:to>
      <xdr:col>0</xdr:col>
      <xdr:colOff>276225</xdr:colOff>
      <xdr:row>13</xdr:row>
      <xdr:rowOff>0</xdr:rowOff>
    </xdr:to>
    <xdr:sp macro="" textlink="">
      <xdr:nvSpPr>
        <xdr:cNvPr id="23" name="Rectangle 1">
          <a:extLst>
            <a:ext uri="{FF2B5EF4-FFF2-40B4-BE49-F238E27FC236}">
              <a16:creationId xmlns:a16="http://schemas.microsoft.com/office/drawing/2014/main" id="{00000000-0008-0000-1700-000017000000}"/>
            </a:ext>
          </a:extLst>
        </xdr:cNvPr>
        <xdr:cNvSpPr>
          <a:spLocks noChangeArrowheads="1"/>
        </xdr:cNvSpPr>
      </xdr:nvSpPr>
      <xdr:spPr bwMode="auto">
        <a:xfrm>
          <a:off x="180975" y="331470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228600</xdr:colOff>
      <xdr:row>13</xdr:row>
      <xdr:rowOff>0</xdr:rowOff>
    </xdr:from>
    <xdr:to>
      <xdr:col>0</xdr:col>
      <xdr:colOff>323850</xdr:colOff>
      <xdr:row>13</xdr:row>
      <xdr:rowOff>0</xdr:rowOff>
    </xdr:to>
    <xdr:sp macro="" textlink="">
      <xdr:nvSpPr>
        <xdr:cNvPr id="24" name="Rectangle 2">
          <a:extLst>
            <a:ext uri="{FF2B5EF4-FFF2-40B4-BE49-F238E27FC236}">
              <a16:creationId xmlns:a16="http://schemas.microsoft.com/office/drawing/2014/main" id="{00000000-0008-0000-1700-000018000000}"/>
            </a:ext>
          </a:extLst>
        </xdr:cNvPr>
        <xdr:cNvSpPr>
          <a:spLocks noChangeArrowheads="1"/>
        </xdr:cNvSpPr>
      </xdr:nvSpPr>
      <xdr:spPr bwMode="auto">
        <a:xfrm>
          <a:off x="228600" y="331470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247650</xdr:colOff>
      <xdr:row>13</xdr:row>
      <xdr:rowOff>0</xdr:rowOff>
    </xdr:from>
    <xdr:to>
      <xdr:col>0</xdr:col>
      <xdr:colOff>342900</xdr:colOff>
      <xdr:row>13</xdr:row>
      <xdr:rowOff>0</xdr:rowOff>
    </xdr:to>
    <xdr:sp macro="" textlink="">
      <xdr:nvSpPr>
        <xdr:cNvPr id="25" name="Rectangle 3">
          <a:extLst>
            <a:ext uri="{FF2B5EF4-FFF2-40B4-BE49-F238E27FC236}">
              <a16:creationId xmlns:a16="http://schemas.microsoft.com/office/drawing/2014/main" id="{00000000-0008-0000-1700-000019000000}"/>
            </a:ext>
          </a:extLst>
        </xdr:cNvPr>
        <xdr:cNvSpPr>
          <a:spLocks noChangeArrowheads="1"/>
        </xdr:cNvSpPr>
      </xdr:nvSpPr>
      <xdr:spPr bwMode="auto">
        <a:xfrm>
          <a:off x="247650" y="331470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180975</xdr:colOff>
      <xdr:row>48</xdr:row>
      <xdr:rowOff>0</xdr:rowOff>
    </xdr:from>
    <xdr:to>
      <xdr:col>0</xdr:col>
      <xdr:colOff>276225</xdr:colOff>
      <xdr:row>48</xdr:row>
      <xdr:rowOff>0</xdr:rowOff>
    </xdr:to>
    <xdr:sp macro="" textlink="">
      <xdr:nvSpPr>
        <xdr:cNvPr id="26" name="Rectangle 1">
          <a:extLst>
            <a:ext uri="{FF2B5EF4-FFF2-40B4-BE49-F238E27FC236}">
              <a16:creationId xmlns:a16="http://schemas.microsoft.com/office/drawing/2014/main" id="{00000000-0008-0000-1700-00001A000000}"/>
            </a:ext>
          </a:extLst>
        </xdr:cNvPr>
        <xdr:cNvSpPr>
          <a:spLocks noChangeArrowheads="1"/>
        </xdr:cNvSpPr>
      </xdr:nvSpPr>
      <xdr:spPr bwMode="auto">
        <a:xfrm>
          <a:off x="180975" y="331470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228600</xdr:colOff>
      <xdr:row>48</xdr:row>
      <xdr:rowOff>0</xdr:rowOff>
    </xdr:from>
    <xdr:to>
      <xdr:col>0</xdr:col>
      <xdr:colOff>323850</xdr:colOff>
      <xdr:row>48</xdr:row>
      <xdr:rowOff>0</xdr:rowOff>
    </xdr:to>
    <xdr:sp macro="" textlink="">
      <xdr:nvSpPr>
        <xdr:cNvPr id="27" name="Rectangle 2">
          <a:extLst>
            <a:ext uri="{FF2B5EF4-FFF2-40B4-BE49-F238E27FC236}">
              <a16:creationId xmlns:a16="http://schemas.microsoft.com/office/drawing/2014/main" id="{00000000-0008-0000-1700-00001B000000}"/>
            </a:ext>
          </a:extLst>
        </xdr:cNvPr>
        <xdr:cNvSpPr>
          <a:spLocks noChangeArrowheads="1"/>
        </xdr:cNvSpPr>
      </xdr:nvSpPr>
      <xdr:spPr bwMode="auto">
        <a:xfrm>
          <a:off x="228600" y="331470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247650</xdr:colOff>
      <xdr:row>48</xdr:row>
      <xdr:rowOff>0</xdr:rowOff>
    </xdr:from>
    <xdr:to>
      <xdr:col>0</xdr:col>
      <xdr:colOff>342900</xdr:colOff>
      <xdr:row>48</xdr:row>
      <xdr:rowOff>0</xdr:rowOff>
    </xdr:to>
    <xdr:sp macro="" textlink="">
      <xdr:nvSpPr>
        <xdr:cNvPr id="28" name="Rectangle 3">
          <a:extLst>
            <a:ext uri="{FF2B5EF4-FFF2-40B4-BE49-F238E27FC236}">
              <a16:creationId xmlns:a16="http://schemas.microsoft.com/office/drawing/2014/main" id="{00000000-0008-0000-1700-00001C000000}"/>
            </a:ext>
          </a:extLst>
        </xdr:cNvPr>
        <xdr:cNvSpPr>
          <a:spLocks noChangeArrowheads="1"/>
        </xdr:cNvSpPr>
      </xdr:nvSpPr>
      <xdr:spPr bwMode="auto">
        <a:xfrm>
          <a:off x="247650" y="331470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180975</xdr:colOff>
      <xdr:row>47</xdr:row>
      <xdr:rowOff>0</xdr:rowOff>
    </xdr:from>
    <xdr:to>
      <xdr:col>0</xdr:col>
      <xdr:colOff>276225</xdr:colOff>
      <xdr:row>47</xdr:row>
      <xdr:rowOff>0</xdr:rowOff>
    </xdr:to>
    <xdr:sp macro="" textlink="">
      <xdr:nvSpPr>
        <xdr:cNvPr id="29" name="Rectangle 1">
          <a:extLst>
            <a:ext uri="{FF2B5EF4-FFF2-40B4-BE49-F238E27FC236}">
              <a16:creationId xmlns:a16="http://schemas.microsoft.com/office/drawing/2014/main" id="{00000000-0008-0000-1700-00001D000000}"/>
            </a:ext>
          </a:extLst>
        </xdr:cNvPr>
        <xdr:cNvSpPr>
          <a:spLocks noChangeArrowheads="1"/>
        </xdr:cNvSpPr>
      </xdr:nvSpPr>
      <xdr:spPr bwMode="auto">
        <a:xfrm>
          <a:off x="180975" y="306705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228600</xdr:colOff>
      <xdr:row>47</xdr:row>
      <xdr:rowOff>0</xdr:rowOff>
    </xdr:from>
    <xdr:to>
      <xdr:col>0</xdr:col>
      <xdr:colOff>323850</xdr:colOff>
      <xdr:row>47</xdr:row>
      <xdr:rowOff>0</xdr:rowOff>
    </xdr:to>
    <xdr:sp macro="" textlink="">
      <xdr:nvSpPr>
        <xdr:cNvPr id="30" name="Rectangle 2">
          <a:extLst>
            <a:ext uri="{FF2B5EF4-FFF2-40B4-BE49-F238E27FC236}">
              <a16:creationId xmlns:a16="http://schemas.microsoft.com/office/drawing/2014/main" id="{00000000-0008-0000-1700-00001E000000}"/>
            </a:ext>
          </a:extLst>
        </xdr:cNvPr>
        <xdr:cNvSpPr>
          <a:spLocks noChangeArrowheads="1"/>
        </xdr:cNvSpPr>
      </xdr:nvSpPr>
      <xdr:spPr bwMode="auto">
        <a:xfrm>
          <a:off x="228600" y="306705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247650</xdr:colOff>
      <xdr:row>47</xdr:row>
      <xdr:rowOff>0</xdr:rowOff>
    </xdr:from>
    <xdr:to>
      <xdr:col>0</xdr:col>
      <xdr:colOff>342900</xdr:colOff>
      <xdr:row>47</xdr:row>
      <xdr:rowOff>0</xdr:rowOff>
    </xdr:to>
    <xdr:sp macro="" textlink="">
      <xdr:nvSpPr>
        <xdr:cNvPr id="31" name="Rectangle 3">
          <a:extLst>
            <a:ext uri="{FF2B5EF4-FFF2-40B4-BE49-F238E27FC236}">
              <a16:creationId xmlns:a16="http://schemas.microsoft.com/office/drawing/2014/main" id="{00000000-0008-0000-1700-00001F000000}"/>
            </a:ext>
          </a:extLst>
        </xdr:cNvPr>
        <xdr:cNvSpPr>
          <a:spLocks noChangeArrowheads="1"/>
        </xdr:cNvSpPr>
      </xdr:nvSpPr>
      <xdr:spPr bwMode="auto">
        <a:xfrm>
          <a:off x="247650" y="306705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180975</xdr:colOff>
      <xdr:row>49</xdr:row>
      <xdr:rowOff>0</xdr:rowOff>
    </xdr:from>
    <xdr:to>
      <xdr:col>0</xdr:col>
      <xdr:colOff>276225</xdr:colOff>
      <xdr:row>49</xdr:row>
      <xdr:rowOff>0</xdr:rowOff>
    </xdr:to>
    <xdr:sp macro="" textlink="">
      <xdr:nvSpPr>
        <xdr:cNvPr id="32" name="Rectangle 7">
          <a:extLst>
            <a:ext uri="{FF2B5EF4-FFF2-40B4-BE49-F238E27FC236}">
              <a16:creationId xmlns:a16="http://schemas.microsoft.com/office/drawing/2014/main" id="{00000000-0008-0000-1700-000020000000}"/>
            </a:ext>
          </a:extLst>
        </xdr:cNvPr>
        <xdr:cNvSpPr>
          <a:spLocks noChangeArrowheads="1"/>
        </xdr:cNvSpPr>
      </xdr:nvSpPr>
      <xdr:spPr bwMode="auto">
        <a:xfrm>
          <a:off x="180975" y="356235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228600</xdr:colOff>
      <xdr:row>49</xdr:row>
      <xdr:rowOff>0</xdr:rowOff>
    </xdr:from>
    <xdr:to>
      <xdr:col>0</xdr:col>
      <xdr:colOff>323850</xdr:colOff>
      <xdr:row>49</xdr:row>
      <xdr:rowOff>0</xdr:rowOff>
    </xdr:to>
    <xdr:sp macro="" textlink="">
      <xdr:nvSpPr>
        <xdr:cNvPr id="33" name="Rectangle 8">
          <a:extLst>
            <a:ext uri="{FF2B5EF4-FFF2-40B4-BE49-F238E27FC236}">
              <a16:creationId xmlns:a16="http://schemas.microsoft.com/office/drawing/2014/main" id="{00000000-0008-0000-1700-000021000000}"/>
            </a:ext>
          </a:extLst>
        </xdr:cNvPr>
        <xdr:cNvSpPr>
          <a:spLocks noChangeArrowheads="1"/>
        </xdr:cNvSpPr>
      </xdr:nvSpPr>
      <xdr:spPr bwMode="auto">
        <a:xfrm>
          <a:off x="228600" y="356235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247650</xdr:colOff>
      <xdr:row>49</xdr:row>
      <xdr:rowOff>0</xdr:rowOff>
    </xdr:from>
    <xdr:to>
      <xdr:col>0</xdr:col>
      <xdr:colOff>342900</xdr:colOff>
      <xdr:row>49</xdr:row>
      <xdr:rowOff>0</xdr:rowOff>
    </xdr:to>
    <xdr:sp macro="" textlink="">
      <xdr:nvSpPr>
        <xdr:cNvPr id="34" name="Rectangle 9">
          <a:extLst>
            <a:ext uri="{FF2B5EF4-FFF2-40B4-BE49-F238E27FC236}">
              <a16:creationId xmlns:a16="http://schemas.microsoft.com/office/drawing/2014/main" id="{00000000-0008-0000-1700-000022000000}"/>
            </a:ext>
          </a:extLst>
        </xdr:cNvPr>
        <xdr:cNvSpPr>
          <a:spLocks noChangeArrowheads="1"/>
        </xdr:cNvSpPr>
      </xdr:nvSpPr>
      <xdr:spPr bwMode="auto">
        <a:xfrm>
          <a:off x="247650" y="356235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180975</xdr:colOff>
      <xdr:row>48</xdr:row>
      <xdr:rowOff>0</xdr:rowOff>
    </xdr:from>
    <xdr:to>
      <xdr:col>0</xdr:col>
      <xdr:colOff>276225</xdr:colOff>
      <xdr:row>48</xdr:row>
      <xdr:rowOff>0</xdr:rowOff>
    </xdr:to>
    <xdr:sp macro="" textlink="">
      <xdr:nvSpPr>
        <xdr:cNvPr id="35" name="Rectangle 1">
          <a:extLst>
            <a:ext uri="{FF2B5EF4-FFF2-40B4-BE49-F238E27FC236}">
              <a16:creationId xmlns:a16="http://schemas.microsoft.com/office/drawing/2014/main" id="{00000000-0008-0000-1700-000023000000}"/>
            </a:ext>
          </a:extLst>
        </xdr:cNvPr>
        <xdr:cNvSpPr>
          <a:spLocks noChangeArrowheads="1"/>
        </xdr:cNvSpPr>
      </xdr:nvSpPr>
      <xdr:spPr bwMode="auto">
        <a:xfrm>
          <a:off x="180975" y="331470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228600</xdr:colOff>
      <xdr:row>48</xdr:row>
      <xdr:rowOff>0</xdr:rowOff>
    </xdr:from>
    <xdr:to>
      <xdr:col>0</xdr:col>
      <xdr:colOff>323850</xdr:colOff>
      <xdr:row>48</xdr:row>
      <xdr:rowOff>0</xdr:rowOff>
    </xdr:to>
    <xdr:sp macro="" textlink="">
      <xdr:nvSpPr>
        <xdr:cNvPr id="36" name="Rectangle 2">
          <a:extLst>
            <a:ext uri="{FF2B5EF4-FFF2-40B4-BE49-F238E27FC236}">
              <a16:creationId xmlns:a16="http://schemas.microsoft.com/office/drawing/2014/main" id="{00000000-0008-0000-1700-000024000000}"/>
            </a:ext>
          </a:extLst>
        </xdr:cNvPr>
        <xdr:cNvSpPr>
          <a:spLocks noChangeArrowheads="1"/>
        </xdr:cNvSpPr>
      </xdr:nvSpPr>
      <xdr:spPr bwMode="auto">
        <a:xfrm>
          <a:off x="228600" y="331470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247650</xdr:colOff>
      <xdr:row>48</xdr:row>
      <xdr:rowOff>0</xdr:rowOff>
    </xdr:from>
    <xdr:to>
      <xdr:col>0</xdr:col>
      <xdr:colOff>342900</xdr:colOff>
      <xdr:row>48</xdr:row>
      <xdr:rowOff>0</xdr:rowOff>
    </xdr:to>
    <xdr:sp macro="" textlink="">
      <xdr:nvSpPr>
        <xdr:cNvPr id="37" name="Rectangle 3">
          <a:extLst>
            <a:ext uri="{FF2B5EF4-FFF2-40B4-BE49-F238E27FC236}">
              <a16:creationId xmlns:a16="http://schemas.microsoft.com/office/drawing/2014/main" id="{00000000-0008-0000-1700-000025000000}"/>
            </a:ext>
          </a:extLst>
        </xdr:cNvPr>
        <xdr:cNvSpPr>
          <a:spLocks noChangeArrowheads="1"/>
        </xdr:cNvSpPr>
      </xdr:nvSpPr>
      <xdr:spPr bwMode="auto">
        <a:xfrm>
          <a:off x="247650" y="331470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180975</xdr:colOff>
      <xdr:row>83</xdr:row>
      <xdr:rowOff>0</xdr:rowOff>
    </xdr:from>
    <xdr:to>
      <xdr:col>0</xdr:col>
      <xdr:colOff>276225</xdr:colOff>
      <xdr:row>83</xdr:row>
      <xdr:rowOff>0</xdr:rowOff>
    </xdr:to>
    <xdr:sp macro="" textlink="">
      <xdr:nvSpPr>
        <xdr:cNvPr id="38" name="Rectangle 1">
          <a:extLst>
            <a:ext uri="{FF2B5EF4-FFF2-40B4-BE49-F238E27FC236}">
              <a16:creationId xmlns:a16="http://schemas.microsoft.com/office/drawing/2014/main" id="{00000000-0008-0000-1700-000026000000}"/>
            </a:ext>
          </a:extLst>
        </xdr:cNvPr>
        <xdr:cNvSpPr>
          <a:spLocks noChangeArrowheads="1"/>
        </xdr:cNvSpPr>
      </xdr:nvSpPr>
      <xdr:spPr bwMode="auto">
        <a:xfrm>
          <a:off x="180975" y="331470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228600</xdr:colOff>
      <xdr:row>83</xdr:row>
      <xdr:rowOff>0</xdr:rowOff>
    </xdr:from>
    <xdr:to>
      <xdr:col>0</xdr:col>
      <xdr:colOff>323850</xdr:colOff>
      <xdr:row>83</xdr:row>
      <xdr:rowOff>0</xdr:rowOff>
    </xdr:to>
    <xdr:sp macro="" textlink="">
      <xdr:nvSpPr>
        <xdr:cNvPr id="39" name="Rectangle 2">
          <a:extLst>
            <a:ext uri="{FF2B5EF4-FFF2-40B4-BE49-F238E27FC236}">
              <a16:creationId xmlns:a16="http://schemas.microsoft.com/office/drawing/2014/main" id="{00000000-0008-0000-1700-000027000000}"/>
            </a:ext>
          </a:extLst>
        </xdr:cNvPr>
        <xdr:cNvSpPr>
          <a:spLocks noChangeArrowheads="1"/>
        </xdr:cNvSpPr>
      </xdr:nvSpPr>
      <xdr:spPr bwMode="auto">
        <a:xfrm>
          <a:off x="228600" y="331470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247650</xdr:colOff>
      <xdr:row>83</xdr:row>
      <xdr:rowOff>0</xdr:rowOff>
    </xdr:from>
    <xdr:to>
      <xdr:col>0</xdr:col>
      <xdr:colOff>342900</xdr:colOff>
      <xdr:row>83</xdr:row>
      <xdr:rowOff>0</xdr:rowOff>
    </xdr:to>
    <xdr:sp macro="" textlink="">
      <xdr:nvSpPr>
        <xdr:cNvPr id="40" name="Rectangle 3">
          <a:extLst>
            <a:ext uri="{FF2B5EF4-FFF2-40B4-BE49-F238E27FC236}">
              <a16:creationId xmlns:a16="http://schemas.microsoft.com/office/drawing/2014/main" id="{00000000-0008-0000-1700-000028000000}"/>
            </a:ext>
          </a:extLst>
        </xdr:cNvPr>
        <xdr:cNvSpPr>
          <a:spLocks noChangeArrowheads="1"/>
        </xdr:cNvSpPr>
      </xdr:nvSpPr>
      <xdr:spPr bwMode="auto">
        <a:xfrm>
          <a:off x="247650" y="331470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180975</xdr:colOff>
      <xdr:row>82</xdr:row>
      <xdr:rowOff>0</xdr:rowOff>
    </xdr:from>
    <xdr:to>
      <xdr:col>0</xdr:col>
      <xdr:colOff>276225</xdr:colOff>
      <xdr:row>82</xdr:row>
      <xdr:rowOff>0</xdr:rowOff>
    </xdr:to>
    <xdr:sp macro="" textlink="">
      <xdr:nvSpPr>
        <xdr:cNvPr id="41" name="Rectangle 1">
          <a:extLst>
            <a:ext uri="{FF2B5EF4-FFF2-40B4-BE49-F238E27FC236}">
              <a16:creationId xmlns:a16="http://schemas.microsoft.com/office/drawing/2014/main" id="{00000000-0008-0000-1700-000029000000}"/>
            </a:ext>
          </a:extLst>
        </xdr:cNvPr>
        <xdr:cNvSpPr>
          <a:spLocks noChangeArrowheads="1"/>
        </xdr:cNvSpPr>
      </xdr:nvSpPr>
      <xdr:spPr bwMode="auto">
        <a:xfrm>
          <a:off x="180975" y="306705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228600</xdr:colOff>
      <xdr:row>82</xdr:row>
      <xdr:rowOff>0</xdr:rowOff>
    </xdr:from>
    <xdr:to>
      <xdr:col>0</xdr:col>
      <xdr:colOff>323850</xdr:colOff>
      <xdr:row>82</xdr:row>
      <xdr:rowOff>0</xdr:rowOff>
    </xdr:to>
    <xdr:sp macro="" textlink="">
      <xdr:nvSpPr>
        <xdr:cNvPr id="42" name="Rectangle 2">
          <a:extLst>
            <a:ext uri="{FF2B5EF4-FFF2-40B4-BE49-F238E27FC236}">
              <a16:creationId xmlns:a16="http://schemas.microsoft.com/office/drawing/2014/main" id="{00000000-0008-0000-1700-00002A000000}"/>
            </a:ext>
          </a:extLst>
        </xdr:cNvPr>
        <xdr:cNvSpPr>
          <a:spLocks noChangeArrowheads="1"/>
        </xdr:cNvSpPr>
      </xdr:nvSpPr>
      <xdr:spPr bwMode="auto">
        <a:xfrm>
          <a:off x="228600" y="306705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247650</xdr:colOff>
      <xdr:row>82</xdr:row>
      <xdr:rowOff>0</xdr:rowOff>
    </xdr:from>
    <xdr:to>
      <xdr:col>0</xdr:col>
      <xdr:colOff>342900</xdr:colOff>
      <xdr:row>82</xdr:row>
      <xdr:rowOff>0</xdr:rowOff>
    </xdr:to>
    <xdr:sp macro="" textlink="">
      <xdr:nvSpPr>
        <xdr:cNvPr id="43" name="Rectangle 3">
          <a:extLst>
            <a:ext uri="{FF2B5EF4-FFF2-40B4-BE49-F238E27FC236}">
              <a16:creationId xmlns:a16="http://schemas.microsoft.com/office/drawing/2014/main" id="{00000000-0008-0000-1700-00002B000000}"/>
            </a:ext>
          </a:extLst>
        </xdr:cNvPr>
        <xdr:cNvSpPr>
          <a:spLocks noChangeArrowheads="1"/>
        </xdr:cNvSpPr>
      </xdr:nvSpPr>
      <xdr:spPr bwMode="auto">
        <a:xfrm>
          <a:off x="247650" y="306705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180975</xdr:colOff>
      <xdr:row>84</xdr:row>
      <xdr:rowOff>0</xdr:rowOff>
    </xdr:from>
    <xdr:to>
      <xdr:col>0</xdr:col>
      <xdr:colOff>276225</xdr:colOff>
      <xdr:row>84</xdr:row>
      <xdr:rowOff>0</xdr:rowOff>
    </xdr:to>
    <xdr:sp macro="" textlink="">
      <xdr:nvSpPr>
        <xdr:cNvPr id="44" name="Rectangle 7">
          <a:extLst>
            <a:ext uri="{FF2B5EF4-FFF2-40B4-BE49-F238E27FC236}">
              <a16:creationId xmlns:a16="http://schemas.microsoft.com/office/drawing/2014/main" id="{00000000-0008-0000-1700-00002C000000}"/>
            </a:ext>
          </a:extLst>
        </xdr:cNvPr>
        <xdr:cNvSpPr>
          <a:spLocks noChangeArrowheads="1"/>
        </xdr:cNvSpPr>
      </xdr:nvSpPr>
      <xdr:spPr bwMode="auto">
        <a:xfrm>
          <a:off x="180975" y="356235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228600</xdr:colOff>
      <xdr:row>84</xdr:row>
      <xdr:rowOff>0</xdr:rowOff>
    </xdr:from>
    <xdr:to>
      <xdr:col>0</xdr:col>
      <xdr:colOff>323850</xdr:colOff>
      <xdr:row>84</xdr:row>
      <xdr:rowOff>0</xdr:rowOff>
    </xdr:to>
    <xdr:sp macro="" textlink="">
      <xdr:nvSpPr>
        <xdr:cNvPr id="45" name="Rectangle 8">
          <a:extLst>
            <a:ext uri="{FF2B5EF4-FFF2-40B4-BE49-F238E27FC236}">
              <a16:creationId xmlns:a16="http://schemas.microsoft.com/office/drawing/2014/main" id="{00000000-0008-0000-1700-00002D000000}"/>
            </a:ext>
          </a:extLst>
        </xdr:cNvPr>
        <xdr:cNvSpPr>
          <a:spLocks noChangeArrowheads="1"/>
        </xdr:cNvSpPr>
      </xdr:nvSpPr>
      <xdr:spPr bwMode="auto">
        <a:xfrm>
          <a:off x="228600" y="356235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247650</xdr:colOff>
      <xdr:row>84</xdr:row>
      <xdr:rowOff>0</xdr:rowOff>
    </xdr:from>
    <xdr:to>
      <xdr:col>0</xdr:col>
      <xdr:colOff>342900</xdr:colOff>
      <xdr:row>84</xdr:row>
      <xdr:rowOff>0</xdr:rowOff>
    </xdr:to>
    <xdr:sp macro="" textlink="">
      <xdr:nvSpPr>
        <xdr:cNvPr id="46" name="Rectangle 9">
          <a:extLst>
            <a:ext uri="{FF2B5EF4-FFF2-40B4-BE49-F238E27FC236}">
              <a16:creationId xmlns:a16="http://schemas.microsoft.com/office/drawing/2014/main" id="{00000000-0008-0000-1700-00002E000000}"/>
            </a:ext>
          </a:extLst>
        </xdr:cNvPr>
        <xdr:cNvSpPr>
          <a:spLocks noChangeArrowheads="1"/>
        </xdr:cNvSpPr>
      </xdr:nvSpPr>
      <xdr:spPr bwMode="auto">
        <a:xfrm>
          <a:off x="247650" y="356235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180975</xdr:colOff>
      <xdr:row>83</xdr:row>
      <xdr:rowOff>0</xdr:rowOff>
    </xdr:from>
    <xdr:to>
      <xdr:col>0</xdr:col>
      <xdr:colOff>276225</xdr:colOff>
      <xdr:row>83</xdr:row>
      <xdr:rowOff>0</xdr:rowOff>
    </xdr:to>
    <xdr:sp macro="" textlink="">
      <xdr:nvSpPr>
        <xdr:cNvPr id="47" name="Rectangle 1">
          <a:extLst>
            <a:ext uri="{FF2B5EF4-FFF2-40B4-BE49-F238E27FC236}">
              <a16:creationId xmlns:a16="http://schemas.microsoft.com/office/drawing/2014/main" id="{00000000-0008-0000-1700-00002F000000}"/>
            </a:ext>
          </a:extLst>
        </xdr:cNvPr>
        <xdr:cNvSpPr>
          <a:spLocks noChangeArrowheads="1"/>
        </xdr:cNvSpPr>
      </xdr:nvSpPr>
      <xdr:spPr bwMode="auto">
        <a:xfrm>
          <a:off x="180975" y="331470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228600</xdr:colOff>
      <xdr:row>83</xdr:row>
      <xdr:rowOff>0</xdr:rowOff>
    </xdr:from>
    <xdr:to>
      <xdr:col>0</xdr:col>
      <xdr:colOff>323850</xdr:colOff>
      <xdr:row>83</xdr:row>
      <xdr:rowOff>0</xdr:rowOff>
    </xdr:to>
    <xdr:sp macro="" textlink="">
      <xdr:nvSpPr>
        <xdr:cNvPr id="48" name="Rectangle 2">
          <a:extLst>
            <a:ext uri="{FF2B5EF4-FFF2-40B4-BE49-F238E27FC236}">
              <a16:creationId xmlns:a16="http://schemas.microsoft.com/office/drawing/2014/main" id="{00000000-0008-0000-1700-000030000000}"/>
            </a:ext>
          </a:extLst>
        </xdr:cNvPr>
        <xdr:cNvSpPr>
          <a:spLocks noChangeArrowheads="1"/>
        </xdr:cNvSpPr>
      </xdr:nvSpPr>
      <xdr:spPr bwMode="auto">
        <a:xfrm>
          <a:off x="228600" y="331470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247650</xdr:colOff>
      <xdr:row>83</xdr:row>
      <xdr:rowOff>0</xdr:rowOff>
    </xdr:from>
    <xdr:to>
      <xdr:col>0</xdr:col>
      <xdr:colOff>342900</xdr:colOff>
      <xdr:row>83</xdr:row>
      <xdr:rowOff>0</xdr:rowOff>
    </xdr:to>
    <xdr:sp macro="" textlink="">
      <xdr:nvSpPr>
        <xdr:cNvPr id="49" name="Rectangle 3">
          <a:extLst>
            <a:ext uri="{FF2B5EF4-FFF2-40B4-BE49-F238E27FC236}">
              <a16:creationId xmlns:a16="http://schemas.microsoft.com/office/drawing/2014/main" id="{00000000-0008-0000-1700-000031000000}"/>
            </a:ext>
          </a:extLst>
        </xdr:cNvPr>
        <xdr:cNvSpPr>
          <a:spLocks noChangeArrowheads="1"/>
        </xdr:cNvSpPr>
      </xdr:nvSpPr>
      <xdr:spPr bwMode="auto">
        <a:xfrm>
          <a:off x="247650" y="331470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180975</xdr:colOff>
      <xdr:row>118</xdr:row>
      <xdr:rowOff>0</xdr:rowOff>
    </xdr:from>
    <xdr:to>
      <xdr:col>0</xdr:col>
      <xdr:colOff>276225</xdr:colOff>
      <xdr:row>118</xdr:row>
      <xdr:rowOff>0</xdr:rowOff>
    </xdr:to>
    <xdr:sp macro="" textlink="">
      <xdr:nvSpPr>
        <xdr:cNvPr id="50" name="Rectangle 1">
          <a:extLst>
            <a:ext uri="{FF2B5EF4-FFF2-40B4-BE49-F238E27FC236}">
              <a16:creationId xmlns:a16="http://schemas.microsoft.com/office/drawing/2014/main" id="{00000000-0008-0000-1700-000032000000}"/>
            </a:ext>
          </a:extLst>
        </xdr:cNvPr>
        <xdr:cNvSpPr>
          <a:spLocks noChangeArrowheads="1"/>
        </xdr:cNvSpPr>
      </xdr:nvSpPr>
      <xdr:spPr bwMode="auto">
        <a:xfrm>
          <a:off x="180975" y="331470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228600</xdr:colOff>
      <xdr:row>118</xdr:row>
      <xdr:rowOff>0</xdr:rowOff>
    </xdr:from>
    <xdr:to>
      <xdr:col>0</xdr:col>
      <xdr:colOff>323850</xdr:colOff>
      <xdr:row>118</xdr:row>
      <xdr:rowOff>0</xdr:rowOff>
    </xdr:to>
    <xdr:sp macro="" textlink="">
      <xdr:nvSpPr>
        <xdr:cNvPr id="51" name="Rectangle 2">
          <a:extLst>
            <a:ext uri="{FF2B5EF4-FFF2-40B4-BE49-F238E27FC236}">
              <a16:creationId xmlns:a16="http://schemas.microsoft.com/office/drawing/2014/main" id="{00000000-0008-0000-1700-000033000000}"/>
            </a:ext>
          </a:extLst>
        </xdr:cNvPr>
        <xdr:cNvSpPr>
          <a:spLocks noChangeArrowheads="1"/>
        </xdr:cNvSpPr>
      </xdr:nvSpPr>
      <xdr:spPr bwMode="auto">
        <a:xfrm>
          <a:off x="228600" y="331470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247650</xdr:colOff>
      <xdr:row>118</xdr:row>
      <xdr:rowOff>0</xdr:rowOff>
    </xdr:from>
    <xdr:to>
      <xdr:col>0</xdr:col>
      <xdr:colOff>342900</xdr:colOff>
      <xdr:row>118</xdr:row>
      <xdr:rowOff>0</xdr:rowOff>
    </xdr:to>
    <xdr:sp macro="" textlink="">
      <xdr:nvSpPr>
        <xdr:cNvPr id="52" name="Rectangle 3">
          <a:extLst>
            <a:ext uri="{FF2B5EF4-FFF2-40B4-BE49-F238E27FC236}">
              <a16:creationId xmlns:a16="http://schemas.microsoft.com/office/drawing/2014/main" id="{00000000-0008-0000-1700-000034000000}"/>
            </a:ext>
          </a:extLst>
        </xdr:cNvPr>
        <xdr:cNvSpPr>
          <a:spLocks noChangeArrowheads="1"/>
        </xdr:cNvSpPr>
      </xdr:nvSpPr>
      <xdr:spPr bwMode="auto">
        <a:xfrm>
          <a:off x="247650" y="331470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180975</xdr:colOff>
      <xdr:row>117</xdr:row>
      <xdr:rowOff>0</xdr:rowOff>
    </xdr:from>
    <xdr:to>
      <xdr:col>0</xdr:col>
      <xdr:colOff>276225</xdr:colOff>
      <xdr:row>117</xdr:row>
      <xdr:rowOff>0</xdr:rowOff>
    </xdr:to>
    <xdr:sp macro="" textlink="">
      <xdr:nvSpPr>
        <xdr:cNvPr id="53" name="Rectangle 1">
          <a:extLst>
            <a:ext uri="{FF2B5EF4-FFF2-40B4-BE49-F238E27FC236}">
              <a16:creationId xmlns:a16="http://schemas.microsoft.com/office/drawing/2014/main" id="{00000000-0008-0000-1700-000035000000}"/>
            </a:ext>
          </a:extLst>
        </xdr:cNvPr>
        <xdr:cNvSpPr>
          <a:spLocks noChangeArrowheads="1"/>
        </xdr:cNvSpPr>
      </xdr:nvSpPr>
      <xdr:spPr bwMode="auto">
        <a:xfrm>
          <a:off x="180975" y="306705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228600</xdr:colOff>
      <xdr:row>117</xdr:row>
      <xdr:rowOff>0</xdr:rowOff>
    </xdr:from>
    <xdr:to>
      <xdr:col>0</xdr:col>
      <xdr:colOff>323850</xdr:colOff>
      <xdr:row>117</xdr:row>
      <xdr:rowOff>0</xdr:rowOff>
    </xdr:to>
    <xdr:sp macro="" textlink="">
      <xdr:nvSpPr>
        <xdr:cNvPr id="54" name="Rectangle 2">
          <a:extLst>
            <a:ext uri="{FF2B5EF4-FFF2-40B4-BE49-F238E27FC236}">
              <a16:creationId xmlns:a16="http://schemas.microsoft.com/office/drawing/2014/main" id="{00000000-0008-0000-1700-000036000000}"/>
            </a:ext>
          </a:extLst>
        </xdr:cNvPr>
        <xdr:cNvSpPr>
          <a:spLocks noChangeArrowheads="1"/>
        </xdr:cNvSpPr>
      </xdr:nvSpPr>
      <xdr:spPr bwMode="auto">
        <a:xfrm>
          <a:off x="228600" y="306705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247650</xdr:colOff>
      <xdr:row>117</xdr:row>
      <xdr:rowOff>0</xdr:rowOff>
    </xdr:from>
    <xdr:to>
      <xdr:col>0</xdr:col>
      <xdr:colOff>342900</xdr:colOff>
      <xdr:row>117</xdr:row>
      <xdr:rowOff>0</xdr:rowOff>
    </xdr:to>
    <xdr:sp macro="" textlink="">
      <xdr:nvSpPr>
        <xdr:cNvPr id="55" name="Rectangle 3">
          <a:extLst>
            <a:ext uri="{FF2B5EF4-FFF2-40B4-BE49-F238E27FC236}">
              <a16:creationId xmlns:a16="http://schemas.microsoft.com/office/drawing/2014/main" id="{00000000-0008-0000-1700-000037000000}"/>
            </a:ext>
          </a:extLst>
        </xdr:cNvPr>
        <xdr:cNvSpPr>
          <a:spLocks noChangeArrowheads="1"/>
        </xdr:cNvSpPr>
      </xdr:nvSpPr>
      <xdr:spPr bwMode="auto">
        <a:xfrm>
          <a:off x="247650" y="306705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180975</xdr:colOff>
      <xdr:row>119</xdr:row>
      <xdr:rowOff>0</xdr:rowOff>
    </xdr:from>
    <xdr:to>
      <xdr:col>0</xdr:col>
      <xdr:colOff>276225</xdr:colOff>
      <xdr:row>119</xdr:row>
      <xdr:rowOff>0</xdr:rowOff>
    </xdr:to>
    <xdr:sp macro="" textlink="">
      <xdr:nvSpPr>
        <xdr:cNvPr id="56" name="Rectangle 7">
          <a:extLst>
            <a:ext uri="{FF2B5EF4-FFF2-40B4-BE49-F238E27FC236}">
              <a16:creationId xmlns:a16="http://schemas.microsoft.com/office/drawing/2014/main" id="{00000000-0008-0000-1700-000038000000}"/>
            </a:ext>
          </a:extLst>
        </xdr:cNvPr>
        <xdr:cNvSpPr>
          <a:spLocks noChangeArrowheads="1"/>
        </xdr:cNvSpPr>
      </xdr:nvSpPr>
      <xdr:spPr bwMode="auto">
        <a:xfrm>
          <a:off x="180975" y="356235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228600</xdr:colOff>
      <xdr:row>119</xdr:row>
      <xdr:rowOff>0</xdr:rowOff>
    </xdr:from>
    <xdr:to>
      <xdr:col>0</xdr:col>
      <xdr:colOff>323850</xdr:colOff>
      <xdr:row>119</xdr:row>
      <xdr:rowOff>0</xdr:rowOff>
    </xdr:to>
    <xdr:sp macro="" textlink="">
      <xdr:nvSpPr>
        <xdr:cNvPr id="57" name="Rectangle 8">
          <a:extLst>
            <a:ext uri="{FF2B5EF4-FFF2-40B4-BE49-F238E27FC236}">
              <a16:creationId xmlns:a16="http://schemas.microsoft.com/office/drawing/2014/main" id="{00000000-0008-0000-1700-000039000000}"/>
            </a:ext>
          </a:extLst>
        </xdr:cNvPr>
        <xdr:cNvSpPr>
          <a:spLocks noChangeArrowheads="1"/>
        </xdr:cNvSpPr>
      </xdr:nvSpPr>
      <xdr:spPr bwMode="auto">
        <a:xfrm>
          <a:off x="228600" y="356235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247650</xdr:colOff>
      <xdr:row>119</xdr:row>
      <xdr:rowOff>0</xdr:rowOff>
    </xdr:from>
    <xdr:to>
      <xdr:col>0</xdr:col>
      <xdr:colOff>342900</xdr:colOff>
      <xdr:row>119</xdr:row>
      <xdr:rowOff>0</xdr:rowOff>
    </xdr:to>
    <xdr:sp macro="" textlink="">
      <xdr:nvSpPr>
        <xdr:cNvPr id="58" name="Rectangle 9">
          <a:extLst>
            <a:ext uri="{FF2B5EF4-FFF2-40B4-BE49-F238E27FC236}">
              <a16:creationId xmlns:a16="http://schemas.microsoft.com/office/drawing/2014/main" id="{00000000-0008-0000-1700-00003A000000}"/>
            </a:ext>
          </a:extLst>
        </xdr:cNvPr>
        <xdr:cNvSpPr>
          <a:spLocks noChangeArrowheads="1"/>
        </xdr:cNvSpPr>
      </xdr:nvSpPr>
      <xdr:spPr bwMode="auto">
        <a:xfrm>
          <a:off x="247650" y="356235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180975</xdr:colOff>
      <xdr:row>118</xdr:row>
      <xdr:rowOff>0</xdr:rowOff>
    </xdr:from>
    <xdr:to>
      <xdr:col>0</xdr:col>
      <xdr:colOff>276225</xdr:colOff>
      <xdr:row>118</xdr:row>
      <xdr:rowOff>0</xdr:rowOff>
    </xdr:to>
    <xdr:sp macro="" textlink="">
      <xdr:nvSpPr>
        <xdr:cNvPr id="59" name="Rectangle 1">
          <a:extLst>
            <a:ext uri="{FF2B5EF4-FFF2-40B4-BE49-F238E27FC236}">
              <a16:creationId xmlns:a16="http://schemas.microsoft.com/office/drawing/2014/main" id="{00000000-0008-0000-1700-00003B000000}"/>
            </a:ext>
          </a:extLst>
        </xdr:cNvPr>
        <xdr:cNvSpPr>
          <a:spLocks noChangeArrowheads="1"/>
        </xdr:cNvSpPr>
      </xdr:nvSpPr>
      <xdr:spPr bwMode="auto">
        <a:xfrm>
          <a:off x="180975" y="331470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228600</xdr:colOff>
      <xdr:row>118</xdr:row>
      <xdr:rowOff>0</xdr:rowOff>
    </xdr:from>
    <xdr:to>
      <xdr:col>0</xdr:col>
      <xdr:colOff>323850</xdr:colOff>
      <xdr:row>118</xdr:row>
      <xdr:rowOff>0</xdr:rowOff>
    </xdr:to>
    <xdr:sp macro="" textlink="">
      <xdr:nvSpPr>
        <xdr:cNvPr id="60" name="Rectangle 2">
          <a:extLst>
            <a:ext uri="{FF2B5EF4-FFF2-40B4-BE49-F238E27FC236}">
              <a16:creationId xmlns:a16="http://schemas.microsoft.com/office/drawing/2014/main" id="{00000000-0008-0000-1700-00003C000000}"/>
            </a:ext>
          </a:extLst>
        </xdr:cNvPr>
        <xdr:cNvSpPr>
          <a:spLocks noChangeArrowheads="1"/>
        </xdr:cNvSpPr>
      </xdr:nvSpPr>
      <xdr:spPr bwMode="auto">
        <a:xfrm>
          <a:off x="228600" y="331470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247650</xdr:colOff>
      <xdr:row>118</xdr:row>
      <xdr:rowOff>0</xdr:rowOff>
    </xdr:from>
    <xdr:to>
      <xdr:col>0</xdr:col>
      <xdr:colOff>342900</xdr:colOff>
      <xdr:row>118</xdr:row>
      <xdr:rowOff>0</xdr:rowOff>
    </xdr:to>
    <xdr:sp macro="" textlink="">
      <xdr:nvSpPr>
        <xdr:cNvPr id="61" name="Rectangle 3">
          <a:extLst>
            <a:ext uri="{FF2B5EF4-FFF2-40B4-BE49-F238E27FC236}">
              <a16:creationId xmlns:a16="http://schemas.microsoft.com/office/drawing/2014/main" id="{00000000-0008-0000-1700-00003D000000}"/>
            </a:ext>
          </a:extLst>
        </xdr:cNvPr>
        <xdr:cNvSpPr>
          <a:spLocks noChangeArrowheads="1"/>
        </xdr:cNvSpPr>
      </xdr:nvSpPr>
      <xdr:spPr bwMode="auto">
        <a:xfrm>
          <a:off x="247650" y="331470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180975</xdr:colOff>
      <xdr:row>153</xdr:row>
      <xdr:rowOff>0</xdr:rowOff>
    </xdr:from>
    <xdr:to>
      <xdr:col>0</xdr:col>
      <xdr:colOff>276225</xdr:colOff>
      <xdr:row>153</xdr:row>
      <xdr:rowOff>0</xdr:rowOff>
    </xdr:to>
    <xdr:sp macro="" textlink="">
      <xdr:nvSpPr>
        <xdr:cNvPr id="62" name="Rectangle 1">
          <a:extLst>
            <a:ext uri="{FF2B5EF4-FFF2-40B4-BE49-F238E27FC236}">
              <a16:creationId xmlns:a16="http://schemas.microsoft.com/office/drawing/2014/main" id="{00000000-0008-0000-1700-00003E000000}"/>
            </a:ext>
          </a:extLst>
        </xdr:cNvPr>
        <xdr:cNvSpPr>
          <a:spLocks noChangeArrowheads="1"/>
        </xdr:cNvSpPr>
      </xdr:nvSpPr>
      <xdr:spPr bwMode="auto">
        <a:xfrm>
          <a:off x="180975" y="331470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228600</xdr:colOff>
      <xdr:row>153</xdr:row>
      <xdr:rowOff>0</xdr:rowOff>
    </xdr:from>
    <xdr:to>
      <xdr:col>0</xdr:col>
      <xdr:colOff>323850</xdr:colOff>
      <xdr:row>153</xdr:row>
      <xdr:rowOff>0</xdr:rowOff>
    </xdr:to>
    <xdr:sp macro="" textlink="">
      <xdr:nvSpPr>
        <xdr:cNvPr id="63" name="Rectangle 2">
          <a:extLst>
            <a:ext uri="{FF2B5EF4-FFF2-40B4-BE49-F238E27FC236}">
              <a16:creationId xmlns:a16="http://schemas.microsoft.com/office/drawing/2014/main" id="{00000000-0008-0000-1700-00003F000000}"/>
            </a:ext>
          </a:extLst>
        </xdr:cNvPr>
        <xdr:cNvSpPr>
          <a:spLocks noChangeArrowheads="1"/>
        </xdr:cNvSpPr>
      </xdr:nvSpPr>
      <xdr:spPr bwMode="auto">
        <a:xfrm>
          <a:off x="228600" y="331470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247650</xdr:colOff>
      <xdr:row>153</xdr:row>
      <xdr:rowOff>0</xdr:rowOff>
    </xdr:from>
    <xdr:to>
      <xdr:col>0</xdr:col>
      <xdr:colOff>342900</xdr:colOff>
      <xdr:row>153</xdr:row>
      <xdr:rowOff>0</xdr:rowOff>
    </xdr:to>
    <xdr:sp macro="" textlink="">
      <xdr:nvSpPr>
        <xdr:cNvPr id="64" name="Rectangle 3">
          <a:extLst>
            <a:ext uri="{FF2B5EF4-FFF2-40B4-BE49-F238E27FC236}">
              <a16:creationId xmlns:a16="http://schemas.microsoft.com/office/drawing/2014/main" id="{00000000-0008-0000-1700-000040000000}"/>
            </a:ext>
          </a:extLst>
        </xdr:cNvPr>
        <xdr:cNvSpPr>
          <a:spLocks noChangeArrowheads="1"/>
        </xdr:cNvSpPr>
      </xdr:nvSpPr>
      <xdr:spPr bwMode="auto">
        <a:xfrm>
          <a:off x="247650" y="331470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180975</xdr:colOff>
      <xdr:row>152</xdr:row>
      <xdr:rowOff>0</xdr:rowOff>
    </xdr:from>
    <xdr:to>
      <xdr:col>0</xdr:col>
      <xdr:colOff>276225</xdr:colOff>
      <xdr:row>152</xdr:row>
      <xdr:rowOff>0</xdr:rowOff>
    </xdr:to>
    <xdr:sp macro="" textlink="">
      <xdr:nvSpPr>
        <xdr:cNvPr id="65" name="Rectangle 1">
          <a:extLst>
            <a:ext uri="{FF2B5EF4-FFF2-40B4-BE49-F238E27FC236}">
              <a16:creationId xmlns:a16="http://schemas.microsoft.com/office/drawing/2014/main" id="{00000000-0008-0000-1700-000041000000}"/>
            </a:ext>
          </a:extLst>
        </xdr:cNvPr>
        <xdr:cNvSpPr>
          <a:spLocks noChangeArrowheads="1"/>
        </xdr:cNvSpPr>
      </xdr:nvSpPr>
      <xdr:spPr bwMode="auto">
        <a:xfrm>
          <a:off x="180975" y="306705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228600</xdr:colOff>
      <xdr:row>152</xdr:row>
      <xdr:rowOff>0</xdr:rowOff>
    </xdr:from>
    <xdr:to>
      <xdr:col>0</xdr:col>
      <xdr:colOff>323850</xdr:colOff>
      <xdr:row>152</xdr:row>
      <xdr:rowOff>0</xdr:rowOff>
    </xdr:to>
    <xdr:sp macro="" textlink="">
      <xdr:nvSpPr>
        <xdr:cNvPr id="66" name="Rectangle 2">
          <a:extLst>
            <a:ext uri="{FF2B5EF4-FFF2-40B4-BE49-F238E27FC236}">
              <a16:creationId xmlns:a16="http://schemas.microsoft.com/office/drawing/2014/main" id="{00000000-0008-0000-1700-000042000000}"/>
            </a:ext>
          </a:extLst>
        </xdr:cNvPr>
        <xdr:cNvSpPr>
          <a:spLocks noChangeArrowheads="1"/>
        </xdr:cNvSpPr>
      </xdr:nvSpPr>
      <xdr:spPr bwMode="auto">
        <a:xfrm>
          <a:off x="228600" y="306705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247650</xdr:colOff>
      <xdr:row>152</xdr:row>
      <xdr:rowOff>0</xdr:rowOff>
    </xdr:from>
    <xdr:to>
      <xdr:col>0</xdr:col>
      <xdr:colOff>342900</xdr:colOff>
      <xdr:row>152</xdr:row>
      <xdr:rowOff>0</xdr:rowOff>
    </xdr:to>
    <xdr:sp macro="" textlink="">
      <xdr:nvSpPr>
        <xdr:cNvPr id="67" name="Rectangle 3">
          <a:extLst>
            <a:ext uri="{FF2B5EF4-FFF2-40B4-BE49-F238E27FC236}">
              <a16:creationId xmlns:a16="http://schemas.microsoft.com/office/drawing/2014/main" id="{00000000-0008-0000-1700-000043000000}"/>
            </a:ext>
          </a:extLst>
        </xdr:cNvPr>
        <xdr:cNvSpPr>
          <a:spLocks noChangeArrowheads="1"/>
        </xdr:cNvSpPr>
      </xdr:nvSpPr>
      <xdr:spPr bwMode="auto">
        <a:xfrm>
          <a:off x="247650" y="306705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180975</xdr:colOff>
      <xdr:row>154</xdr:row>
      <xdr:rowOff>0</xdr:rowOff>
    </xdr:from>
    <xdr:to>
      <xdr:col>0</xdr:col>
      <xdr:colOff>276225</xdr:colOff>
      <xdr:row>154</xdr:row>
      <xdr:rowOff>0</xdr:rowOff>
    </xdr:to>
    <xdr:sp macro="" textlink="">
      <xdr:nvSpPr>
        <xdr:cNvPr id="68" name="Rectangle 7">
          <a:extLst>
            <a:ext uri="{FF2B5EF4-FFF2-40B4-BE49-F238E27FC236}">
              <a16:creationId xmlns:a16="http://schemas.microsoft.com/office/drawing/2014/main" id="{00000000-0008-0000-1700-000044000000}"/>
            </a:ext>
          </a:extLst>
        </xdr:cNvPr>
        <xdr:cNvSpPr>
          <a:spLocks noChangeArrowheads="1"/>
        </xdr:cNvSpPr>
      </xdr:nvSpPr>
      <xdr:spPr bwMode="auto">
        <a:xfrm>
          <a:off x="180975" y="356235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228600</xdr:colOff>
      <xdr:row>154</xdr:row>
      <xdr:rowOff>0</xdr:rowOff>
    </xdr:from>
    <xdr:to>
      <xdr:col>0</xdr:col>
      <xdr:colOff>323850</xdr:colOff>
      <xdr:row>154</xdr:row>
      <xdr:rowOff>0</xdr:rowOff>
    </xdr:to>
    <xdr:sp macro="" textlink="">
      <xdr:nvSpPr>
        <xdr:cNvPr id="69" name="Rectangle 8">
          <a:extLst>
            <a:ext uri="{FF2B5EF4-FFF2-40B4-BE49-F238E27FC236}">
              <a16:creationId xmlns:a16="http://schemas.microsoft.com/office/drawing/2014/main" id="{00000000-0008-0000-1700-000045000000}"/>
            </a:ext>
          </a:extLst>
        </xdr:cNvPr>
        <xdr:cNvSpPr>
          <a:spLocks noChangeArrowheads="1"/>
        </xdr:cNvSpPr>
      </xdr:nvSpPr>
      <xdr:spPr bwMode="auto">
        <a:xfrm>
          <a:off x="228600" y="356235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247650</xdr:colOff>
      <xdr:row>154</xdr:row>
      <xdr:rowOff>0</xdr:rowOff>
    </xdr:from>
    <xdr:to>
      <xdr:col>0</xdr:col>
      <xdr:colOff>342900</xdr:colOff>
      <xdr:row>154</xdr:row>
      <xdr:rowOff>0</xdr:rowOff>
    </xdr:to>
    <xdr:sp macro="" textlink="">
      <xdr:nvSpPr>
        <xdr:cNvPr id="70" name="Rectangle 9">
          <a:extLst>
            <a:ext uri="{FF2B5EF4-FFF2-40B4-BE49-F238E27FC236}">
              <a16:creationId xmlns:a16="http://schemas.microsoft.com/office/drawing/2014/main" id="{00000000-0008-0000-1700-000046000000}"/>
            </a:ext>
          </a:extLst>
        </xdr:cNvPr>
        <xdr:cNvSpPr>
          <a:spLocks noChangeArrowheads="1"/>
        </xdr:cNvSpPr>
      </xdr:nvSpPr>
      <xdr:spPr bwMode="auto">
        <a:xfrm>
          <a:off x="247650" y="356235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180975</xdr:colOff>
      <xdr:row>153</xdr:row>
      <xdr:rowOff>0</xdr:rowOff>
    </xdr:from>
    <xdr:to>
      <xdr:col>0</xdr:col>
      <xdr:colOff>276225</xdr:colOff>
      <xdr:row>153</xdr:row>
      <xdr:rowOff>0</xdr:rowOff>
    </xdr:to>
    <xdr:sp macro="" textlink="">
      <xdr:nvSpPr>
        <xdr:cNvPr id="71" name="Rectangle 1">
          <a:extLst>
            <a:ext uri="{FF2B5EF4-FFF2-40B4-BE49-F238E27FC236}">
              <a16:creationId xmlns:a16="http://schemas.microsoft.com/office/drawing/2014/main" id="{00000000-0008-0000-1700-000047000000}"/>
            </a:ext>
          </a:extLst>
        </xdr:cNvPr>
        <xdr:cNvSpPr>
          <a:spLocks noChangeArrowheads="1"/>
        </xdr:cNvSpPr>
      </xdr:nvSpPr>
      <xdr:spPr bwMode="auto">
        <a:xfrm>
          <a:off x="180975" y="331470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228600</xdr:colOff>
      <xdr:row>153</xdr:row>
      <xdr:rowOff>0</xdr:rowOff>
    </xdr:from>
    <xdr:to>
      <xdr:col>0</xdr:col>
      <xdr:colOff>323850</xdr:colOff>
      <xdr:row>153</xdr:row>
      <xdr:rowOff>0</xdr:rowOff>
    </xdr:to>
    <xdr:sp macro="" textlink="">
      <xdr:nvSpPr>
        <xdr:cNvPr id="72" name="Rectangle 2">
          <a:extLst>
            <a:ext uri="{FF2B5EF4-FFF2-40B4-BE49-F238E27FC236}">
              <a16:creationId xmlns:a16="http://schemas.microsoft.com/office/drawing/2014/main" id="{00000000-0008-0000-1700-000048000000}"/>
            </a:ext>
          </a:extLst>
        </xdr:cNvPr>
        <xdr:cNvSpPr>
          <a:spLocks noChangeArrowheads="1"/>
        </xdr:cNvSpPr>
      </xdr:nvSpPr>
      <xdr:spPr bwMode="auto">
        <a:xfrm>
          <a:off x="228600" y="331470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247650</xdr:colOff>
      <xdr:row>153</xdr:row>
      <xdr:rowOff>0</xdr:rowOff>
    </xdr:from>
    <xdr:to>
      <xdr:col>0</xdr:col>
      <xdr:colOff>342900</xdr:colOff>
      <xdr:row>153</xdr:row>
      <xdr:rowOff>0</xdr:rowOff>
    </xdr:to>
    <xdr:sp macro="" textlink="">
      <xdr:nvSpPr>
        <xdr:cNvPr id="73" name="Rectangle 3">
          <a:extLst>
            <a:ext uri="{FF2B5EF4-FFF2-40B4-BE49-F238E27FC236}">
              <a16:creationId xmlns:a16="http://schemas.microsoft.com/office/drawing/2014/main" id="{00000000-0008-0000-1700-000049000000}"/>
            </a:ext>
          </a:extLst>
        </xdr:cNvPr>
        <xdr:cNvSpPr>
          <a:spLocks noChangeArrowheads="1"/>
        </xdr:cNvSpPr>
      </xdr:nvSpPr>
      <xdr:spPr bwMode="auto">
        <a:xfrm>
          <a:off x="247650" y="331470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180975</xdr:colOff>
      <xdr:row>188</xdr:row>
      <xdr:rowOff>0</xdr:rowOff>
    </xdr:from>
    <xdr:to>
      <xdr:col>0</xdr:col>
      <xdr:colOff>276225</xdr:colOff>
      <xdr:row>188</xdr:row>
      <xdr:rowOff>0</xdr:rowOff>
    </xdr:to>
    <xdr:sp macro="" textlink="">
      <xdr:nvSpPr>
        <xdr:cNvPr id="74" name="Rectangle 1">
          <a:extLst>
            <a:ext uri="{FF2B5EF4-FFF2-40B4-BE49-F238E27FC236}">
              <a16:creationId xmlns:a16="http://schemas.microsoft.com/office/drawing/2014/main" id="{00000000-0008-0000-1700-00004A000000}"/>
            </a:ext>
          </a:extLst>
        </xdr:cNvPr>
        <xdr:cNvSpPr>
          <a:spLocks noChangeArrowheads="1"/>
        </xdr:cNvSpPr>
      </xdr:nvSpPr>
      <xdr:spPr bwMode="auto">
        <a:xfrm>
          <a:off x="180975" y="331470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228600</xdr:colOff>
      <xdr:row>188</xdr:row>
      <xdr:rowOff>0</xdr:rowOff>
    </xdr:from>
    <xdr:to>
      <xdr:col>0</xdr:col>
      <xdr:colOff>323850</xdr:colOff>
      <xdr:row>188</xdr:row>
      <xdr:rowOff>0</xdr:rowOff>
    </xdr:to>
    <xdr:sp macro="" textlink="">
      <xdr:nvSpPr>
        <xdr:cNvPr id="75" name="Rectangle 2">
          <a:extLst>
            <a:ext uri="{FF2B5EF4-FFF2-40B4-BE49-F238E27FC236}">
              <a16:creationId xmlns:a16="http://schemas.microsoft.com/office/drawing/2014/main" id="{00000000-0008-0000-1700-00004B000000}"/>
            </a:ext>
          </a:extLst>
        </xdr:cNvPr>
        <xdr:cNvSpPr>
          <a:spLocks noChangeArrowheads="1"/>
        </xdr:cNvSpPr>
      </xdr:nvSpPr>
      <xdr:spPr bwMode="auto">
        <a:xfrm>
          <a:off x="228600" y="331470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247650</xdr:colOff>
      <xdr:row>188</xdr:row>
      <xdr:rowOff>0</xdr:rowOff>
    </xdr:from>
    <xdr:to>
      <xdr:col>0</xdr:col>
      <xdr:colOff>342900</xdr:colOff>
      <xdr:row>188</xdr:row>
      <xdr:rowOff>0</xdr:rowOff>
    </xdr:to>
    <xdr:sp macro="" textlink="">
      <xdr:nvSpPr>
        <xdr:cNvPr id="76" name="Rectangle 3">
          <a:extLst>
            <a:ext uri="{FF2B5EF4-FFF2-40B4-BE49-F238E27FC236}">
              <a16:creationId xmlns:a16="http://schemas.microsoft.com/office/drawing/2014/main" id="{00000000-0008-0000-1700-00004C000000}"/>
            </a:ext>
          </a:extLst>
        </xdr:cNvPr>
        <xdr:cNvSpPr>
          <a:spLocks noChangeArrowheads="1"/>
        </xdr:cNvSpPr>
      </xdr:nvSpPr>
      <xdr:spPr bwMode="auto">
        <a:xfrm>
          <a:off x="247650" y="331470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180975</xdr:colOff>
      <xdr:row>187</xdr:row>
      <xdr:rowOff>0</xdr:rowOff>
    </xdr:from>
    <xdr:to>
      <xdr:col>0</xdr:col>
      <xdr:colOff>276225</xdr:colOff>
      <xdr:row>187</xdr:row>
      <xdr:rowOff>0</xdr:rowOff>
    </xdr:to>
    <xdr:sp macro="" textlink="">
      <xdr:nvSpPr>
        <xdr:cNvPr id="77" name="Rectangle 1">
          <a:extLst>
            <a:ext uri="{FF2B5EF4-FFF2-40B4-BE49-F238E27FC236}">
              <a16:creationId xmlns:a16="http://schemas.microsoft.com/office/drawing/2014/main" id="{00000000-0008-0000-1700-00004D000000}"/>
            </a:ext>
          </a:extLst>
        </xdr:cNvPr>
        <xdr:cNvSpPr>
          <a:spLocks noChangeArrowheads="1"/>
        </xdr:cNvSpPr>
      </xdr:nvSpPr>
      <xdr:spPr bwMode="auto">
        <a:xfrm>
          <a:off x="180975" y="306705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228600</xdr:colOff>
      <xdr:row>187</xdr:row>
      <xdr:rowOff>0</xdr:rowOff>
    </xdr:from>
    <xdr:to>
      <xdr:col>0</xdr:col>
      <xdr:colOff>323850</xdr:colOff>
      <xdr:row>187</xdr:row>
      <xdr:rowOff>0</xdr:rowOff>
    </xdr:to>
    <xdr:sp macro="" textlink="">
      <xdr:nvSpPr>
        <xdr:cNvPr id="78" name="Rectangle 2">
          <a:extLst>
            <a:ext uri="{FF2B5EF4-FFF2-40B4-BE49-F238E27FC236}">
              <a16:creationId xmlns:a16="http://schemas.microsoft.com/office/drawing/2014/main" id="{00000000-0008-0000-1700-00004E000000}"/>
            </a:ext>
          </a:extLst>
        </xdr:cNvPr>
        <xdr:cNvSpPr>
          <a:spLocks noChangeArrowheads="1"/>
        </xdr:cNvSpPr>
      </xdr:nvSpPr>
      <xdr:spPr bwMode="auto">
        <a:xfrm>
          <a:off x="228600" y="306705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247650</xdr:colOff>
      <xdr:row>187</xdr:row>
      <xdr:rowOff>0</xdr:rowOff>
    </xdr:from>
    <xdr:to>
      <xdr:col>0</xdr:col>
      <xdr:colOff>342900</xdr:colOff>
      <xdr:row>187</xdr:row>
      <xdr:rowOff>0</xdr:rowOff>
    </xdr:to>
    <xdr:sp macro="" textlink="">
      <xdr:nvSpPr>
        <xdr:cNvPr id="79" name="Rectangle 3">
          <a:extLst>
            <a:ext uri="{FF2B5EF4-FFF2-40B4-BE49-F238E27FC236}">
              <a16:creationId xmlns:a16="http://schemas.microsoft.com/office/drawing/2014/main" id="{00000000-0008-0000-1700-00004F000000}"/>
            </a:ext>
          </a:extLst>
        </xdr:cNvPr>
        <xdr:cNvSpPr>
          <a:spLocks noChangeArrowheads="1"/>
        </xdr:cNvSpPr>
      </xdr:nvSpPr>
      <xdr:spPr bwMode="auto">
        <a:xfrm>
          <a:off x="247650" y="306705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180975</xdr:colOff>
      <xdr:row>189</xdr:row>
      <xdr:rowOff>0</xdr:rowOff>
    </xdr:from>
    <xdr:to>
      <xdr:col>0</xdr:col>
      <xdr:colOff>276225</xdr:colOff>
      <xdr:row>189</xdr:row>
      <xdr:rowOff>0</xdr:rowOff>
    </xdr:to>
    <xdr:sp macro="" textlink="">
      <xdr:nvSpPr>
        <xdr:cNvPr id="80" name="Rectangle 7">
          <a:extLst>
            <a:ext uri="{FF2B5EF4-FFF2-40B4-BE49-F238E27FC236}">
              <a16:creationId xmlns:a16="http://schemas.microsoft.com/office/drawing/2014/main" id="{00000000-0008-0000-1700-000050000000}"/>
            </a:ext>
          </a:extLst>
        </xdr:cNvPr>
        <xdr:cNvSpPr>
          <a:spLocks noChangeArrowheads="1"/>
        </xdr:cNvSpPr>
      </xdr:nvSpPr>
      <xdr:spPr bwMode="auto">
        <a:xfrm>
          <a:off x="180975" y="356235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228600</xdr:colOff>
      <xdr:row>189</xdr:row>
      <xdr:rowOff>0</xdr:rowOff>
    </xdr:from>
    <xdr:to>
      <xdr:col>0</xdr:col>
      <xdr:colOff>323850</xdr:colOff>
      <xdr:row>189</xdr:row>
      <xdr:rowOff>0</xdr:rowOff>
    </xdr:to>
    <xdr:sp macro="" textlink="">
      <xdr:nvSpPr>
        <xdr:cNvPr id="81" name="Rectangle 8">
          <a:extLst>
            <a:ext uri="{FF2B5EF4-FFF2-40B4-BE49-F238E27FC236}">
              <a16:creationId xmlns:a16="http://schemas.microsoft.com/office/drawing/2014/main" id="{00000000-0008-0000-1700-000051000000}"/>
            </a:ext>
          </a:extLst>
        </xdr:cNvPr>
        <xdr:cNvSpPr>
          <a:spLocks noChangeArrowheads="1"/>
        </xdr:cNvSpPr>
      </xdr:nvSpPr>
      <xdr:spPr bwMode="auto">
        <a:xfrm>
          <a:off x="228600" y="356235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247650</xdr:colOff>
      <xdr:row>189</xdr:row>
      <xdr:rowOff>0</xdr:rowOff>
    </xdr:from>
    <xdr:to>
      <xdr:col>0</xdr:col>
      <xdr:colOff>342900</xdr:colOff>
      <xdr:row>189</xdr:row>
      <xdr:rowOff>0</xdr:rowOff>
    </xdr:to>
    <xdr:sp macro="" textlink="">
      <xdr:nvSpPr>
        <xdr:cNvPr id="82" name="Rectangle 9">
          <a:extLst>
            <a:ext uri="{FF2B5EF4-FFF2-40B4-BE49-F238E27FC236}">
              <a16:creationId xmlns:a16="http://schemas.microsoft.com/office/drawing/2014/main" id="{00000000-0008-0000-1700-000052000000}"/>
            </a:ext>
          </a:extLst>
        </xdr:cNvPr>
        <xdr:cNvSpPr>
          <a:spLocks noChangeArrowheads="1"/>
        </xdr:cNvSpPr>
      </xdr:nvSpPr>
      <xdr:spPr bwMode="auto">
        <a:xfrm>
          <a:off x="247650" y="356235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180975</xdr:colOff>
      <xdr:row>188</xdr:row>
      <xdr:rowOff>0</xdr:rowOff>
    </xdr:from>
    <xdr:to>
      <xdr:col>0</xdr:col>
      <xdr:colOff>276225</xdr:colOff>
      <xdr:row>188</xdr:row>
      <xdr:rowOff>0</xdr:rowOff>
    </xdr:to>
    <xdr:sp macro="" textlink="">
      <xdr:nvSpPr>
        <xdr:cNvPr id="83" name="Rectangle 1">
          <a:extLst>
            <a:ext uri="{FF2B5EF4-FFF2-40B4-BE49-F238E27FC236}">
              <a16:creationId xmlns:a16="http://schemas.microsoft.com/office/drawing/2014/main" id="{00000000-0008-0000-1700-000053000000}"/>
            </a:ext>
          </a:extLst>
        </xdr:cNvPr>
        <xdr:cNvSpPr>
          <a:spLocks noChangeArrowheads="1"/>
        </xdr:cNvSpPr>
      </xdr:nvSpPr>
      <xdr:spPr bwMode="auto">
        <a:xfrm>
          <a:off x="180975" y="331470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228600</xdr:colOff>
      <xdr:row>188</xdr:row>
      <xdr:rowOff>0</xdr:rowOff>
    </xdr:from>
    <xdr:to>
      <xdr:col>0</xdr:col>
      <xdr:colOff>323850</xdr:colOff>
      <xdr:row>188</xdr:row>
      <xdr:rowOff>0</xdr:rowOff>
    </xdr:to>
    <xdr:sp macro="" textlink="">
      <xdr:nvSpPr>
        <xdr:cNvPr id="84" name="Rectangle 2">
          <a:extLst>
            <a:ext uri="{FF2B5EF4-FFF2-40B4-BE49-F238E27FC236}">
              <a16:creationId xmlns:a16="http://schemas.microsoft.com/office/drawing/2014/main" id="{00000000-0008-0000-1700-000054000000}"/>
            </a:ext>
          </a:extLst>
        </xdr:cNvPr>
        <xdr:cNvSpPr>
          <a:spLocks noChangeArrowheads="1"/>
        </xdr:cNvSpPr>
      </xdr:nvSpPr>
      <xdr:spPr bwMode="auto">
        <a:xfrm>
          <a:off x="228600" y="331470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247650</xdr:colOff>
      <xdr:row>188</xdr:row>
      <xdr:rowOff>0</xdr:rowOff>
    </xdr:from>
    <xdr:to>
      <xdr:col>0</xdr:col>
      <xdr:colOff>342900</xdr:colOff>
      <xdr:row>188</xdr:row>
      <xdr:rowOff>0</xdr:rowOff>
    </xdr:to>
    <xdr:sp macro="" textlink="">
      <xdr:nvSpPr>
        <xdr:cNvPr id="85" name="Rectangle 3">
          <a:extLst>
            <a:ext uri="{FF2B5EF4-FFF2-40B4-BE49-F238E27FC236}">
              <a16:creationId xmlns:a16="http://schemas.microsoft.com/office/drawing/2014/main" id="{00000000-0008-0000-1700-000055000000}"/>
            </a:ext>
          </a:extLst>
        </xdr:cNvPr>
        <xdr:cNvSpPr>
          <a:spLocks noChangeArrowheads="1"/>
        </xdr:cNvSpPr>
      </xdr:nvSpPr>
      <xdr:spPr bwMode="auto">
        <a:xfrm>
          <a:off x="247650" y="331470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180975</xdr:colOff>
      <xdr:row>223</xdr:row>
      <xdr:rowOff>0</xdr:rowOff>
    </xdr:from>
    <xdr:to>
      <xdr:col>0</xdr:col>
      <xdr:colOff>276225</xdr:colOff>
      <xdr:row>223</xdr:row>
      <xdr:rowOff>0</xdr:rowOff>
    </xdr:to>
    <xdr:sp macro="" textlink="">
      <xdr:nvSpPr>
        <xdr:cNvPr id="86" name="Rectangle 1">
          <a:extLst>
            <a:ext uri="{FF2B5EF4-FFF2-40B4-BE49-F238E27FC236}">
              <a16:creationId xmlns:a16="http://schemas.microsoft.com/office/drawing/2014/main" id="{00000000-0008-0000-1700-000056000000}"/>
            </a:ext>
          </a:extLst>
        </xdr:cNvPr>
        <xdr:cNvSpPr>
          <a:spLocks noChangeArrowheads="1"/>
        </xdr:cNvSpPr>
      </xdr:nvSpPr>
      <xdr:spPr bwMode="auto">
        <a:xfrm>
          <a:off x="180975" y="331470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228600</xdr:colOff>
      <xdr:row>223</xdr:row>
      <xdr:rowOff>0</xdr:rowOff>
    </xdr:from>
    <xdr:to>
      <xdr:col>0</xdr:col>
      <xdr:colOff>323850</xdr:colOff>
      <xdr:row>223</xdr:row>
      <xdr:rowOff>0</xdr:rowOff>
    </xdr:to>
    <xdr:sp macro="" textlink="">
      <xdr:nvSpPr>
        <xdr:cNvPr id="87" name="Rectangle 2">
          <a:extLst>
            <a:ext uri="{FF2B5EF4-FFF2-40B4-BE49-F238E27FC236}">
              <a16:creationId xmlns:a16="http://schemas.microsoft.com/office/drawing/2014/main" id="{00000000-0008-0000-1700-000057000000}"/>
            </a:ext>
          </a:extLst>
        </xdr:cNvPr>
        <xdr:cNvSpPr>
          <a:spLocks noChangeArrowheads="1"/>
        </xdr:cNvSpPr>
      </xdr:nvSpPr>
      <xdr:spPr bwMode="auto">
        <a:xfrm>
          <a:off x="228600" y="331470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247650</xdr:colOff>
      <xdr:row>223</xdr:row>
      <xdr:rowOff>0</xdr:rowOff>
    </xdr:from>
    <xdr:to>
      <xdr:col>0</xdr:col>
      <xdr:colOff>342900</xdr:colOff>
      <xdr:row>223</xdr:row>
      <xdr:rowOff>0</xdr:rowOff>
    </xdr:to>
    <xdr:sp macro="" textlink="">
      <xdr:nvSpPr>
        <xdr:cNvPr id="88" name="Rectangle 3">
          <a:extLst>
            <a:ext uri="{FF2B5EF4-FFF2-40B4-BE49-F238E27FC236}">
              <a16:creationId xmlns:a16="http://schemas.microsoft.com/office/drawing/2014/main" id="{00000000-0008-0000-1700-000058000000}"/>
            </a:ext>
          </a:extLst>
        </xdr:cNvPr>
        <xdr:cNvSpPr>
          <a:spLocks noChangeArrowheads="1"/>
        </xdr:cNvSpPr>
      </xdr:nvSpPr>
      <xdr:spPr bwMode="auto">
        <a:xfrm>
          <a:off x="247650" y="331470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180975</xdr:colOff>
      <xdr:row>222</xdr:row>
      <xdr:rowOff>0</xdr:rowOff>
    </xdr:from>
    <xdr:to>
      <xdr:col>0</xdr:col>
      <xdr:colOff>276225</xdr:colOff>
      <xdr:row>222</xdr:row>
      <xdr:rowOff>0</xdr:rowOff>
    </xdr:to>
    <xdr:sp macro="" textlink="">
      <xdr:nvSpPr>
        <xdr:cNvPr id="89" name="Rectangle 1">
          <a:extLst>
            <a:ext uri="{FF2B5EF4-FFF2-40B4-BE49-F238E27FC236}">
              <a16:creationId xmlns:a16="http://schemas.microsoft.com/office/drawing/2014/main" id="{00000000-0008-0000-1700-000059000000}"/>
            </a:ext>
          </a:extLst>
        </xdr:cNvPr>
        <xdr:cNvSpPr>
          <a:spLocks noChangeArrowheads="1"/>
        </xdr:cNvSpPr>
      </xdr:nvSpPr>
      <xdr:spPr bwMode="auto">
        <a:xfrm>
          <a:off x="180975" y="306705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228600</xdr:colOff>
      <xdr:row>222</xdr:row>
      <xdr:rowOff>0</xdr:rowOff>
    </xdr:from>
    <xdr:to>
      <xdr:col>0</xdr:col>
      <xdr:colOff>323850</xdr:colOff>
      <xdr:row>222</xdr:row>
      <xdr:rowOff>0</xdr:rowOff>
    </xdr:to>
    <xdr:sp macro="" textlink="">
      <xdr:nvSpPr>
        <xdr:cNvPr id="90" name="Rectangle 2">
          <a:extLst>
            <a:ext uri="{FF2B5EF4-FFF2-40B4-BE49-F238E27FC236}">
              <a16:creationId xmlns:a16="http://schemas.microsoft.com/office/drawing/2014/main" id="{00000000-0008-0000-1700-00005A000000}"/>
            </a:ext>
          </a:extLst>
        </xdr:cNvPr>
        <xdr:cNvSpPr>
          <a:spLocks noChangeArrowheads="1"/>
        </xdr:cNvSpPr>
      </xdr:nvSpPr>
      <xdr:spPr bwMode="auto">
        <a:xfrm>
          <a:off x="228600" y="306705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247650</xdr:colOff>
      <xdr:row>222</xdr:row>
      <xdr:rowOff>0</xdr:rowOff>
    </xdr:from>
    <xdr:to>
      <xdr:col>0</xdr:col>
      <xdr:colOff>342900</xdr:colOff>
      <xdr:row>222</xdr:row>
      <xdr:rowOff>0</xdr:rowOff>
    </xdr:to>
    <xdr:sp macro="" textlink="">
      <xdr:nvSpPr>
        <xdr:cNvPr id="91" name="Rectangle 3">
          <a:extLst>
            <a:ext uri="{FF2B5EF4-FFF2-40B4-BE49-F238E27FC236}">
              <a16:creationId xmlns:a16="http://schemas.microsoft.com/office/drawing/2014/main" id="{00000000-0008-0000-1700-00005B000000}"/>
            </a:ext>
          </a:extLst>
        </xdr:cNvPr>
        <xdr:cNvSpPr>
          <a:spLocks noChangeArrowheads="1"/>
        </xdr:cNvSpPr>
      </xdr:nvSpPr>
      <xdr:spPr bwMode="auto">
        <a:xfrm>
          <a:off x="247650" y="306705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180975</xdr:colOff>
      <xdr:row>224</xdr:row>
      <xdr:rowOff>0</xdr:rowOff>
    </xdr:from>
    <xdr:to>
      <xdr:col>0</xdr:col>
      <xdr:colOff>276225</xdr:colOff>
      <xdr:row>224</xdr:row>
      <xdr:rowOff>0</xdr:rowOff>
    </xdr:to>
    <xdr:sp macro="" textlink="">
      <xdr:nvSpPr>
        <xdr:cNvPr id="92" name="Rectangle 7">
          <a:extLst>
            <a:ext uri="{FF2B5EF4-FFF2-40B4-BE49-F238E27FC236}">
              <a16:creationId xmlns:a16="http://schemas.microsoft.com/office/drawing/2014/main" id="{00000000-0008-0000-1700-00005C000000}"/>
            </a:ext>
          </a:extLst>
        </xdr:cNvPr>
        <xdr:cNvSpPr>
          <a:spLocks noChangeArrowheads="1"/>
        </xdr:cNvSpPr>
      </xdr:nvSpPr>
      <xdr:spPr bwMode="auto">
        <a:xfrm>
          <a:off x="180975" y="356235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228600</xdr:colOff>
      <xdr:row>224</xdr:row>
      <xdr:rowOff>0</xdr:rowOff>
    </xdr:from>
    <xdr:to>
      <xdr:col>0</xdr:col>
      <xdr:colOff>323850</xdr:colOff>
      <xdr:row>224</xdr:row>
      <xdr:rowOff>0</xdr:rowOff>
    </xdr:to>
    <xdr:sp macro="" textlink="">
      <xdr:nvSpPr>
        <xdr:cNvPr id="93" name="Rectangle 8">
          <a:extLst>
            <a:ext uri="{FF2B5EF4-FFF2-40B4-BE49-F238E27FC236}">
              <a16:creationId xmlns:a16="http://schemas.microsoft.com/office/drawing/2014/main" id="{00000000-0008-0000-1700-00005D000000}"/>
            </a:ext>
          </a:extLst>
        </xdr:cNvPr>
        <xdr:cNvSpPr>
          <a:spLocks noChangeArrowheads="1"/>
        </xdr:cNvSpPr>
      </xdr:nvSpPr>
      <xdr:spPr bwMode="auto">
        <a:xfrm>
          <a:off x="228600" y="356235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247650</xdr:colOff>
      <xdr:row>224</xdr:row>
      <xdr:rowOff>0</xdr:rowOff>
    </xdr:from>
    <xdr:to>
      <xdr:col>0</xdr:col>
      <xdr:colOff>342900</xdr:colOff>
      <xdr:row>224</xdr:row>
      <xdr:rowOff>0</xdr:rowOff>
    </xdr:to>
    <xdr:sp macro="" textlink="">
      <xdr:nvSpPr>
        <xdr:cNvPr id="94" name="Rectangle 9">
          <a:extLst>
            <a:ext uri="{FF2B5EF4-FFF2-40B4-BE49-F238E27FC236}">
              <a16:creationId xmlns:a16="http://schemas.microsoft.com/office/drawing/2014/main" id="{00000000-0008-0000-1700-00005E000000}"/>
            </a:ext>
          </a:extLst>
        </xdr:cNvPr>
        <xdr:cNvSpPr>
          <a:spLocks noChangeArrowheads="1"/>
        </xdr:cNvSpPr>
      </xdr:nvSpPr>
      <xdr:spPr bwMode="auto">
        <a:xfrm>
          <a:off x="247650" y="356235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180975</xdr:colOff>
      <xdr:row>223</xdr:row>
      <xdr:rowOff>0</xdr:rowOff>
    </xdr:from>
    <xdr:to>
      <xdr:col>0</xdr:col>
      <xdr:colOff>276225</xdr:colOff>
      <xdr:row>223</xdr:row>
      <xdr:rowOff>0</xdr:rowOff>
    </xdr:to>
    <xdr:sp macro="" textlink="">
      <xdr:nvSpPr>
        <xdr:cNvPr id="95" name="Rectangle 1">
          <a:extLst>
            <a:ext uri="{FF2B5EF4-FFF2-40B4-BE49-F238E27FC236}">
              <a16:creationId xmlns:a16="http://schemas.microsoft.com/office/drawing/2014/main" id="{00000000-0008-0000-1700-00005F000000}"/>
            </a:ext>
          </a:extLst>
        </xdr:cNvPr>
        <xdr:cNvSpPr>
          <a:spLocks noChangeArrowheads="1"/>
        </xdr:cNvSpPr>
      </xdr:nvSpPr>
      <xdr:spPr bwMode="auto">
        <a:xfrm>
          <a:off x="180975" y="331470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228600</xdr:colOff>
      <xdr:row>223</xdr:row>
      <xdr:rowOff>0</xdr:rowOff>
    </xdr:from>
    <xdr:to>
      <xdr:col>0</xdr:col>
      <xdr:colOff>323850</xdr:colOff>
      <xdr:row>223</xdr:row>
      <xdr:rowOff>0</xdr:rowOff>
    </xdr:to>
    <xdr:sp macro="" textlink="">
      <xdr:nvSpPr>
        <xdr:cNvPr id="96" name="Rectangle 2">
          <a:extLst>
            <a:ext uri="{FF2B5EF4-FFF2-40B4-BE49-F238E27FC236}">
              <a16:creationId xmlns:a16="http://schemas.microsoft.com/office/drawing/2014/main" id="{00000000-0008-0000-1700-000060000000}"/>
            </a:ext>
          </a:extLst>
        </xdr:cNvPr>
        <xdr:cNvSpPr>
          <a:spLocks noChangeArrowheads="1"/>
        </xdr:cNvSpPr>
      </xdr:nvSpPr>
      <xdr:spPr bwMode="auto">
        <a:xfrm>
          <a:off x="228600" y="331470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247650</xdr:colOff>
      <xdr:row>223</xdr:row>
      <xdr:rowOff>0</xdr:rowOff>
    </xdr:from>
    <xdr:to>
      <xdr:col>0</xdr:col>
      <xdr:colOff>342900</xdr:colOff>
      <xdr:row>223</xdr:row>
      <xdr:rowOff>0</xdr:rowOff>
    </xdr:to>
    <xdr:sp macro="" textlink="">
      <xdr:nvSpPr>
        <xdr:cNvPr id="97" name="Rectangle 3">
          <a:extLst>
            <a:ext uri="{FF2B5EF4-FFF2-40B4-BE49-F238E27FC236}">
              <a16:creationId xmlns:a16="http://schemas.microsoft.com/office/drawing/2014/main" id="{00000000-0008-0000-1700-000061000000}"/>
            </a:ext>
          </a:extLst>
        </xdr:cNvPr>
        <xdr:cNvSpPr>
          <a:spLocks noChangeArrowheads="1"/>
        </xdr:cNvSpPr>
      </xdr:nvSpPr>
      <xdr:spPr bwMode="auto">
        <a:xfrm>
          <a:off x="247650" y="331470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180975</xdr:colOff>
      <xdr:row>258</xdr:row>
      <xdr:rowOff>0</xdr:rowOff>
    </xdr:from>
    <xdr:to>
      <xdr:col>0</xdr:col>
      <xdr:colOff>276225</xdr:colOff>
      <xdr:row>258</xdr:row>
      <xdr:rowOff>0</xdr:rowOff>
    </xdr:to>
    <xdr:sp macro="" textlink="">
      <xdr:nvSpPr>
        <xdr:cNvPr id="98" name="Rectangle 1">
          <a:extLst>
            <a:ext uri="{FF2B5EF4-FFF2-40B4-BE49-F238E27FC236}">
              <a16:creationId xmlns:a16="http://schemas.microsoft.com/office/drawing/2014/main" id="{00000000-0008-0000-1700-000062000000}"/>
            </a:ext>
          </a:extLst>
        </xdr:cNvPr>
        <xdr:cNvSpPr>
          <a:spLocks noChangeArrowheads="1"/>
        </xdr:cNvSpPr>
      </xdr:nvSpPr>
      <xdr:spPr bwMode="auto">
        <a:xfrm>
          <a:off x="180975" y="331470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228600</xdr:colOff>
      <xdr:row>258</xdr:row>
      <xdr:rowOff>0</xdr:rowOff>
    </xdr:from>
    <xdr:to>
      <xdr:col>0</xdr:col>
      <xdr:colOff>323850</xdr:colOff>
      <xdr:row>258</xdr:row>
      <xdr:rowOff>0</xdr:rowOff>
    </xdr:to>
    <xdr:sp macro="" textlink="">
      <xdr:nvSpPr>
        <xdr:cNvPr id="99" name="Rectangle 2">
          <a:extLst>
            <a:ext uri="{FF2B5EF4-FFF2-40B4-BE49-F238E27FC236}">
              <a16:creationId xmlns:a16="http://schemas.microsoft.com/office/drawing/2014/main" id="{00000000-0008-0000-1700-000063000000}"/>
            </a:ext>
          </a:extLst>
        </xdr:cNvPr>
        <xdr:cNvSpPr>
          <a:spLocks noChangeArrowheads="1"/>
        </xdr:cNvSpPr>
      </xdr:nvSpPr>
      <xdr:spPr bwMode="auto">
        <a:xfrm>
          <a:off x="228600" y="331470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247650</xdr:colOff>
      <xdr:row>258</xdr:row>
      <xdr:rowOff>0</xdr:rowOff>
    </xdr:from>
    <xdr:to>
      <xdr:col>0</xdr:col>
      <xdr:colOff>342900</xdr:colOff>
      <xdr:row>258</xdr:row>
      <xdr:rowOff>0</xdr:rowOff>
    </xdr:to>
    <xdr:sp macro="" textlink="">
      <xdr:nvSpPr>
        <xdr:cNvPr id="100" name="Rectangle 3">
          <a:extLst>
            <a:ext uri="{FF2B5EF4-FFF2-40B4-BE49-F238E27FC236}">
              <a16:creationId xmlns:a16="http://schemas.microsoft.com/office/drawing/2014/main" id="{00000000-0008-0000-1700-000064000000}"/>
            </a:ext>
          </a:extLst>
        </xdr:cNvPr>
        <xdr:cNvSpPr>
          <a:spLocks noChangeArrowheads="1"/>
        </xdr:cNvSpPr>
      </xdr:nvSpPr>
      <xdr:spPr bwMode="auto">
        <a:xfrm>
          <a:off x="247650" y="331470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180975</xdr:colOff>
      <xdr:row>257</xdr:row>
      <xdr:rowOff>0</xdr:rowOff>
    </xdr:from>
    <xdr:to>
      <xdr:col>0</xdr:col>
      <xdr:colOff>276225</xdr:colOff>
      <xdr:row>257</xdr:row>
      <xdr:rowOff>0</xdr:rowOff>
    </xdr:to>
    <xdr:sp macro="" textlink="">
      <xdr:nvSpPr>
        <xdr:cNvPr id="101" name="Rectangle 1">
          <a:extLst>
            <a:ext uri="{FF2B5EF4-FFF2-40B4-BE49-F238E27FC236}">
              <a16:creationId xmlns:a16="http://schemas.microsoft.com/office/drawing/2014/main" id="{00000000-0008-0000-1700-000065000000}"/>
            </a:ext>
          </a:extLst>
        </xdr:cNvPr>
        <xdr:cNvSpPr>
          <a:spLocks noChangeArrowheads="1"/>
        </xdr:cNvSpPr>
      </xdr:nvSpPr>
      <xdr:spPr bwMode="auto">
        <a:xfrm>
          <a:off x="180975" y="306705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228600</xdr:colOff>
      <xdr:row>257</xdr:row>
      <xdr:rowOff>0</xdr:rowOff>
    </xdr:from>
    <xdr:to>
      <xdr:col>0</xdr:col>
      <xdr:colOff>323850</xdr:colOff>
      <xdr:row>257</xdr:row>
      <xdr:rowOff>0</xdr:rowOff>
    </xdr:to>
    <xdr:sp macro="" textlink="">
      <xdr:nvSpPr>
        <xdr:cNvPr id="102" name="Rectangle 2">
          <a:extLst>
            <a:ext uri="{FF2B5EF4-FFF2-40B4-BE49-F238E27FC236}">
              <a16:creationId xmlns:a16="http://schemas.microsoft.com/office/drawing/2014/main" id="{00000000-0008-0000-1700-000066000000}"/>
            </a:ext>
          </a:extLst>
        </xdr:cNvPr>
        <xdr:cNvSpPr>
          <a:spLocks noChangeArrowheads="1"/>
        </xdr:cNvSpPr>
      </xdr:nvSpPr>
      <xdr:spPr bwMode="auto">
        <a:xfrm>
          <a:off x="228600" y="306705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247650</xdr:colOff>
      <xdr:row>257</xdr:row>
      <xdr:rowOff>0</xdr:rowOff>
    </xdr:from>
    <xdr:to>
      <xdr:col>0</xdr:col>
      <xdr:colOff>342900</xdr:colOff>
      <xdr:row>257</xdr:row>
      <xdr:rowOff>0</xdr:rowOff>
    </xdr:to>
    <xdr:sp macro="" textlink="">
      <xdr:nvSpPr>
        <xdr:cNvPr id="103" name="Rectangle 3">
          <a:extLst>
            <a:ext uri="{FF2B5EF4-FFF2-40B4-BE49-F238E27FC236}">
              <a16:creationId xmlns:a16="http://schemas.microsoft.com/office/drawing/2014/main" id="{00000000-0008-0000-1700-000067000000}"/>
            </a:ext>
          </a:extLst>
        </xdr:cNvPr>
        <xdr:cNvSpPr>
          <a:spLocks noChangeArrowheads="1"/>
        </xdr:cNvSpPr>
      </xdr:nvSpPr>
      <xdr:spPr bwMode="auto">
        <a:xfrm>
          <a:off x="247650" y="306705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180975</xdr:colOff>
      <xdr:row>259</xdr:row>
      <xdr:rowOff>0</xdr:rowOff>
    </xdr:from>
    <xdr:to>
      <xdr:col>0</xdr:col>
      <xdr:colOff>276225</xdr:colOff>
      <xdr:row>259</xdr:row>
      <xdr:rowOff>0</xdr:rowOff>
    </xdr:to>
    <xdr:sp macro="" textlink="">
      <xdr:nvSpPr>
        <xdr:cNvPr id="104" name="Rectangle 7">
          <a:extLst>
            <a:ext uri="{FF2B5EF4-FFF2-40B4-BE49-F238E27FC236}">
              <a16:creationId xmlns:a16="http://schemas.microsoft.com/office/drawing/2014/main" id="{00000000-0008-0000-1700-000068000000}"/>
            </a:ext>
          </a:extLst>
        </xdr:cNvPr>
        <xdr:cNvSpPr>
          <a:spLocks noChangeArrowheads="1"/>
        </xdr:cNvSpPr>
      </xdr:nvSpPr>
      <xdr:spPr bwMode="auto">
        <a:xfrm>
          <a:off x="180975" y="356235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228600</xdr:colOff>
      <xdr:row>259</xdr:row>
      <xdr:rowOff>0</xdr:rowOff>
    </xdr:from>
    <xdr:to>
      <xdr:col>0</xdr:col>
      <xdr:colOff>323850</xdr:colOff>
      <xdr:row>259</xdr:row>
      <xdr:rowOff>0</xdr:rowOff>
    </xdr:to>
    <xdr:sp macro="" textlink="">
      <xdr:nvSpPr>
        <xdr:cNvPr id="105" name="Rectangle 8">
          <a:extLst>
            <a:ext uri="{FF2B5EF4-FFF2-40B4-BE49-F238E27FC236}">
              <a16:creationId xmlns:a16="http://schemas.microsoft.com/office/drawing/2014/main" id="{00000000-0008-0000-1700-000069000000}"/>
            </a:ext>
          </a:extLst>
        </xdr:cNvPr>
        <xdr:cNvSpPr>
          <a:spLocks noChangeArrowheads="1"/>
        </xdr:cNvSpPr>
      </xdr:nvSpPr>
      <xdr:spPr bwMode="auto">
        <a:xfrm>
          <a:off x="228600" y="356235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247650</xdr:colOff>
      <xdr:row>259</xdr:row>
      <xdr:rowOff>0</xdr:rowOff>
    </xdr:from>
    <xdr:to>
      <xdr:col>0</xdr:col>
      <xdr:colOff>342900</xdr:colOff>
      <xdr:row>259</xdr:row>
      <xdr:rowOff>0</xdr:rowOff>
    </xdr:to>
    <xdr:sp macro="" textlink="">
      <xdr:nvSpPr>
        <xdr:cNvPr id="106" name="Rectangle 9">
          <a:extLst>
            <a:ext uri="{FF2B5EF4-FFF2-40B4-BE49-F238E27FC236}">
              <a16:creationId xmlns:a16="http://schemas.microsoft.com/office/drawing/2014/main" id="{00000000-0008-0000-1700-00006A000000}"/>
            </a:ext>
          </a:extLst>
        </xdr:cNvPr>
        <xdr:cNvSpPr>
          <a:spLocks noChangeArrowheads="1"/>
        </xdr:cNvSpPr>
      </xdr:nvSpPr>
      <xdr:spPr bwMode="auto">
        <a:xfrm>
          <a:off x="247650" y="356235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180975</xdr:colOff>
      <xdr:row>258</xdr:row>
      <xdr:rowOff>0</xdr:rowOff>
    </xdr:from>
    <xdr:to>
      <xdr:col>0</xdr:col>
      <xdr:colOff>276225</xdr:colOff>
      <xdr:row>258</xdr:row>
      <xdr:rowOff>0</xdr:rowOff>
    </xdr:to>
    <xdr:sp macro="" textlink="">
      <xdr:nvSpPr>
        <xdr:cNvPr id="107" name="Rectangle 1">
          <a:extLst>
            <a:ext uri="{FF2B5EF4-FFF2-40B4-BE49-F238E27FC236}">
              <a16:creationId xmlns:a16="http://schemas.microsoft.com/office/drawing/2014/main" id="{00000000-0008-0000-1700-00006B000000}"/>
            </a:ext>
          </a:extLst>
        </xdr:cNvPr>
        <xdr:cNvSpPr>
          <a:spLocks noChangeArrowheads="1"/>
        </xdr:cNvSpPr>
      </xdr:nvSpPr>
      <xdr:spPr bwMode="auto">
        <a:xfrm>
          <a:off x="180975" y="331470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228600</xdr:colOff>
      <xdr:row>258</xdr:row>
      <xdr:rowOff>0</xdr:rowOff>
    </xdr:from>
    <xdr:to>
      <xdr:col>0</xdr:col>
      <xdr:colOff>323850</xdr:colOff>
      <xdr:row>258</xdr:row>
      <xdr:rowOff>0</xdr:rowOff>
    </xdr:to>
    <xdr:sp macro="" textlink="">
      <xdr:nvSpPr>
        <xdr:cNvPr id="108" name="Rectangle 2">
          <a:extLst>
            <a:ext uri="{FF2B5EF4-FFF2-40B4-BE49-F238E27FC236}">
              <a16:creationId xmlns:a16="http://schemas.microsoft.com/office/drawing/2014/main" id="{00000000-0008-0000-1700-00006C000000}"/>
            </a:ext>
          </a:extLst>
        </xdr:cNvPr>
        <xdr:cNvSpPr>
          <a:spLocks noChangeArrowheads="1"/>
        </xdr:cNvSpPr>
      </xdr:nvSpPr>
      <xdr:spPr bwMode="auto">
        <a:xfrm>
          <a:off x="228600" y="331470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247650</xdr:colOff>
      <xdr:row>258</xdr:row>
      <xdr:rowOff>0</xdr:rowOff>
    </xdr:from>
    <xdr:to>
      <xdr:col>0</xdr:col>
      <xdr:colOff>342900</xdr:colOff>
      <xdr:row>258</xdr:row>
      <xdr:rowOff>0</xdr:rowOff>
    </xdr:to>
    <xdr:sp macro="" textlink="">
      <xdr:nvSpPr>
        <xdr:cNvPr id="109" name="Rectangle 3">
          <a:extLst>
            <a:ext uri="{FF2B5EF4-FFF2-40B4-BE49-F238E27FC236}">
              <a16:creationId xmlns:a16="http://schemas.microsoft.com/office/drawing/2014/main" id="{00000000-0008-0000-1700-00006D000000}"/>
            </a:ext>
          </a:extLst>
        </xdr:cNvPr>
        <xdr:cNvSpPr>
          <a:spLocks noChangeArrowheads="1"/>
        </xdr:cNvSpPr>
      </xdr:nvSpPr>
      <xdr:spPr bwMode="auto">
        <a:xfrm>
          <a:off x="247650" y="331470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180975</xdr:colOff>
      <xdr:row>293</xdr:row>
      <xdr:rowOff>0</xdr:rowOff>
    </xdr:from>
    <xdr:to>
      <xdr:col>0</xdr:col>
      <xdr:colOff>276225</xdr:colOff>
      <xdr:row>293</xdr:row>
      <xdr:rowOff>0</xdr:rowOff>
    </xdr:to>
    <xdr:sp macro="" textlink="">
      <xdr:nvSpPr>
        <xdr:cNvPr id="110" name="Rectangle 1">
          <a:extLst>
            <a:ext uri="{FF2B5EF4-FFF2-40B4-BE49-F238E27FC236}">
              <a16:creationId xmlns:a16="http://schemas.microsoft.com/office/drawing/2014/main" id="{00000000-0008-0000-1700-00006E000000}"/>
            </a:ext>
          </a:extLst>
        </xdr:cNvPr>
        <xdr:cNvSpPr>
          <a:spLocks noChangeArrowheads="1"/>
        </xdr:cNvSpPr>
      </xdr:nvSpPr>
      <xdr:spPr bwMode="auto">
        <a:xfrm>
          <a:off x="180975" y="331470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228600</xdr:colOff>
      <xdr:row>293</xdr:row>
      <xdr:rowOff>0</xdr:rowOff>
    </xdr:from>
    <xdr:to>
      <xdr:col>0</xdr:col>
      <xdr:colOff>323850</xdr:colOff>
      <xdr:row>293</xdr:row>
      <xdr:rowOff>0</xdr:rowOff>
    </xdr:to>
    <xdr:sp macro="" textlink="">
      <xdr:nvSpPr>
        <xdr:cNvPr id="111" name="Rectangle 2">
          <a:extLst>
            <a:ext uri="{FF2B5EF4-FFF2-40B4-BE49-F238E27FC236}">
              <a16:creationId xmlns:a16="http://schemas.microsoft.com/office/drawing/2014/main" id="{00000000-0008-0000-1700-00006F000000}"/>
            </a:ext>
          </a:extLst>
        </xdr:cNvPr>
        <xdr:cNvSpPr>
          <a:spLocks noChangeArrowheads="1"/>
        </xdr:cNvSpPr>
      </xdr:nvSpPr>
      <xdr:spPr bwMode="auto">
        <a:xfrm>
          <a:off x="228600" y="331470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247650</xdr:colOff>
      <xdr:row>293</xdr:row>
      <xdr:rowOff>0</xdr:rowOff>
    </xdr:from>
    <xdr:to>
      <xdr:col>0</xdr:col>
      <xdr:colOff>342900</xdr:colOff>
      <xdr:row>293</xdr:row>
      <xdr:rowOff>0</xdr:rowOff>
    </xdr:to>
    <xdr:sp macro="" textlink="">
      <xdr:nvSpPr>
        <xdr:cNvPr id="112" name="Rectangle 3">
          <a:extLst>
            <a:ext uri="{FF2B5EF4-FFF2-40B4-BE49-F238E27FC236}">
              <a16:creationId xmlns:a16="http://schemas.microsoft.com/office/drawing/2014/main" id="{00000000-0008-0000-1700-000070000000}"/>
            </a:ext>
          </a:extLst>
        </xdr:cNvPr>
        <xdr:cNvSpPr>
          <a:spLocks noChangeArrowheads="1"/>
        </xdr:cNvSpPr>
      </xdr:nvSpPr>
      <xdr:spPr bwMode="auto">
        <a:xfrm>
          <a:off x="247650" y="331470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180975</xdr:colOff>
      <xdr:row>292</xdr:row>
      <xdr:rowOff>0</xdr:rowOff>
    </xdr:from>
    <xdr:to>
      <xdr:col>0</xdr:col>
      <xdr:colOff>276225</xdr:colOff>
      <xdr:row>292</xdr:row>
      <xdr:rowOff>0</xdr:rowOff>
    </xdr:to>
    <xdr:sp macro="" textlink="">
      <xdr:nvSpPr>
        <xdr:cNvPr id="113" name="Rectangle 1">
          <a:extLst>
            <a:ext uri="{FF2B5EF4-FFF2-40B4-BE49-F238E27FC236}">
              <a16:creationId xmlns:a16="http://schemas.microsoft.com/office/drawing/2014/main" id="{00000000-0008-0000-1700-000071000000}"/>
            </a:ext>
          </a:extLst>
        </xdr:cNvPr>
        <xdr:cNvSpPr>
          <a:spLocks noChangeArrowheads="1"/>
        </xdr:cNvSpPr>
      </xdr:nvSpPr>
      <xdr:spPr bwMode="auto">
        <a:xfrm>
          <a:off x="180975" y="306705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228600</xdr:colOff>
      <xdr:row>292</xdr:row>
      <xdr:rowOff>0</xdr:rowOff>
    </xdr:from>
    <xdr:to>
      <xdr:col>0</xdr:col>
      <xdr:colOff>323850</xdr:colOff>
      <xdr:row>292</xdr:row>
      <xdr:rowOff>0</xdr:rowOff>
    </xdr:to>
    <xdr:sp macro="" textlink="">
      <xdr:nvSpPr>
        <xdr:cNvPr id="114" name="Rectangle 2">
          <a:extLst>
            <a:ext uri="{FF2B5EF4-FFF2-40B4-BE49-F238E27FC236}">
              <a16:creationId xmlns:a16="http://schemas.microsoft.com/office/drawing/2014/main" id="{00000000-0008-0000-1700-000072000000}"/>
            </a:ext>
          </a:extLst>
        </xdr:cNvPr>
        <xdr:cNvSpPr>
          <a:spLocks noChangeArrowheads="1"/>
        </xdr:cNvSpPr>
      </xdr:nvSpPr>
      <xdr:spPr bwMode="auto">
        <a:xfrm>
          <a:off x="228600" y="306705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247650</xdr:colOff>
      <xdr:row>292</xdr:row>
      <xdr:rowOff>0</xdr:rowOff>
    </xdr:from>
    <xdr:to>
      <xdr:col>0</xdr:col>
      <xdr:colOff>342900</xdr:colOff>
      <xdr:row>292</xdr:row>
      <xdr:rowOff>0</xdr:rowOff>
    </xdr:to>
    <xdr:sp macro="" textlink="">
      <xdr:nvSpPr>
        <xdr:cNvPr id="115" name="Rectangle 3">
          <a:extLst>
            <a:ext uri="{FF2B5EF4-FFF2-40B4-BE49-F238E27FC236}">
              <a16:creationId xmlns:a16="http://schemas.microsoft.com/office/drawing/2014/main" id="{00000000-0008-0000-1700-000073000000}"/>
            </a:ext>
          </a:extLst>
        </xdr:cNvPr>
        <xdr:cNvSpPr>
          <a:spLocks noChangeArrowheads="1"/>
        </xdr:cNvSpPr>
      </xdr:nvSpPr>
      <xdr:spPr bwMode="auto">
        <a:xfrm>
          <a:off x="247650" y="306705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180975</xdr:colOff>
      <xdr:row>294</xdr:row>
      <xdr:rowOff>0</xdr:rowOff>
    </xdr:from>
    <xdr:to>
      <xdr:col>0</xdr:col>
      <xdr:colOff>276225</xdr:colOff>
      <xdr:row>294</xdr:row>
      <xdr:rowOff>0</xdr:rowOff>
    </xdr:to>
    <xdr:sp macro="" textlink="">
      <xdr:nvSpPr>
        <xdr:cNvPr id="116" name="Rectangle 7">
          <a:extLst>
            <a:ext uri="{FF2B5EF4-FFF2-40B4-BE49-F238E27FC236}">
              <a16:creationId xmlns:a16="http://schemas.microsoft.com/office/drawing/2014/main" id="{00000000-0008-0000-1700-000074000000}"/>
            </a:ext>
          </a:extLst>
        </xdr:cNvPr>
        <xdr:cNvSpPr>
          <a:spLocks noChangeArrowheads="1"/>
        </xdr:cNvSpPr>
      </xdr:nvSpPr>
      <xdr:spPr bwMode="auto">
        <a:xfrm>
          <a:off x="180975" y="356235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228600</xdr:colOff>
      <xdr:row>294</xdr:row>
      <xdr:rowOff>0</xdr:rowOff>
    </xdr:from>
    <xdr:to>
      <xdr:col>0</xdr:col>
      <xdr:colOff>323850</xdr:colOff>
      <xdr:row>294</xdr:row>
      <xdr:rowOff>0</xdr:rowOff>
    </xdr:to>
    <xdr:sp macro="" textlink="">
      <xdr:nvSpPr>
        <xdr:cNvPr id="117" name="Rectangle 8">
          <a:extLst>
            <a:ext uri="{FF2B5EF4-FFF2-40B4-BE49-F238E27FC236}">
              <a16:creationId xmlns:a16="http://schemas.microsoft.com/office/drawing/2014/main" id="{00000000-0008-0000-1700-000075000000}"/>
            </a:ext>
          </a:extLst>
        </xdr:cNvPr>
        <xdr:cNvSpPr>
          <a:spLocks noChangeArrowheads="1"/>
        </xdr:cNvSpPr>
      </xdr:nvSpPr>
      <xdr:spPr bwMode="auto">
        <a:xfrm>
          <a:off x="228600" y="356235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247650</xdr:colOff>
      <xdr:row>294</xdr:row>
      <xdr:rowOff>0</xdr:rowOff>
    </xdr:from>
    <xdr:to>
      <xdr:col>0</xdr:col>
      <xdr:colOff>342900</xdr:colOff>
      <xdr:row>294</xdr:row>
      <xdr:rowOff>0</xdr:rowOff>
    </xdr:to>
    <xdr:sp macro="" textlink="">
      <xdr:nvSpPr>
        <xdr:cNvPr id="118" name="Rectangle 9">
          <a:extLst>
            <a:ext uri="{FF2B5EF4-FFF2-40B4-BE49-F238E27FC236}">
              <a16:creationId xmlns:a16="http://schemas.microsoft.com/office/drawing/2014/main" id="{00000000-0008-0000-1700-000076000000}"/>
            </a:ext>
          </a:extLst>
        </xdr:cNvPr>
        <xdr:cNvSpPr>
          <a:spLocks noChangeArrowheads="1"/>
        </xdr:cNvSpPr>
      </xdr:nvSpPr>
      <xdr:spPr bwMode="auto">
        <a:xfrm>
          <a:off x="247650" y="356235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180975</xdr:colOff>
      <xdr:row>293</xdr:row>
      <xdr:rowOff>0</xdr:rowOff>
    </xdr:from>
    <xdr:to>
      <xdr:col>0</xdr:col>
      <xdr:colOff>276225</xdr:colOff>
      <xdr:row>293</xdr:row>
      <xdr:rowOff>0</xdr:rowOff>
    </xdr:to>
    <xdr:sp macro="" textlink="">
      <xdr:nvSpPr>
        <xdr:cNvPr id="119" name="Rectangle 1">
          <a:extLst>
            <a:ext uri="{FF2B5EF4-FFF2-40B4-BE49-F238E27FC236}">
              <a16:creationId xmlns:a16="http://schemas.microsoft.com/office/drawing/2014/main" id="{00000000-0008-0000-1700-000077000000}"/>
            </a:ext>
          </a:extLst>
        </xdr:cNvPr>
        <xdr:cNvSpPr>
          <a:spLocks noChangeArrowheads="1"/>
        </xdr:cNvSpPr>
      </xdr:nvSpPr>
      <xdr:spPr bwMode="auto">
        <a:xfrm>
          <a:off x="180975" y="331470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228600</xdr:colOff>
      <xdr:row>293</xdr:row>
      <xdr:rowOff>0</xdr:rowOff>
    </xdr:from>
    <xdr:to>
      <xdr:col>0</xdr:col>
      <xdr:colOff>323850</xdr:colOff>
      <xdr:row>293</xdr:row>
      <xdr:rowOff>0</xdr:rowOff>
    </xdr:to>
    <xdr:sp macro="" textlink="">
      <xdr:nvSpPr>
        <xdr:cNvPr id="120" name="Rectangle 2">
          <a:extLst>
            <a:ext uri="{FF2B5EF4-FFF2-40B4-BE49-F238E27FC236}">
              <a16:creationId xmlns:a16="http://schemas.microsoft.com/office/drawing/2014/main" id="{00000000-0008-0000-1700-000078000000}"/>
            </a:ext>
          </a:extLst>
        </xdr:cNvPr>
        <xdr:cNvSpPr>
          <a:spLocks noChangeArrowheads="1"/>
        </xdr:cNvSpPr>
      </xdr:nvSpPr>
      <xdr:spPr bwMode="auto">
        <a:xfrm>
          <a:off x="228600" y="331470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247650</xdr:colOff>
      <xdr:row>293</xdr:row>
      <xdr:rowOff>0</xdr:rowOff>
    </xdr:from>
    <xdr:to>
      <xdr:col>0</xdr:col>
      <xdr:colOff>342900</xdr:colOff>
      <xdr:row>293</xdr:row>
      <xdr:rowOff>0</xdr:rowOff>
    </xdr:to>
    <xdr:sp macro="" textlink="">
      <xdr:nvSpPr>
        <xdr:cNvPr id="121" name="Rectangle 3">
          <a:extLst>
            <a:ext uri="{FF2B5EF4-FFF2-40B4-BE49-F238E27FC236}">
              <a16:creationId xmlns:a16="http://schemas.microsoft.com/office/drawing/2014/main" id="{00000000-0008-0000-1700-000079000000}"/>
            </a:ext>
          </a:extLst>
        </xdr:cNvPr>
        <xdr:cNvSpPr>
          <a:spLocks noChangeArrowheads="1"/>
        </xdr:cNvSpPr>
      </xdr:nvSpPr>
      <xdr:spPr bwMode="auto">
        <a:xfrm>
          <a:off x="247650" y="331470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180975</xdr:colOff>
      <xdr:row>328</xdr:row>
      <xdr:rowOff>0</xdr:rowOff>
    </xdr:from>
    <xdr:to>
      <xdr:col>0</xdr:col>
      <xdr:colOff>276225</xdr:colOff>
      <xdr:row>328</xdr:row>
      <xdr:rowOff>0</xdr:rowOff>
    </xdr:to>
    <xdr:sp macro="" textlink="">
      <xdr:nvSpPr>
        <xdr:cNvPr id="122" name="Rectangle 1">
          <a:extLst>
            <a:ext uri="{FF2B5EF4-FFF2-40B4-BE49-F238E27FC236}">
              <a16:creationId xmlns:a16="http://schemas.microsoft.com/office/drawing/2014/main" id="{00000000-0008-0000-1700-00007A000000}"/>
            </a:ext>
          </a:extLst>
        </xdr:cNvPr>
        <xdr:cNvSpPr>
          <a:spLocks noChangeArrowheads="1"/>
        </xdr:cNvSpPr>
      </xdr:nvSpPr>
      <xdr:spPr bwMode="auto">
        <a:xfrm>
          <a:off x="180975" y="331470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228600</xdr:colOff>
      <xdr:row>328</xdr:row>
      <xdr:rowOff>0</xdr:rowOff>
    </xdr:from>
    <xdr:to>
      <xdr:col>0</xdr:col>
      <xdr:colOff>323850</xdr:colOff>
      <xdr:row>328</xdr:row>
      <xdr:rowOff>0</xdr:rowOff>
    </xdr:to>
    <xdr:sp macro="" textlink="">
      <xdr:nvSpPr>
        <xdr:cNvPr id="123" name="Rectangle 2">
          <a:extLst>
            <a:ext uri="{FF2B5EF4-FFF2-40B4-BE49-F238E27FC236}">
              <a16:creationId xmlns:a16="http://schemas.microsoft.com/office/drawing/2014/main" id="{00000000-0008-0000-1700-00007B000000}"/>
            </a:ext>
          </a:extLst>
        </xdr:cNvPr>
        <xdr:cNvSpPr>
          <a:spLocks noChangeArrowheads="1"/>
        </xdr:cNvSpPr>
      </xdr:nvSpPr>
      <xdr:spPr bwMode="auto">
        <a:xfrm>
          <a:off x="228600" y="331470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247650</xdr:colOff>
      <xdr:row>328</xdr:row>
      <xdr:rowOff>0</xdr:rowOff>
    </xdr:from>
    <xdr:to>
      <xdr:col>0</xdr:col>
      <xdr:colOff>342900</xdr:colOff>
      <xdr:row>328</xdr:row>
      <xdr:rowOff>0</xdr:rowOff>
    </xdr:to>
    <xdr:sp macro="" textlink="">
      <xdr:nvSpPr>
        <xdr:cNvPr id="124" name="Rectangle 3">
          <a:extLst>
            <a:ext uri="{FF2B5EF4-FFF2-40B4-BE49-F238E27FC236}">
              <a16:creationId xmlns:a16="http://schemas.microsoft.com/office/drawing/2014/main" id="{00000000-0008-0000-1700-00007C000000}"/>
            </a:ext>
          </a:extLst>
        </xdr:cNvPr>
        <xdr:cNvSpPr>
          <a:spLocks noChangeArrowheads="1"/>
        </xdr:cNvSpPr>
      </xdr:nvSpPr>
      <xdr:spPr bwMode="auto">
        <a:xfrm>
          <a:off x="247650" y="331470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180975</xdr:colOff>
      <xdr:row>327</xdr:row>
      <xdr:rowOff>0</xdr:rowOff>
    </xdr:from>
    <xdr:to>
      <xdr:col>0</xdr:col>
      <xdr:colOff>276225</xdr:colOff>
      <xdr:row>327</xdr:row>
      <xdr:rowOff>0</xdr:rowOff>
    </xdr:to>
    <xdr:sp macro="" textlink="">
      <xdr:nvSpPr>
        <xdr:cNvPr id="125" name="Rectangle 1">
          <a:extLst>
            <a:ext uri="{FF2B5EF4-FFF2-40B4-BE49-F238E27FC236}">
              <a16:creationId xmlns:a16="http://schemas.microsoft.com/office/drawing/2014/main" id="{00000000-0008-0000-1700-00007D000000}"/>
            </a:ext>
          </a:extLst>
        </xdr:cNvPr>
        <xdr:cNvSpPr>
          <a:spLocks noChangeArrowheads="1"/>
        </xdr:cNvSpPr>
      </xdr:nvSpPr>
      <xdr:spPr bwMode="auto">
        <a:xfrm>
          <a:off x="180975" y="306705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228600</xdr:colOff>
      <xdr:row>327</xdr:row>
      <xdr:rowOff>0</xdr:rowOff>
    </xdr:from>
    <xdr:to>
      <xdr:col>0</xdr:col>
      <xdr:colOff>323850</xdr:colOff>
      <xdr:row>327</xdr:row>
      <xdr:rowOff>0</xdr:rowOff>
    </xdr:to>
    <xdr:sp macro="" textlink="">
      <xdr:nvSpPr>
        <xdr:cNvPr id="126" name="Rectangle 2">
          <a:extLst>
            <a:ext uri="{FF2B5EF4-FFF2-40B4-BE49-F238E27FC236}">
              <a16:creationId xmlns:a16="http://schemas.microsoft.com/office/drawing/2014/main" id="{00000000-0008-0000-1700-00007E000000}"/>
            </a:ext>
          </a:extLst>
        </xdr:cNvPr>
        <xdr:cNvSpPr>
          <a:spLocks noChangeArrowheads="1"/>
        </xdr:cNvSpPr>
      </xdr:nvSpPr>
      <xdr:spPr bwMode="auto">
        <a:xfrm>
          <a:off x="228600" y="306705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247650</xdr:colOff>
      <xdr:row>327</xdr:row>
      <xdr:rowOff>0</xdr:rowOff>
    </xdr:from>
    <xdr:to>
      <xdr:col>0</xdr:col>
      <xdr:colOff>342900</xdr:colOff>
      <xdr:row>327</xdr:row>
      <xdr:rowOff>0</xdr:rowOff>
    </xdr:to>
    <xdr:sp macro="" textlink="">
      <xdr:nvSpPr>
        <xdr:cNvPr id="127" name="Rectangle 3">
          <a:extLst>
            <a:ext uri="{FF2B5EF4-FFF2-40B4-BE49-F238E27FC236}">
              <a16:creationId xmlns:a16="http://schemas.microsoft.com/office/drawing/2014/main" id="{00000000-0008-0000-1700-00007F000000}"/>
            </a:ext>
          </a:extLst>
        </xdr:cNvPr>
        <xdr:cNvSpPr>
          <a:spLocks noChangeArrowheads="1"/>
        </xdr:cNvSpPr>
      </xdr:nvSpPr>
      <xdr:spPr bwMode="auto">
        <a:xfrm>
          <a:off x="247650" y="306705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180975</xdr:colOff>
      <xdr:row>329</xdr:row>
      <xdr:rowOff>0</xdr:rowOff>
    </xdr:from>
    <xdr:to>
      <xdr:col>0</xdr:col>
      <xdr:colOff>276225</xdr:colOff>
      <xdr:row>329</xdr:row>
      <xdr:rowOff>0</xdr:rowOff>
    </xdr:to>
    <xdr:sp macro="" textlink="">
      <xdr:nvSpPr>
        <xdr:cNvPr id="128" name="Rectangle 7">
          <a:extLst>
            <a:ext uri="{FF2B5EF4-FFF2-40B4-BE49-F238E27FC236}">
              <a16:creationId xmlns:a16="http://schemas.microsoft.com/office/drawing/2014/main" id="{00000000-0008-0000-1700-000080000000}"/>
            </a:ext>
          </a:extLst>
        </xdr:cNvPr>
        <xdr:cNvSpPr>
          <a:spLocks noChangeArrowheads="1"/>
        </xdr:cNvSpPr>
      </xdr:nvSpPr>
      <xdr:spPr bwMode="auto">
        <a:xfrm>
          <a:off x="180975" y="356235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228600</xdr:colOff>
      <xdr:row>329</xdr:row>
      <xdr:rowOff>0</xdr:rowOff>
    </xdr:from>
    <xdr:to>
      <xdr:col>0</xdr:col>
      <xdr:colOff>323850</xdr:colOff>
      <xdr:row>329</xdr:row>
      <xdr:rowOff>0</xdr:rowOff>
    </xdr:to>
    <xdr:sp macro="" textlink="">
      <xdr:nvSpPr>
        <xdr:cNvPr id="129" name="Rectangle 8">
          <a:extLst>
            <a:ext uri="{FF2B5EF4-FFF2-40B4-BE49-F238E27FC236}">
              <a16:creationId xmlns:a16="http://schemas.microsoft.com/office/drawing/2014/main" id="{00000000-0008-0000-1700-000081000000}"/>
            </a:ext>
          </a:extLst>
        </xdr:cNvPr>
        <xdr:cNvSpPr>
          <a:spLocks noChangeArrowheads="1"/>
        </xdr:cNvSpPr>
      </xdr:nvSpPr>
      <xdr:spPr bwMode="auto">
        <a:xfrm>
          <a:off x="228600" y="356235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247650</xdr:colOff>
      <xdr:row>329</xdr:row>
      <xdr:rowOff>0</xdr:rowOff>
    </xdr:from>
    <xdr:to>
      <xdr:col>0</xdr:col>
      <xdr:colOff>342900</xdr:colOff>
      <xdr:row>329</xdr:row>
      <xdr:rowOff>0</xdr:rowOff>
    </xdr:to>
    <xdr:sp macro="" textlink="">
      <xdr:nvSpPr>
        <xdr:cNvPr id="130" name="Rectangle 9">
          <a:extLst>
            <a:ext uri="{FF2B5EF4-FFF2-40B4-BE49-F238E27FC236}">
              <a16:creationId xmlns:a16="http://schemas.microsoft.com/office/drawing/2014/main" id="{00000000-0008-0000-1700-000082000000}"/>
            </a:ext>
          </a:extLst>
        </xdr:cNvPr>
        <xdr:cNvSpPr>
          <a:spLocks noChangeArrowheads="1"/>
        </xdr:cNvSpPr>
      </xdr:nvSpPr>
      <xdr:spPr bwMode="auto">
        <a:xfrm>
          <a:off x="247650" y="356235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180975</xdr:colOff>
      <xdr:row>328</xdr:row>
      <xdr:rowOff>0</xdr:rowOff>
    </xdr:from>
    <xdr:to>
      <xdr:col>0</xdr:col>
      <xdr:colOff>276225</xdr:colOff>
      <xdr:row>328</xdr:row>
      <xdr:rowOff>0</xdr:rowOff>
    </xdr:to>
    <xdr:sp macro="" textlink="">
      <xdr:nvSpPr>
        <xdr:cNvPr id="131" name="Rectangle 1">
          <a:extLst>
            <a:ext uri="{FF2B5EF4-FFF2-40B4-BE49-F238E27FC236}">
              <a16:creationId xmlns:a16="http://schemas.microsoft.com/office/drawing/2014/main" id="{00000000-0008-0000-1700-000083000000}"/>
            </a:ext>
          </a:extLst>
        </xdr:cNvPr>
        <xdr:cNvSpPr>
          <a:spLocks noChangeArrowheads="1"/>
        </xdr:cNvSpPr>
      </xdr:nvSpPr>
      <xdr:spPr bwMode="auto">
        <a:xfrm>
          <a:off x="180975" y="331470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228600</xdr:colOff>
      <xdr:row>328</xdr:row>
      <xdr:rowOff>0</xdr:rowOff>
    </xdr:from>
    <xdr:to>
      <xdr:col>0</xdr:col>
      <xdr:colOff>323850</xdr:colOff>
      <xdr:row>328</xdr:row>
      <xdr:rowOff>0</xdr:rowOff>
    </xdr:to>
    <xdr:sp macro="" textlink="">
      <xdr:nvSpPr>
        <xdr:cNvPr id="132" name="Rectangle 2">
          <a:extLst>
            <a:ext uri="{FF2B5EF4-FFF2-40B4-BE49-F238E27FC236}">
              <a16:creationId xmlns:a16="http://schemas.microsoft.com/office/drawing/2014/main" id="{00000000-0008-0000-1700-000084000000}"/>
            </a:ext>
          </a:extLst>
        </xdr:cNvPr>
        <xdr:cNvSpPr>
          <a:spLocks noChangeArrowheads="1"/>
        </xdr:cNvSpPr>
      </xdr:nvSpPr>
      <xdr:spPr bwMode="auto">
        <a:xfrm>
          <a:off x="228600" y="331470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247650</xdr:colOff>
      <xdr:row>328</xdr:row>
      <xdr:rowOff>0</xdr:rowOff>
    </xdr:from>
    <xdr:to>
      <xdr:col>0</xdr:col>
      <xdr:colOff>342900</xdr:colOff>
      <xdr:row>328</xdr:row>
      <xdr:rowOff>0</xdr:rowOff>
    </xdr:to>
    <xdr:sp macro="" textlink="">
      <xdr:nvSpPr>
        <xdr:cNvPr id="133" name="Rectangle 3">
          <a:extLst>
            <a:ext uri="{FF2B5EF4-FFF2-40B4-BE49-F238E27FC236}">
              <a16:creationId xmlns:a16="http://schemas.microsoft.com/office/drawing/2014/main" id="{00000000-0008-0000-1700-000085000000}"/>
            </a:ext>
          </a:extLst>
        </xdr:cNvPr>
        <xdr:cNvSpPr>
          <a:spLocks noChangeArrowheads="1"/>
        </xdr:cNvSpPr>
      </xdr:nvSpPr>
      <xdr:spPr bwMode="auto">
        <a:xfrm>
          <a:off x="247650" y="331470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180975</xdr:colOff>
      <xdr:row>363</xdr:row>
      <xdr:rowOff>0</xdr:rowOff>
    </xdr:from>
    <xdr:to>
      <xdr:col>0</xdr:col>
      <xdr:colOff>276225</xdr:colOff>
      <xdr:row>363</xdr:row>
      <xdr:rowOff>0</xdr:rowOff>
    </xdr:to>
    <xdr:sp macro="" textlink="">
      <xdr:nvSpPr>
        <xdr:cNvPr id="134" name="Rectangle 1">
          <a:extLst>
            <a:ext uri="{FF2B5EF4-FFF2-40B4-BE49-F238E27FC236}">
              <a16:creationId xmlns:a16="http://schemas.microsoft.com/office/drawing/2014/main" id="{00000000-0008-0000-1700-000086000000}"/>
            </a:ext>
          </a:extLst>
        </xdr:cNvPr>
        <xdr:cNvSpPr>
          <a:spLocks noChangeArrowheads="1"/>
        </xdr:cNvSpPr>
      </xdr:nvSpPr>
      <xdr:spPr bwMode="auto">
        <a:xfrm>
          <a:off x="180975" y="331470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228600</xdr:colOff>
      <xdr:row>363</xdr:row>
      <xdr:rowOff>0</xdr:rowOff>
    </xdr:from>
    <xdr:to>
      <xdr:col>0</xdr:col>
      <xdr:colOff>323850</xdr:colOff>
      <xdr:row>363</xdr:row>
      <xdr:rowOff>0</xdr:rowOff>
    </xdr:to>
    <xdr:sp macro="" textlink="">
      <xdr:nvSpPr>
        <xdr:cNvPr id="135" name="Rectangle 2">
          <a:extLst>
            <a:ext uri="{FF2B5EF4-FFF2-40B4-BE49-F238E27FC236}">
              <a16:creationId xmlns:a16="http://schemas.microsoft.com/office/drawing/2014/main" id="{00000000-0008-0000-1700-000087000000}"/>
            </a:ext>
          </a:extLst>
        </xdr:cNvPr>
        <xdr:cNvSpPr>
          <a:spLocks noChangeArrowheads="1"/>
        </xdr:cNvSpPr>
      </xdr:nvSpPr>
      <xdr:spPr bwMode="auto">
        <a:xfrm>
          <a:off x="228600" y="331470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247650</xdr:colOff>
      <xdr:row>363</xdr:row>
      <xdr:rowOff>0</xdr:rowOff>
    </xdr:from>
    <xdr:to>
      <xdr:col>0</xdr:col>
      <xdr:colOff>342900</xdr:colOff>
      <xdr:row>363</xdr:row>
      <xdr:rowOff>0</xdr:rowOff>
    </xdr:to>
    <xdr:sp macro="" textlink="">
      <xdr:nvSpPr>
        <xdr:cNvPr id="136" name="Rectangle 3">
          <a:extLst>
            <a:ext uri="{FF2B5EF4-FFF2-40B4-BE49-F238E27FC236}">
              <a16:creationId xmlns:a16="http://schemas.microsoft.com/office/drawing/2014/main" id="{00000000-0008-0000-1700-000088000000}"/>
            </a:ext>
          </a:extLst>
        </xdr:cNvPr>
        <xdr:cNvSpPr>
          <a:spLocks noChangeArrowheads="1"/>
        </xdr:cNvSpPr>
      </xdr:nvSpPr>
      <xdr:spPr bwMode="auto">
        <a:xfrm>
          <a:off x="247650" y="331470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180975</xdr:colOff>
      <xdr:row>362</xdr:row>
      <xdr:rowOff>0</xdr:rowOff>
    </xdr:from>
    <xdr:to>
      <xdr:col>0</xdr:col>
      <xdr:colOff>276225</xdr:colOff>
      <xdr:row>362</xdr:row>
      <xdr:rowOff>0</xdr:rowOff>
    </xdr:to>
    <xdr:sp macro="" textlink="">
      <xdr:nvSpPr>
        <xdr:cNvPr id="137" name="Rectangle 1">
          <a:extLst>
            <a:ext uri="{FF2B5EF4-FFF2-40B4-BE49-F238E27FC236}">
              <a16:creationId xmlns:a16="http://schemas.microsoft.com/office/drawing/2014/main" id="{00000000-0008-0000-1700-000089000000}"/>
            </a:ext>
          </a:extLst>
        </xdr:cNvPr>
        <xdr:cNvSpPr>
          <a:spLocks noChangeArrowheads="1"/>
        </xdr:cNvSpPr>
      </xdr:nvSpPr>
      <xdr:spPr bwMode="auto">
        <a:xfrm>
          <a:off x="180975" y="306705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228600</xdr:colOff>
      <xdr:row>362</xdr:row>
      <xdr:rowOff>0</xdr:rowOff>
    </xdr:from>
    <xdr:to>
      <xdr:col>0</xdr:col>
      <xdr:colOff>323850</xdr:colOff>
      <xdr:row>362</xdr:row>
      <xdr:rowOff>0</xdr:rowOff>
    </xdr:to>
    <xdr:sp macro="" textlink="">
      <xdr:nvSpPr>
        <xdr:cNvPr id="138" name="Rectangle 2">
          <a:extLst>
            <a:ext uri="{FF2B5EF4-FFF2-40B4-BE49-F238E27FC236}">
              <a16:creationId xmlns:a16="http://schemas.microsoft.com/office/drawing/2014/main" id="{00000000-0008-0000-1700-00008A000000}"/>
            </a:ext>
          </a:extLst>
        </xdr:cNvPr>
        <xdr:cNvSpPr>
          <a:spLocks noChangeArrowheads="1"/>
        </xdr:cNvSpPr>
      </xdr:nvSpPr>
      <xdr:spPr bwMode="auto">
        <a:xfrm>
          <a:off x="228600" y="306705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247650</xdr:colOff>
      <xdr:row>362</xdr:row>
      <xdr:rowOff>0</xdr:rowOff>
    </xdr:from>
    <xdr:to>
      <xdr:col>0</xdr:col>
      <xdr:colOff>342900</xdr:colOff>
      <xdr:row>362</xdr:row>
      <xdr:rowOff>0</xdr:rowOff>
    </xdr:to>
    <xdr:sp macro="" textlink="">
      <xdr:nvSpPr>
        <xdr:cNvPr id="139" name="Rectangle 3">
          <a:extLst>
            <a:ext uri="{FF2B5EF4-FFF2-40B4-BE49-F238E27FC236}">
              <a16:creationId xmlns:a16="http://schemas.microsoft.com/office/drawing/2014/main" id="{00000000-0008-0000-1700-00008B000000}"/>
            </a:ext>
          </a:extLst>
        </xdr:cNvPr>
        <xdr:cNvSpPr>
          <a:spLocks noChangeArrowheads="1"/>
        </xdr:cNvSpPr>
      </xdr:nvSpPr>
      <xdr:spPr bwMode="auto">
        <a:xfrm>
          <a:off x="247650" y="306705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180975</xdr:colOff>
      <xdr:row>364</xdr:row>
      <xdr:rowOff>0</xdr:rowOff>
    </xdr:from>
    <xdr:to>
      <xdr:col>0</xdr:col>
      <xdr:colOff>276225</xdr:colOff>
      <xdr:row>364</xdr:row>
      <xdr:rowOff>0</xdr:rowOff>
    </xdr:to>
    <xdr:sp macro="" textlink="">
      <xdr:nvSpPr>
        <xdr:cNvPr id="140" name="Rectangle 7">
          <a:extLst>
            <a:ext uri="{FF2B5EF4-FFF2-40B4-BE49-F238E27FC236}">
              <a16:creationId xmlns:a16="http://schemas.microsoft.com/office/drawing/2014/main" id="{00000000-0008-0000-1700-00008C000000}"/>
            </a:ext>
          </a:extLst>
        </xdr:cNvPr>
        <xdr:cNvSpPr>
          <a:spLocks noChangeArrowheads="1"/>
        </xdr:cNvSpPr>
      </xdr:nvSpPr>
      <xdr:spPr bwMode="auto">
        <a:xfrm>
          <a:off x="180975" y="356235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228600</xdr:colOff>
      <xdr:row>364</xdr:row>
      <xdr:rowOff>0</xdr:rowOff>
    </xdr:from>
    <xdr:to>
      <xdr:col>0</xdr:col>
      <xdr:colOff>323850</xdr:colOff>
      <xdr:row>364</xdr:row>
      <xdr:rowOff>0</xdr:rowOff>
    </xdr:to>
    <xdr:sp macro="" textlink="">
      <xdr:nvSpPr>
        <xdr:cNvPr id="141" name="Rectangle 8">
          <a:extLst>
            <a:ext uri="{FF2B5EF4-FFF2-40B4-BE49-F238E27FC236}">
              <a16:creationId xmlns:a16="http://schemas.microsoft.com/office/drawing/2014/main" id="{00000000-0008-0000-1700-00008D000000}"/>
            </a:ext>
          </a:extLst>
        </xdr:cNvPr>
        <xdr:cNvSpPr>
          <a:spLocks noChangeArrowheads="1"/>
        </xdr:cNvSpPr>
      </xdr:nvSpPr>
      <xdr:spPr bwMode="auto">
        <a:xfrm>
          <a:off x="228600" y="356235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247650</xdr:colOff>
      <xdr:row>364</xdr:row>
      <xdr:rowOff>0</xdr:rowOff>
    </xdr:from>
    <xdr:to>
      <xdr:col>0</xdr:col>
      <xdr:colOff>342900</xdr:colOff>
      <xdr:row>364</xdr:row>
      <xdr:rowOff>0</xdr:rowOff>
    </xdr:to>
    <xdr:sp macro="" textlink="">
      <xdr:nvSpPr>
        <xdr:cNvPr id="142" name="Rectangle 9">
          <a:extLst>
            <a:ext uri="{FF2B5EF4-FFF2-40B4-BE49-F238E27FC236}">
              <a16:creationId xmlns:a16="http://schemas.microsoft.com/office/drawing/2014/main" id="{00000000-0008-0000-1700-00008E000000}"/>
            </a:ext>
          </a:extLst>
        </xdr:cNvPr>
        <xdr:cNvSpPr>
          <a:spLocks noChangeArrowheads="1"/>
        </xdr:cNvSpPr>
      </xdr:nvSpPr>
      <xdr:spPr bwMode="auto">
        <a:xfrm>
          <a:off x="247650" y="356235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180975</xdr:colOff>
      <xdr:row>363</xdr:row>
      <xdr:rowOff>0</xdr:rowOff>
    </xdr:from>
    <xdr:to>
      <xdr:col>0</xdr:col>
      <xdr:colOff>276225</xdr:colOff>
      <xdr:row>363</xdr:row>
      <xdr:rowOff>0</xdr:rowOff>
    </xdr:to>
    <xdr:sp macro="" textlink="">
      <xdr:nvSpPr>
        <xdr:cNvPr id="143" name="Rectangle 1">
          <a:extLst>
            <a:ext uri="{FF2B5EF4-FFF2-40B4-BE49-F238E27FC236}">
              <a16:creationId xmlns:a16="http://schemas.microsoft.com/office/drawing/2014/main" id="{00000000-0008-0000-1700-00008F000000}"/>
            </a:ext>
          </a:extLst>
        </xdr:cNvPr>
        <xdr:cNvSpPr>
          <a:spLocks noChangeArrowheads="1"/>
        </xdr:cNvSpPr>
      </xdr:nvSpPr>
      <xdr:spPr bwMode="auto">
        <a:xfrm>
          <a:off x="180975" y="331470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228600</xdr:colOff>
      <xdr:row>363</xdr:row>
      <xdr:rowOff>0</xdr:rowOff>
    </xdr:from>
    <xdr:to>
      <xdr:col>0</xdr:col>
      <xdr:colOff>323850</xdr:colOff>
      <xdr:row>363</xdr:row>
      <xdr:rowOff>0</xdr:rowOff>
    </xdr:to>
    <xdr:sp macro="" textlink="">
      <xdr:nvSpPr>
        <xdr:cNvPr id="144" name="Rectangle 2">
          <a:extLst>
            <a:ext uri="{FF2B5EF4-FFF2-40B4-BE49-F238E27FC236}">
              <a16:creationId xmlns:a16="http://schemas.microsoft.com/office/drawing/2014/main" id="{00000000-0008-0000-1700-000090000000}"/>
            </a:ext>
          </a:extLst>
        </xdr:cNvPr>
        <xdr:cNvSpPr>
          <a:spLocks noChangeArrowheads="1"/>
        </xdr:cNvSpPr>
      </xdr:nvSpPr>
      <xdr:spPr bwMode="auto">
        <a:xfrm>
          <a:off x="228600" y="331470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247650</xdr:colOff>
      <xdr:row>363</xdr:row>
      <xdr:rowOff>0</xdr:rowOff>
    </xdr:from>
    <xdr:to>
      <xdr:col>0</xdr:col>
      <xdr:colOff>342900</xdr:colOff>
      <xdr:row>363</xdr:row>
      <xdr:rowOff>0</xdr:rowOff>
    </xdr:to>
    <xdr:sp macro="" textlink="">
      <xdr:nvSpPr>
        <xdr:cNvPr id="145" name="Rectangle 3">
          <a:extLst>
            <a:ext uri="{FF2B5EF4-FFF2-40B4-BE49-F238E27FC236}">
              <a16:creationId xmlns:a16="http://schemas.microsoft.com/office/drawing/2014/main" id="{00000000-0008-0000-1700-000091000000}"/>
            </a:ext>
          </a:extLst>
        </xdr:cNvPr>
        <xdr:cNvSpPr>
          <a:spLocks noChangeArrowheads="1"/>
        </xdr:cNvSpPr>
      </xdr:nvSpPr>
      <xdr:spPr bwMode="auto">
        <a:xfrm>
          <a:off x="247650" y="331470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180975</xdr:colOff>
      <xdr:row>398</xdr:row>
      <xdr:rowOff>0</xdr:rowOff>
    </xdr:from>
    <xdr:to>
      <xdr:col>0</xdr:col>
      <xdr:colOff>276225</xdr:colOff>
      <xdr:row>398</xdr:row>
      <xdr:rowOff>0</xdr:rowOff>
    </xdr:to>
    <xdr:sp macro="" textlink="">
      <xdr:nvSpPr>
        <xdr:cNvPr id="146" name="Rectangle 1">
          <a:extLst>
            <a:ext uri="{FF2B5EF4-FFF2-40B4-BE49-F238E27FC236}">
              <a16:creationId xmlns:a16="http://schemas.microsoft.com/office/drawing/2014/main" id="{00000000-0008-0000-1700-000092000000}"/>
            </a:ext>
          </a:extLst>
        </xdr:cNvPr>
        <xdr:cNvSpPr>
          <a:spLocks noChangeArrowheads="1"/>
        </xdr:cNvSpPr>
      </xdr:nvSpPr>
      <xdr:spPr bwMode="auto">
        <a:xfrm>
          <a:off x="180975" y="331470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228600</xdr:colOff>
      <xdr:row>398</xdr:row>
      <xdr:rowOff>0</xdr:rowOff>
    </xdr:from>
    <xdr:to>
      <xdr:col>0</xdr:col>
      <xdr:colOff>323850</xdr:colOff>
      <xdr:row>398</xdr:row>
      <xdr:rowOff>0</xdr:rowOff>
    </xdr:to>
    <xdr:sp macro="" textlink="">
      <xdr:nvSpPr>
        <xdr:cNvPr id="147" name="Rectangle 2">
          <a:extLst>
            <a:ext uri="{FF2B5EF4-FFF2-40B4-BE49-F238E27FC236}">
              <a16:creationId xmlns:a16="http://schemas.microsoft.com/office/drawing/2014/main" id="{00000000-0008-0000-1700-000093000000}"/>
            </a:ext>
          </a:extLst>
        </xdr:cNvPr>
        <xdr:cNvSpPr>
          <a:spLocks noChangeArrowheads="1"/>
        </xdr:cNvSpPr>
      </xdr:nvSpPr>
      <xdr:spPr bwMode="auto">
        <a:xfrm>
          <a:off x="228600" y="331470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247650</xdr:colOff>
      <xdr:row>398</xdr:row>
      <xdr:rowOff>0</xdr:rowOff>
    </xdr:from>
    <xdr:to>
      <xdr:col>0</xdr:col>
      <xdr:colOff>342900</xdr:colOff>
      <xdr:row>398</xdr:row>
      <xdr:rowOff>0</xdr:rowOff>
    </xdr:to>
    <xdr:sp macro="" textlink="">
      <xdr:nvSpPr>
        <xdr:cNvPr id="148" name="Rectangle 3">
          <a:extLst>
            <a:ext uri="{FF2B5EF4-FFF2-40B4-BE49-F238E27FC236}">
              <a16:creationId xmlns:a16="http://schemas.microsoft.com/office/drawing/2014/main" id="{00000000-0008-0000-1700-000094000000}"/>
            </a:ext>
          </a:extLst>
        </xdr:cNvPr>
        <xdr:cNvSpPr>
          <a:spLocks noChangeArrowheads="1"/>
        </xdr:cNvSpPr>
      </xdr:nvSpPr>
      <xdr:spPr bwMode="auto">
        <a:xfrm>
          <a:off x="247650" y="331470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180975</xdr:colOff>
      <xdr:row>397</xdr:row>
      <xdr:rowOff>0</xdr:rowOff>
    </xdr:from>
    <xdr:to>
      <xdr:col>0</xdr:col>
      <xdr:colOff>276225</xdr:colOff>
      <xdr:row>397</xdr:row>
      <xdr:rowOff>0</xdr:rowOff>
    </xdr:to>
    <xdr:sp macro="" textlink="">
      <xdr:nvSpPr>
        <xdr:cNvPr id="149" name="Rectangle 1">
          <a:extLst>
            <a:ext uri="{FF2B5EF4-FFF2-40B4-BE49-F238E27FC236}">
              <a16:creationId xmlns:a16="http://schemas.microsoft.com/office/drawing/2014/main" id="{00000000-0008-0000-1700-000095000000}"/>
            </a:ext>
          </a:extLst>
        </xdr:cNvPr>
        <xdr:cNvSpPr>
          <a:spLocks noChangeArrowheads="1"/>
        </xdr:cNvSpPr>
      </xdr:nvSpPr>
      <xdr:spPr bwMode="auto">
        <a:xfrm>
          <a:off x="180975" y="306705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228600</xdr:colOff>
      <xdr:row>397</xdr:row>
      <xdr:rowOff>0</xdr:rowOff>
    </xdr:from>
    <xdr:to>
      <xdr:col>0</xdr:col>
      <xdr:colOff>323850</xdr:colOff>
      <xdr:row>397</xdr:row>
      <xdr:rowOff>0</xdr:rowOff>
    </xdr:to>
    <xdr:sp macro="" textlink="">
      <xdr:nvSpPr>
        <xdr:cNvPr id="150" name="Rectangle 2">
          <a:extLst>
            <a:ext uri="{FF2B5EF4-FFF2-40B4-BE49-F238E27FC236}">
              <a16:creationId xmlns:a16="http://schemas.microsoft.com/office/drawing/2014/main" id="{00000000-0008-0000-1700-000096000000}"/>
            </a:ext>
          </a:extLst>
        </xdr:cNvPr>
        <xdr:cNvSpPr>
          <a:spLocks noChangeArrowheads="1"/>
        </xdr:cNvSpPr>
      </xdr:nvSpPr>
      <xdr:spPr bwMode="auto">
        <a:xfrm>
          <a:off x="228600" y="306705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247650</xdr:colOff>
      <xdr:row>397</xdr:row>
      <xdr:rowOff>0</xdr:rowOff>
    </xdr:from>
    <xdr:to>
      <xdr:col>0</xdr:col>
      <xdr:colOff>342900</xdr:colOff>
      <xdr:row>397</xdr:row>
      <xdr:rowOff>0</xdr:rowOff>
    </xdr:to>
    <xdr:sp macro="" textlink="">
      <xdr:nvSpPr>
        <xdr:cNvPr id="151" name="Rectangle 3">
          <a:extLst>
            <a:ext uri="{FF2B5EF4-FFF2-40B4-BE49-F238E27FC236}">
              <a16:creationId xmlns:a16="http://schemas.microsoft.com/office/drawing/2014/main" id="{00000000-0008-0000-1700-000097000000}"/>
            </a:ext>
          </a:extLst>
        </xdr:cNvPr>
        <xdr:cNvSpPr>
          <a:spLocks noChangeArrowheads="1"/>
        </xdr:cNvSpPr>
      </xdr:nvSpPr>
      <xdr:spPr bwMode="auto">
        <a:xfrm>
          <a:off x="247650" y="306705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180975</xdr:colOff>
      <xdr:row>399</xdr:row>
      <xdr:rowOff>0</xdr:rowOff>
    </xdr:from>
    <xdr:to>
      <xdr:col>0</xdr:col>
      <xdr:colOff>276225</xdr:colOff>
      <xdr:row>399</xdr:row>
      <xdr:rowOff>0</xdr:rowOff>
    </xdr:to>
    <xdr:sp macro="" textlink="">
      <xdr:nvSpPr>
        <xdr:cNvPr id="152" name="Rectangle 7">
          <a:extLst>
            <a:ext uri="{FF2B5EF4-FFF2-40B4-BE49-F238E27FC236}">
              <a16:creationId xmlns:a16="http://schemas.microsoft.com/office/drawing/2014/main" id="{00000000-0008-0000-1700-000098000000}"/>
            </a:ext>
          </a:extLst>
        </xdr:cNvPr>
        <xdr:cNvSpPr>
          <a:spLocks noChangeArrowheads="1"/>
        </xdr:cNvSpPr>
      </xdr:nvSpPr>
      <xdr:spPr bwMode="auto">
        <a:xfrm>
          <a:off x="180975" y="356235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228600</xdr:colOff>
      <xdr:row>399</xdr:row>
      <xdr:rowOff>0</xdr:rowOff>
    </xdr:from>
    <xdr:to>
      <xdr:col>0</xdr:col>
      <xdr:colOff>323850</xdr:colOff>
      <xdr:row>399</xdr:row>
      <xdr:rowOff>0</xdr:rowOff>
    </xdr:to>
    <xdr:sp macro="" textlink="">
      <xdr:nvSpPr>
        <xdr:cNvPr id="153" name="Rectangle 8">
          <a:extLst>
            <a:ext uri="{FF2B5EF4-FFF2-40B4-BE49-F238E27FC236}">
              <a16:creationId xmlns:a16="http://schemas.microsoft.com/office/drawing/2014/main" id="{00000000-0008-0000-1700-000099000000}"/>
            </a:ext>
          </a:extLst>
        </xdr:cNvPr>
        <xdr:cNvSpPr>
          <a:spLocks noChangeArrowheads="1"/>
        </xdr:cNvSpPr>
      </xdr:nvSpPr>
      <xdr:spPr bwMode="auto">
        <a:xfrm>
          <a:off x="228600" y="356235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247650</xdr:colOff>
      <xdr:row>399</xdr:row>
      <xdr:rowOff>0</xdr:rowOff>
    </xdr:from>
    <xdr:to>
      <xdr:col>0</xdr:col>
      <xdr:colOff>342900</xdr:colOff>
      <xdr:row>399</xdr:row>
      <xdr:rowOff>0</xdr:rowOff>
    </xdr:to>
    <xdr:sp macro="" textlink="">
      <xdr:nvSpPr>
        <xdr:cNvPr id="154" name="Rectangle 9">
          <a:extLst>
            <a:ext uri="{FF2B5EF4-FFF2-40B4-BE49-F238E27FC236}">
              <a16:creationId xmlns:a16="http://schemas.microsoft.com/office/drawing/2014/main" id="{00000000-0008-0000-1700-00009A000000}"/>
            </a:ext>
          </a:extLst>
        </xdr:cNvPr>
        <xdr:cNvSpPr>
          <a:spLocks noChangeArrowheads="1"/>
        </xdr:cNvSpPr>
      </xdr:nvSpPr>
      <xdr:spPr bwMode="auto">
        <a:xfrm>
          <a:off x="247650" y="356235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180975</xdr:colOff>
      <xdr:row>398</xdr:row>
      <xdr:rowOff>0</xdr:rowOff>
    </xdr:from>
    <xdr:to>
      <xdr:col>0</xdr:col>
      <xdr:colOff>276225</xdr:colOff>
      <xdr:row>398</xdr:row>
      <xdr:rowOff>0</xdr:rowOff>
    </xdr:to>
    <xdr:sp macro="" textlink="">
      <xdr:nvSpPr>
        <xdr:cNvPr id="155" name="Rectangle 1">
          <a:extLst>
            <a:ext uri="{FF2B5EF4-FFF2-40B4-BE49-F238E27FC236}">
              <a16:creationId xmlns:a16="http://schemas.microsoft.com/office/drawing/2014/main" id="{00000000-0008-0000-1700-00009B000000}"/>
            </a:ext>
          </a:extLst>
        </xdr:cNvPr>
        <xdr:cNvSpPr>
          <a:spLocks noChangeArrowheads="1"/>
        </xdr:cNvSpPr>
      </xdr:nvSpPr>
      <xdr:spPr bwMode="auto">
        <a:xfrm>
          <a:off x="180975" y="331470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228600</xdr:colOff>
      <xdr:row>398</xdr:row>
      <xdr:rowOff>0</xdr:rowOff>
    </xdr:from>
    <xdr:to>
      <xdr:col>0</xdr:col>
      <xdr:colOff>323850</xdr:colOff>
      <xdr:row>398</xdr:row>
      <xdr:rowOff>0</xdr:rowOff>
    </xdr:to>
    <xdr:sp macro="" textlink="">
      <xdr:nvSpPr>
        <xdr:cNvPr id="156" name="Rectangle 2">
          <a:extLst>
            <a:ext uri="{FF2B5EF4-FFF2-40B4-BE49-F238E27FC236}">
              <a16:creationId xmlns:a16="http://schemas.microsoft.com/office/drawing/2014/main" id="{00000000-0008-0000-1700-00009C000000}"/>
            </a:ext>
          </a:extLst>
        </xdr:cNvPr>
        <xdr:cNvSpPr>
          <a:spLocks noChangeArrowheads="1"/>
        </xdr:cNvSpPr>
      </xdr:nvSpPr>
      <xdr:spPr bwMode="auto">
        <a:xfrm>
          <a:off x="228600" y="331470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247650</xdr:colOff>
      <xdr:row>398</xdr:row>
      <xdr:rowOff>0</xdr:rowOff>
    </xdr:from>
    <xdr:to>
      <xdr:col>0</xdr:col>
      <xdr:colOff>342900</xdr:colOff>
      <xdr:row>398</xdr:row>
      <xdr:rowOff>0</xdr:rowOff>
    </xdr:to>
    <xdr:sp macro="" textlink="">
      <xdr:nvSpPr>
        <xdr:cNvPr id="157" name="Rectangle 3">
          <a:extLst>
            <a:ext uri="{FF2B5EF4-FFF2-40B4-BE49-F238E27FC236}">
              <a16:creationId xmlns:a16="http://schemas.microsoft.com/office/drawing/2014/main" id="{00000000-0008-0000-1700-00009D000000}"/>
            </a:ext>
          </a:extLst>
        </xdr:cNvPr>
        <xdr:cNvSpPr>
          <a:spLocks noChangeArrowheads="1"/>
        </xdr:cNvSpPr>
      </xdr:nvSpPr>
      <xdr:spPr bwMode="auto">
        <a:xfrm>
          <a:off x="247650" y="331470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180975</xdr:colOff>
      <xdr:row>440</xdr:row>
      <xdr:rowOff>0</xdr:rowOff>
    </xdr:from>
    <xdr:to>
      <xdr:col>0</xdr:col>
      <xdr:colOff>276225</xdr:colOff>
      <xdr:row>440</xdr:row>
      <xdr:rowOff>0</xdr:rowOff>
    </xdr:to>
    <xdr:sp macro="" textlink="">
      <xdr:nvSpPr>
        <xdr:cNvPr id="158" name="Rectangle 1">
          <a:extLst>
            <a:ext uri="{FF2B5EF4-FFF2-40B4-BE49-F238E27FC236}">
              <a16:creationId xmlns:a16="http://schemas.microsoft.com/office/drawing/2014/main" id="{00000000-0008-0000-1700-00009E000000}"/>
            </a:ext>
          </a:extLst>
        </xdr:cNvPr>
        <xdr:cNvSpPr>
          <a:spLocks noChangeArrowheads="1"/>
        </xdr:cNvSpPr>
      </xdr:nvSpPr>
      <xdr:spPr bwMode="auto">
        <a:xfrm>
          <a:off x="180975" y="331470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228600</xdr:colOff>
      <xdr:row>440</xdr:row>
      <xdr:rowOff>0</xdr:rowOff>
    </xdr:from>
    <xdr:to>
      <xdr:col>0</xdr:col>
      <xdr:colOff>323850</xdr:colOff>
      <xdr:row>440</xdr:row>
      <xdr:rowOff>0</xdr:rowOff>
    </xdr:to>
    <xdr:sp macro="" textlink="">
      <xdr:nvSpPr>
        <xdr:cNvPr id="159" name="Rectangle 2">
          <a:extLst>
            <a:ext uri="{FF2B5EF4-FFF2-40B4-BE49-F238E27FC236}">
              <a16:creationId xmlns:a16="http://schemas.microsoft.com/office/drawing/2014/main" id="{00000000-0008-0000-1700-00009F000000}"/>
            </a:ext>
          </a:extLst>
        </xdr:cNvPr>
        <xdr:cNvSpPr>
          <a:spLocks noChangeArrowheads="1"/>
        </xdr:cNvSpPr>
      </xdr:nvSpPr>
      <xdr:spPr bwMode="auto">
        <a:xfrm>
          <a:off x="228600" y="331470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247650</xdr:colOff>
      <xdr:row>440</xdr:row>
      <xdr:rowOff>0</xdr:rowOff>
    </xdr:from>
    <xdr:to>
      <xdr:col>0</xdr:col>
      <xdr:colOff>342900</xdr:colOff>
      <xdr:row>440</xdr:row>
      <xdr:rowOff>0</xdr:rowOff>
    </xdr:to>
    <xdr:sp macro="" textlink="">
      <xdr:nvSpPr>
        <xdr:cNvPr id="160" name="Rectangle 3">
          <a:extLst>
            <a:ext uri="{FF2B5EF4-FFF2-40B4-BE49-F238E27FC236}">
              <a16:creationId xmlns:a16="http://schemas.microsoft.com/office/drawing/2014/main" id="{00000000-0008-0000-1700-0000A0000000}"/>
            </a:ext>
          </a:extLst>
        </xdr:cNvPr>
        <xdr:cNvSpPr>
          <a:spLocks noChangeArrowheads="1"/>
        </xdr:cNvSpPr>
      </xdr:nvSpPr>
      <xdr:spPr bwMode="auto">
        <a:xfrm>
          <a:off x="247650" y="331470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180975</xdr:colOff>
      <xdr:row>439</xdr:row>
      <xdr:rowOff>0</xdr:rowOff>
    </xdr:from>
    <xdr:to>
      <xdr:col>0</xdr:col>
      <xdr:colOff>276225</xdr:colOff>
      <xdr:row>439</xdr:row>
      <xdr:rowOff>0</xdr:rowOff>
    </xdr:to>
    <xdr:sp macro="" textlink="">
      <xdr:nvSpPr>
        <xdr:cNvPr id="161" name="Rectangle 1">
          <a:extLst>
            <a:ext uri="{FF2B5EF4-FFF2-40B4-BE49-F238E27FC236}">
              <a16:creationId xmlns:a16="http://schemas.microsoft.com/office/drawing/2014/main" id="{00000000-0008-0000-1700-0000A1000000}"/>
            </a:ext>
          </a:extLst>
        </xdr:cNvPr>
        <xdr:cNvSpPr>
          <a:spLocks noChangeArrowheads="1"/>
        </xdr:cNvSpPr>
      </xdr:nvSpPr>
      <xdr:spPr bwMode="auto">
        <a:xfrm>
          <a:off x="180975" y="306705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228600</xdr:colOff>
      <xdr:row>439</xdr:row>
      <xdr:rowOff>0</xdr:rowOff>
    </xdr:from>
    <xdr:to>
      <xdr:col>0</xdr:col>
      <xdr:colOff>323850</xdr:colOff>
      <xdr:row>439</xdr:row>
      <xdr:rowOff>0</xdr:rowOff>
    </xdr:to>
    <xdr:sp macro="" textlink="">
      <xdr:nvSpPr>
        <xdr:cNvPr id="162" name="Rectangle 2">
          <a:extLst>
            <a:ext uri="{FF2B5EF4-FFF2-40B4-BE49-F238E27FC236}">
              <a16:creationId xmlns:a16="http://schemas.microsoft.com/office/drawing/2014/main" id="{00000000-0008-0000-1700-0000A2000000}"/>
            </a:ext>
          </a:extLst>
        </xdr:cNvPr>
        <xdr:cNvSpPr>
          <a:spLocks noChangeArrowheads="1"/>
        </xdr:cNvSpPr>
      </xdr:nvSpPr>
      <xdr:spPr bwMode="auto">
        <a:xfrm>
          <a:off x="228600" y="306705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247650</xdr:colOff>
      <xdr:row>439</xdr:row>
      <xdr:rowOff>0</xdr:rowOff>
    </xdr:from>
    <xdr:to>
      <xdr:col>0</xdr:col>
      <xdr:colOff>342900</xdr:colOff>
      <xdr:row>439</xdr:row>
      <xdr:rowOff>0</xdr:rowOff>
    </xdr:to>
    <xdr:sp macro="" textlink="">
      <xdr:nvSpPr>
        <xdr:cNvPr id="163" name="Rectangle 3">
          <a:extLst>
            <a:ext uri="{FF2B5EF4-FFF2-40B4-BE49-F238E27FC236}">
              <a16:creationId xmlns:a16="http://schemas.microsoft.com/office/drawing/2014/main" id="{00000000-0008-0000-1700-0000A3000000}"/>
            </a:ext>
          </a:extLst>
        </xdr:cNvPr>
        <xdr:cNvSpPr>
          <a:spLocks noChangeArrowheads="1"/>
        </xdr:cNvSpPr>
      </xdr:nvSpPr>
      <xdr:spPr bwMode="auto">
        <a:xfrm>
          <a:off x="247650" y="306705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180975</xdr:colOff>
      <xdr:row>441</xdr:row>
      <xdr:rowOff>0</xdr:rowOff>
    </xdr:from>
    <xdr:to>
      <xdr:col>0</xdr:col>
      <xdr:colOff>276225</xdr:colOff>
      <xdr:row>441</xdr:row>
      <xdr:rowOff>0</xdr:rowOff>
    </xdr:to>
    <xdr:sp macro="" textlink="">
      <xdr:nvSpPr>
        <xdr:cNvPr id="164" name="Rectangle 7">
          <a:extLst>
            <a:ext uri="{FF2B5EF4-FFF2-40B4-BE49-F238E27FC236}">
              <a16:creationId xmlns:a16="http://schemas.microsoft.com/office/drawing/2014/main" id="{00000000-0008-0000-1700-0000A4000000}"/>
            </a:ext>
          </a:extLst>
        </xdr:cNvPr>
        <xdr:cNvSpPr>
          <a:spLocks noChangeArrowheads="1"/>
        </xdr:cNvSpPr>
      </xdr:nvSpPr>
      <xdr:spPr bwMode="auto">
        <a:xfrm>
          <a:off x="180975" y="356235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228600</xdr:colOff>
      <xdr:row>441</xdr:row>
      <xdr:rowOff>0</xdr:rowOff>
    </xdr:from>
    <xdr:to>
      <xdr:col>0</xdr:col>
      <xdr:colOff>323850</xdr:colOff>
      <xdr:row>441</xdr:row>
      <xdr:rowOff>0</xdr:rowOff>
    </xdr:to>
    <xdr:sp macro="" textlink="">
      <xdr:nvSpPr>
        <xdr:cNvPr id="165" name="Rectangle 8">
          <a:extLst>
            <a:ext uri="{FF2B5EF4-FFF2-40B4-BE49-F238E27FC236}">
              <a16:creationId xmlns:a16="http://schemas.microsoft.com/office/drawing/2014/main" id="{00000000-0008-0000-1700-0000A5000000}"/>
            </a:ext>
          </a:extLst>
        </xdr:cNvPr>
        <xdr:cNvSpPr>
          <a:spLocks noChangeArrowheads="1"/>
        </xdr:cNvSpPr>
      </xdr:nvSpPr>
      <xdr:spPr bwMode="auto">
        <a:xfrm>
          <a:off x="228600" y="356235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247650</xdr:colOff>
      <xdr:row>441</xdr:row>
      <xdr:rowOff>0</xdr:rowOff>
    </xdr:from>
    <xdr:to>
      <xdr:col>0</xdr:col>
      <xdr:colOff>342900</xdr:colOff>
      <xdr:row>441</xdr:row>
      <xdr:rowOff>0</xdr:rowOff>
    </xdr:to>
    <xdr:sp macro="" textlink="">
      <xdr:nvSpPr>
        <xdr:cNvPr id="166" name="Rectangle 9">
          <a:extLst>
            <a:ext uri="{FF2B5EF4-FFF2-40B4-BE49-F238E27FC236}">
              <a16:creationId xmlns:a16="http://schemas.microsoft.com/office/drawing/2014/main" id="{00000000-0008-0000-1700-0000A6000000}"/>
            </a:ext>
          </a:extLst>
        </xdr:cNvPr>
        <xdr:cNvSpPr>
          <a:spLocks noChangeArrowheads="1"/>
        </xdr:cNvSpPr>
      </xdr:nvSpPr>
      <xdr:spPr bwMode="auto">
        <a:xfrm>
          <a:off x="247650" y="356235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180975</xdr:colOff>
      <xdr:row>440</xdr:row>
      <xdr:rowOff>0</xdr:rowOff>
    </xdr:from>
    <xdr:to>
      <xdr:col>0</xdr:col>
      <xdr:colOff>276225</xdr:colOff>
      <xdr:row>440</xdr:row>
      <xdr:rowOff>0</xdr:rowOff>
    </xdr:to>
    <xdr:sp macro="" textlink="">
      <xdr:nvSpPr>
        <xdr:cNvPr id="167" name="Rectangle 1">
          <a:extLst>
            <a:ext uri="{FF2B5EF4-FFF2-40B4-BE49-F238E27FC236}">
              <a16:creationId xmlns:a16="http://schemas.microsoft.com/office/drawing/2014/main" id="{00000000-0008-0000-1700-0000A7000000}"/>
            </a:ext>
          </a:extLst>
        </xdr:cNvPr>
        <xdr:cNvSpPr>
          <a:spLocks noChangeArrowheads="1"/>
        </xdr:cNvSpPr>
      </xdr:nvSpPr>
      <xdr:spPr bwMode="auto">
        <a:xfrm>
          <a:off x="180975" y="331470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228600</xdr:colOff>
      <xdr:row>440</xdr:row>
      <xdr:rowOff>0</xdr:rowOff>
    </xdr:from>
    <xdr:to>
      <xdr:col>0</xdr:col>
      <xdr:colOff>323850</xdr:colOff>
      <xdr:row>440</xdr:row>
      <xdr:rowOff>0</xdr:rowOff>
    </xdr:to>
    <xdr:sp macro="" textlink="">
      <xdr:nvSpPr>
        <xdr:cNvPr id="168" name="Rectangle 2">
          <a:extLst>
            <a:ext uri="{FF2B5EF4-FFF2-40B4-BE49-F238E27FC236}">
              <a16:creationId xmlns:a16="http://schemas.microsoft.com/office/drawing/2014/main" id="{00000000-0008-0000-1700-0000A8000000}"/>
            </a:ext>
          </a:extLst>
        </xdr:cNvPr>
        <xdr:cNvSpPr>
          <a:spLocks noChangeArrowheads="1"/>
        </xdr:cNvSpPr>
      </xdr:nvSpPr>
      <xdr:spPr bwMode="auto">
        <a:xfrm>
          <a:off x="228600" y="331470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247650</xdr:colOff>
      <xdr:row>440</xdr:row>
      <xdr:rowOff>0</xdr:rowOff>
    </xdr:from>
    <xdr:to>
      <xdr:col>0</xdr:col>
      <xdr:colOff>342900</xdr:colOff>
      <xdr:row>440</xdr:row>
      <xdr:rowOff>0</xdr:rowOff>
    </xdr:to>
    <xdr:sp macro="" textlink="">
      <xdr:nvSpPr>
        <xdr:cNvPr id="169" name="Rectangle 3">
          <a:extLst>
            <a:ext uri="{FF2B5EF4-FFF2-40B4-BE49-F238E27FC236}">
              <a16:creationId xmlns:a16="http://schemas.microsoft.com/office/drawing/2014/main" id="{00000000-0008-0000-1700-0000A9000000}"/>
            </a:ext>
          </a:extLst>
        </xdr:cNvPr>
        <xdr:cNvSpPr>
          <a:spLocks noChangeArrowheads="1"/>
        </xdr:cNvSpPr>
      </xdr:nvSpPr>
      <xdr:spPr bwMode="auto">
        <a:xfrm>
          <a:off x="247650" y="331470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13</xdr:row>
      <xdr:rowOff>0</xdr:rowOff>
    </xdr:from>
    <xdr:to>
      <xdr:col>0</xdr:col>
      <xdr:colOff>276225</xdr:colOff>
      <xdr:row>13</xdr:row>
      <xdr:rowOff>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SpPr>
          <a:spLocks noChangeArrowheads="1"/>
        </xdr:cNvSpPr>
      </xdr:nvSpPr>
      <xdr:spPr bwMode="auto">
        <a:xfrm>
          <a:off x="180975" y="306705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228600</xdr:colOff>
      <xdr:row>13</xdr:row>
      <xdr:rowOff>0</xdr:rowOff>
    </xdr:from>
    <xdr:to>
      <xdr:col>0</xdr:col>
      <xdr:colOff>323850</xdr:colOff>
      <xdr:row>13</xdr:row>
      <xdr:rowOff>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1900-000003000000}"/>
            </a:ext>
          </a:extLst>
        </xdr:cNvPr>
        <xdr:cNvSpPr>
          <a:spLocks noChangeArrowheads="1"/>
        </xdr:cNvSpPr>
      </xdr:nvSpPr>
      <xdr:spPr bwMode="auto">
        <a:xfrm>
          <a:off x="228600" y="306705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247650</xdr:colOff>
      <xdr:row>13</xdr:row>
      <xdr:rowOff>0</xdr:rowOff>
    </xdr:from>
    <xdr:to>
      <xdr:col>0</xdr:col>
      <xdr:colOff>342900</xdr:colOff>
      <xdr:row>13</xdr:row>
      <xdr:rowOff>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1900-000004000000}"/>
            </a:ext>
          </a:extLst>
        </xdr:cNvPr>
        <xdr:cNvSpPr>
          <a:spLocks noChangeArrowheads="1"/>
        </xdr:cNvSpPr>
      </xdr:nvSpPr>
      <xdr:spPr bwMode="auto">
        <a:xfrm>
          <a:off x="247650" y="306705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180975</xdr:colOff>
      <xdr:row>12</xdr:row>
      <xdr:rowOff>0</xdr:rowOff>
    </xdr:from>
    <xdr:to>
      <xdr:col>0</xdr:col>
      <xdr:colOff>276225</xdr:colOff>
      <xdr:row>12</xdr:row>
      <xdr:rowOff>0</xdr:rowOff>
    </xdr:to>
    <xdr:sp macro="" textlink="">
      <xdr:nvSpPr>
        <xdr:cNvPr id="5" name="Rectangle 1">
          <a:extLst>
            <a:ext uri="{FF2B5EF4-FFF2-40B4-BE49-F238E27FC236}">
              <a16:creationId xmlns:a16="http://schemas.microsoft.com/office/drawing/2014/main" id="{00000000-0008-0000-1900-000005000000}"/>
            </a:ext>
          </a:extLst>
        </xdr:cNvPr>
        <xdr:cNvSpPr>
          <a:spLocks noChangeArrowheads="1"/>
        </xdr:cNvSpPr>
      </xdr:nvSpPr>
      <xdr:spPr bwMode="auto">
        <a:xfrm>
          <a:off x="180975" y="281940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228600</xdr:colOff>
      <xdr:row>12</xdr:row>
      <xdr:rowOff>0</xdr:rowOff>
    </xdr:from>
    <xdr:to>
      <xdr:col>0</xdr:col>
      <xdr:colOff>323850</xdr:colOff>
      <xdr:row>12</xdr:row>
      <xdr:rowOff>0</xdr:rowOff>
    </xdr:to>
    <xdr:sp macro="" textlink="">
      <xdr:nvSpPr>
        <xdr:cNvPr id="6" name="Rectangle 2">
          <a:extLst>
            <a:ext uri="{FF2B5EF4-FFF2-40B4-BE49-F238E27FC236}">
              <a16:creationId xmlns:a16="http://schemas.microsoft.com/office/drawing/2014/main" id="{00000000-0008-0000-1900-000006000000}"/>
            </a:ext>
          </a:extLst>
        </xdr:cNvPr>
        <xdr:cNvSpPr>
          <a:spLocks noChangeArrowheads="1"/>
        </xdr:cNvSpPr>
      </xdr:nvSpPr>
      <xdr:spPr bwMode="auto">
        <a:xfrm>
          <a:off x="228600" y="281940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247650</xdr:colOff>
      <xdr:row>12</xdr:row>
      <xdr:rowOff>0</xdr:rowOff>
    </xdr:from>
    <xdr:to>
      <xdr:col>0</xdr:col>
      <xdr:colOff>342900</xdr:colOff>
      <xdr:row>12</xdr:row>
      <xdr:rowOff>0</xdr:rowOff>
    </xdr:to>
    <xdr:sp macro="" textlink="">
      <xdr:nvSpPr>
        <xdr:cNvPr id="7" name="Rectangle 3">
          <a:extLst>
            <a:ext uri="{FF2B5EF4-FFF2-40B4-BE49-F238E27FC236}">
              <a16:creationId xmlns:a16="http://schemas.microsoft.com/office/drawing/2014/main" id="{00000000-0008-0000-1900-000007000000}"/>
            </a:ext>
          </a:extLst>
        </xdr:cNvPr>
        <xdr:cNvSpPr>
          <a:spLocks noChangeArrowheads="1"/>
        </xdr:cNvSpPr>
      </xdr:nvSpPr>
      <xdr:spPr bwMode="auto">
        <a:xfrm>
          <a:off x="247650" y="281940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180975</xdr:colOff>
      <xdr:row>14</xdr:row>
      <xdr:rowOff>0</xdr:rowOff>
    </xdr:from>
    <xdr:to>
      <xdr:col>0</xdr:col>
      <xdr:colOff>276225</xdr:colOff>
      <xdr:row>14</xdr:row>
      <xdr:rowOff>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0000000-0008-0000-1900-000008000000}"/>
            </a:ext>
          </a:extLst>
        </xdr:cNvPr>
        <xdr:cNvSpPr>
          <a:spLocks noChangeArrowheads="1"/>
        </xdr:cNvSpPr>
      </xdr:nvSpPr>
      <xdr:spPr bwMode="auto">
        <a:xfrm>
          <a:off x="180975" y="331470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228600</xdr:colOff>
      <xdr:row>14</xdr:row>
      <xdr:rowOff>0</xdr:rowOff>
    </xdr:from>
    <xdr:to>
      <xdr:col>0</xdr:col>
      <xdr:colOff>323850</xdr:colOff>
      <xdr:row>14</xdr:row>
      <xdr:rowOff>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00000000-0008-0000-1900-000009000000}"/>
            </a:ext>
          </a:extLst>
        </xdr:cNvPr>
        <xdr:cNvSpPr>
          <a:spLocks noChangeArrowheads="1"/>
        </xdr:cNvSpPr>
      </xdr:nvSpPr>
      <xdr:spPr bwMode="auto">
        <a:xfrm>
          <a:off x="228600" y="331470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247650</xdr:colOff>
      <xdr:row>14</xdr:row>
      <xdr:rowOff>0</xdr:rowOff>
    </xdr:from>
    <xdr:to>
      <xdr:col>0</xdr:col>
      <xdr:colOff>342900</xdr:colOff>
      <xdr:row>14</xdr:row>
      <xdr:rowOff>0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0000000-0008-0000-1900-00000A000000}"/>
            </a:ext>
          </a:extLst>
        </xdr:cNvPr>
        <xdr:cNvSpPr>
          <a:spLocks noChangeArrowheads="1"/>
        </xdr:cNvSpPr>
      </xdr:nvSpPr>
      <xdr:spPr bwMode="auto">
        <a:xfrm>
          <a:off x="247650" y="331470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180975</xdr:colOff>
      <xdr:row>13</xdr:row>
      <xdr:rowOff>0</xdr:rowOff>
    </xdr:from>
    <xdr:to>
      <xdr:col>0</xdr:col>
      <xdr:colOff>276225</xdr:colOff>
      <xdr:row>13</xdr:row>
      <xdr:rowOff>0</xdr:rowOff>
    </xdr:to>
    <xdr:sp macro="" textlink="">
      <xdr:nvSpPr>
        <xdr:cNvPr id="11" name="Rectangle 1">
          <a:extLst>
            <a:ext uri="{FF2B5EF4-FFF2-40B4-BE49-F238E27FC236}">
              <a16:creationId xmlns:a16="http://schemas.microsoft.com/office/drawing/2014/main" id="{00000000-0008-0000-1900-00000B000000}"/>
            </a:ext>
          </a:extLst>
        </xdr:cNvPr>
        <xdr:cNvSpPr>
          <a:spLocks noChangeArrowheads="1"/>
        </xdr:cNvSpPr>
      </xdr:nvSpPr>
      <xdr:spPr bwMode="auto">
        <a:xfrm>
          <a:off x="180975" y="306705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228600</xdr:colOff>
      <xdr:row>13</xdr:row>
      <xdr:rowOff>0</xdr:rowOff>
    </xdr:from>
    <xdr:to>
      <xdr:col>0</xdr:col>
      <xdr:colOff>323850</xdr:colOff>
      <xdr:row>13</xdr:row>
      <xdr:rowOff>0</xdr:rowOff>
    </xdr:to>
    <xdr:sp macro="" textlink="">
      <xdr:nvSpPr>
        <xdr:cNvPr id="12" name="Rectangle 2">
          <a:extLst>
            <a:ext uri="{FF2B5EF4-FFF2-40B4-BE49-F238E27FC236}">
              <a16:creationId xmlns:a16="http://schemas.microsoft.com/office/drawing/2014/main" id="{00000000-0008-0000-1900-00000C000000}"/>
            </a:ext>
          </a:extLst>
        </xdr:cNvPr>
        <xdr:cNvSpPr>
          <a:spLocks noChangeArrowheads="1"/>
        </xdr:cNvSpPr>
      </xdr:nvSpPr>
      <xdr:spPr bwMode="auto">
        <a:xfrm>
          <a:off x="228600" y="306705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247650</xdr:colOff>
      <xdr:row>13</xdr:row>
      <xdr:rowOff>0</xdr:rowOff>
    </xdr:from>
    <xdr:to>
      <xdr:col>0</xdr:col>
      <xdr:colOff>342900</xdr:colOff>
      <xdr:row>13</xdr:row>
      <xdr:rowOff>0</xdr:rowOff>
    </xdr:to>
    <xdr:sp macro="" textlink="">
      <xdr:nvSpPr>
        <xdr:cNvPr id="13" name="Rectangle 3">
          <a:extLst>
            <a:ext uri="{FF2B5EF4-FFF2-40B4-BE49-F238E27FC236}">
              <a16:creationId xmlns:a16="http://schemas.microsoft.com/office/drawing/2014/main" id="{00000000-0008-0000-1900-00000D000000}"/>
            </a:ext>
          </a:extLst>
        </xdr:cNvPr>
        <xdr:cNvSpPr>
          <a:spLocks noChangeArrowheads="1"/>
        </xdr:cNvSpPr>
      </xdr:nvSpPr>
      <xdr:spPr bwMode="auto">
        <a:xfrm>
          <a:off x="247650" y="306705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180975</xdr:colOff>
      <xdr:row>48</xdr:row>
      <xdr:rowOff>0</xdr:rowOff>
    </xdr:from>
    <xdr:to>
      <xdr:col>0</xdr:col>
      <xdr:colOff>276225</xdr:colOff>
      <xdr:row>48</xdr:row>
      <xdr:rowOff>0</xdr:rowOff>
    </xdr:to>
    <xdr:sp macro="" textlink="">
      <xdr:nvSpPr>
        <xdr:cNvPr id="14" name="Rectangle 1">
          <a:extLst>
            <a:ext uri="{FF2B5EF4-FFF2-40B4-BE49-F238E27FC236}">
              <a16:creationId xmlns:a16="http://schemas.microsoft.com/office/drawing/2014/main" id="{00000000-0008-0000-1900-00000E000000}"/>
            </a:ext>
          </a:extLst>
        </xdr:cNvPr>
        <xdr:cNvSpPr>
          <a:spLocks noChangeArrowheads="1"/>
        </xdr:cNvSpPr>
      </xdr:nvSpPr>
      <xdr:spPr bwMode="auto">
        <a:xfrm>
          <a:off x="180975" y="306705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228600</xdr:colOff>
      <xdr:row>48</xdr:row>
      <xdr:rowOff>0</xdr:rowOff>
    </xdr:from>
    <xdr:to>
      <xdr:col>0</xdr:col>
      <xdr:colOff>323850</xdr:colOff>
      <xdr:row>48</xdr:row>
      <xdr:rowOff>0</xdr:rowOff>
    </xdr:to>
    <xdr:sp macro="" textlink="">
      <xdr:nvSpPr>
        <xdr:cNvPr id="15" name="Rectangle 2">
          <a:extLst>
            <a:ext uri="{FF2B5EF4-FFF2-40B4-BE49-F238E27FC236}">
              <a16:creationId xmlns:a16="http://schemas.microsoft.com/office/drawing/2014/main" id="{00000000-0008-0000-1900-00000F000000}"/>
            </a:ext>
          </a:extLst>
        </xdr:cNvPr>
        <xdr:cNvSpPr>
          <a:spLocks noChangeArrowheads="1"/>
        </xdr:cNvSpPr>
      </xdr:nvSpPr>
      <xdr:spPr bwMode="auto">
        <a:xfrm>
          <a:off x="228600" y="306705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247650</xdr:colOff>
      <xdr:row>48</xdr:row>
      <xdr:rowOff>0</xdr:rowOff>
    </xdr:from>
    <xdr:to>
      <xdr:col>0</xdr:col>
      <xdr:colOff>342900</xdr:colOff>
      <xdr:row>48</xdr:row>
      <xdr:rowOff>0</xdr:rowOff>
    </xdr:to>
    <xdr:sp macro="" textlink="">
      <xdr:nvSpPr>
        <xdr:cNvPr id="16" name="Rectangle 3">
          <a:extLst>
            <a:ext uri="{FF2B5EF4-FFF2-40B4-BE49-F238E27FC236}">
              <a16:creationId xmlns:a16="http://schemas.microsoft.com/office/drawing/2014/main" id="{00000000-0008-0000-1900-000010000000}"/>
            </a:ext>
          </a:extLst>
        </xdr:cNvPr>
        <xdr:cNvSpPr>
          <a:spLocks noChangeArrowheads="1"/>
        </xdr:cNvSpPr>
      </xdr:nvSpPr>
      <xdr:spPr bwMode="auto">
        <a:xfrm>
          <a:off x="247650" y="306705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180975</xdr:colOff>
      <xdr:row>47</xdr:row>
      <xdr:rowOff>0</xdr:rowOff>
    </xdr:from>
    <xdr:to>
      <xdr:col>0</xdr:col>
      <xdr:colOff>276225</xdr:colOff>
      <xdr:row>47</xdr:row>
      <xdr:rowOff>0</xdr:rowOff>
    </xdr:to>
    <xdr:sp macro="" textlink="">
      <xdr:nvSpPr>
        <xdr:cNvPr id="17" name="Rectangle 1">
          <a:extLst>
            <a:ext uri="{FF2B5EF4-FFF2-40B4-BE49-F238E27FC236}">
              <a16:creationId xmlns:a16="http://schemas.microsoft.com/office/drawing/2014/main" id="{00000000-0008-0000-1900-000011000000}"/>
            </a:ext>
          </a:extLst>
        </xdr:cNvPr>
        <xdr:cNvSpPr>
          <a:spLocks noChangeArrowheads="1"/>
        </xdr:cNvSpPr>
      </xdr:nvSpPr>
      <xdr:spPr bwMode="auto">
        <a:xfrm>
          <a:off x="180975" y="281940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228600</xdr:colOff>
      <xdr:row>47</xdr:row>
      <xdr:rowOff>0</xdr:rowOff>
    </xdr:from>
    <xdr:to>
      <xdr:col>0</xdr:col>
      <xdr:colOff>323850</xdr:colOff>
      <xdr:row>47</xdr:row>
      <xdr:rowOff>0</xdr:rowOff>
    </xdr:to>
    <xdr:sp macro="" textlink="">
      <xdr:nvSpPr>
        <xdr:cNvPr id="18" name="Rectangle 2">
          <a:extLst>
            <a:ext uri="{FF2B5EF4-FFF2-40B4-BE49-F238E27FC236}">
              <a16:creationId xmlns:a16="http://schemas.microsoft.com/office/drawing/2014/main" id="{00000000-0008-0000-1900-000012000000}"/>
            </a:ext>
          </a:extLst>
        </xdr:cNvPr>
        <xdr:cNvSpPr>
          <a:spLocks noChangeArrowheads="1"/>
        </xdr:cNvSpPr>
      </xdr:nvSpPr>
      <xdr:spPr bwMode="auto">
        <a:xfrm>
          <a:off x="228600" y="281940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247650</xdr:colOff>
      <xdr:row>47</xdr:row>
      <xdr:rowOff>0</xdr:rowOff>
    </xdr:from>
    <xdr:to>
      <xdr:col>0</xdr:col>
      <xdr:colOff>342900</xdr:colOff>
      <xdr:row>47</xdr:row>
      <xdr:rowOff>0</xdr:rowOff>
    </xdr:to>
    <xdr:sp macro="" textlink="">
      <xdr:nvSpPr>
        <xdr:cNvPr id="19" name="Rectangle 3">
          <a:extLst>
            <a:ext uri="{FF2B5EF4-FFF2-40B4-BE49-F238E27FC236}">
              <a16:creationId xmlns:a16="http://schemas.microsoft.com/office/drawing/2014/main" id="{00000000-0008-0000-1900-000013000000}"/>
            </a:ext>
          </a:extLst>
        </xdr:cNvPr>
        <xdr:cNvSpPr>
          <a:spLocks noChangeArrowheads="1"/>
        </xdr:cNvSpPr>
      </xdr:nvSpPr>
      <xdr:spPr bwMode="auto">
        <a:xfrm>
          <a:off x="247650" y="281940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180975</xdr:colOff>
      <xdr:row>49</xdr:row>
      <xdr:rowOff>0</xdr:rowOff>
    </xdr:from>
    <xdr:to>
      <xdr:col>0</xdr:col>
      <xdr:colOff>276225</xdr:colOff>
      <xdr:row>49</xdr:row>
      <xdr:rowOff>0</xdr:rowOff>
    </xdr:to>
    <xdr:sp macro="" textlink="">
      <xdr:nvSpPr>
        <xdr:cNvPr id="20" name="Rectangle 7">
          <a:extLst>
            <a:ext uri="{FF2B5EF4-FFF2-40B4-BE49-F238E27FC236}">
              <a16:creationId xmlns:a16="http://schemas.microsoft.com/office/drawing/2014/main" id="{00000000-0008-0000-1900-000014000000}"/>
            </a:ext>
          </a:extLst>
        </xdr:cNvPr>
        <xdr:cNvSpPr>
          <a:spLocks noChangeArrowheads="1"/>
        </xdr:cNvSpPr>
      </xdr:nvSpPr>
      <xdr:spPr bwMode="auto">
        <a:xfrm>
          <a:off x="180975" y="331470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228600</xdr:colOff>
      <xdr:row>49</xdr:row>
      <xdr:rowOff>0</xdr:rowOff>
    </xdr:from>
    <xdr:to>
      <xdr:col>0</xdr:col>
      <xdr:colOff>323850</xdr:colOff>
      <xdr:row>49</xdr:row>
      <xdr:rowOff>0</xdr:rowOff>
    </xdr:to>
    <xdr:sp macro="" textlink="">
      <xdr:nvSpPr>
        <xdr:cNvPr id="21" name="Rectangle 8">
          <a:extLst>
            <a:ext uri="{FF2B5EF4-FFF2-40B4-BE49-F238E27FC236}">
              <a16:creationId xmlns:a16="http://schemas.microsoft.com/office/drawing/2014/main" id="{00000000-0008-0000-1900-000015000000}"/>
            </a:ext>
          </a:extLst>
        </xdr:cNvPr>
        <xdr:cNvSpPr>
          <a:spLocks noChangeArrowheads="1"/>
        </xdr:cNvSpPr>
      </xdr:nvSpPr>
      <xdr:spPr bwMode="auto">
        <a:xfrm>
          <a:off x="228600" y="331470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247650</xdr:colOff>
      <xdr:row>49</xdr:row>
      <xdr:rowOff>0</xdr:rowOff>
    </xdr:from>
    <xdr:to>
      <xdr:col>0</xdr:col>
      <xdr:colOff>342900</xdr:colOff>
      <xdr:row>49</xdr:row>
      <xdr:rowOff>0</xdr:rowOff>
    </xdr:to>
    <xdr:sp macro="" textlink="">
      <xdr:nvSpPr>
        <xdr:cNvPr id="22" name="Rectangle 9">
          <a:extLst>
            <a:ext uri="{FF2B5EF4-FFF2-40B4-BE49-F238E27FC236}">
              <a16:creationId xmlns:a16="http://schemas.microsoft.com/office/drawing/2014/main" id="{00000000-0008-0000-1900-000016000000}"/>
            </a:ext>
          </a:extLst>
        </xdr:cNvPr>
        <xdr:cNvSpPr>
          <a:spLocks noChangeArrowheads="1"/>
        </xdr:cNvSpPr>
      </xdr:nvSpPr>
      <xdr:spPr bwMode="auto">
        <a:xfrm>
          <a:off x="247650" y="331470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180975</xdr:colOff>
      <xdr:row>48</xdr:row>
      <xdr:rowOff>0</xdr:rowOff>
    </xdr:from>
    <xdr:to>
      <xdr:col>0</xdr:col>
      <xdr:colOff>276225</xdr:colOff>
      <xdr:row>48</xdr:row>
      <xdr:rowOff>0</xdr:rowOff>
    </xdr:to>
    <xdr:sp macro="" textlink="">
      <xdr:nvSpPr>
        <xdr:cNvPr id="23" name="Rectangle 1">
          <a:extLst>
            <a:ext uri="{FF2B5EF4-FFF2-40B4-BE49-F238E27FC236}">
              <a16:creationId xmlns:a16="http://schemas.microsoft.com/office/drawing/2014/main" id="{00000000-0008-0000-1900-000017000000}"/>
            </a:ext>
          </a:extLst>
        </xdr:cNvPr>
        <xdr:cNvSpPr>
          <a:spLocks noChangeArrowheads="1"/>
        </xdr:cNvSpPr>
      </xdr:nvSpPr>
      <xdr:spPr bwMode="auto">
        <a:xfrm>
          <a:off x="180975" y="306705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228600</xdr:colOff>
      <xdr:row>48</xdr:row>
      <xdr:rowOff>0</xdr:rowOff>
    </xdr:from>
    <xdr:to>
      <xdr:col>0</xdr:col>
      <xdr:colOff>323850</xdr:colOff>
      <xdr:row>48</xdr:row>
      <xdr:rowOff>0</xdr:rowOff>
    </xdr:to>
    <xdr:sp macro="" textlink="">
      <xdr:nvSpPr>
        <xdr:cNvPr id="24" name="Rectangle 2">
          <a:extLst>
            <a:ext uri="{FF2B5EF4-FFF2-40B4-BE49-F238E27FC236}">
              <a16:creationId xmlns:a16="http://schemas.microsoft.com/office/drawing/2014/main" id="{00000000-0008-0000-1900-000018000000}"/>
            </a:ext>
          </a:extLst>
        </xdr:cNvPr>
        <xdr:cNvSpPr>
          <a:spLocks noChangeArrowheads="1"/>
        </xdr:cNvSpPr>
      </xdr:nvSpPr>
      <xdr:spPr bwMode="auto">
        <a:xfrm>
          <a:off x="228600" y="306705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247650</xdr:colOff>
      <xdr:row>48</xdr:row>
      <xdr:rowOff>0</xdr:rowOff>
    </xdr:from>
    <xdr:to>
      <xdr:col>0</xdr:col>
      <xdr:colOff>342900</xdr:colOff>
      <xdr:row>48</xdr:row>
      <xdr:rowOff>0</xdr:rowOff>
    </xdr:to>
    <xdr:sp macro="" textlink="">
      <xdr:nvSpPr>
        <xdr:cNvPr id="25" name="Rectangle 3">
          <a:extLst>
            <a:ext uri="{FF2B5EF4-FFF2-40B4-BE49-F238E27FC236}">
              <a16:creationId xmlns:a16="http://schemas.microsoft.com/office/drawing/2014/main" id="{00000000-0008-0000-1900-000019000000}"/>
            </a:ext>
          </a:extLst>
        </xdr:cNvPr>
        <xdr:cNvSpPr>
          <a:spLocks noChangeArrowheads="1"/>
        </xdr:cNvSpPr>
      </xdr:nvSpPr>
      <xdr:spPr bwMode="auto">
        <a:xfrm>
          <a:off x="247650" y="306705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180975</xdr:colOff>
      <xdr:row>83</xdr:row>
      <xdr:rowOff>0</xdr:rowOff>
    </xdr:from>
    <xdr:to>
      <xdr:col>0</xdr:col>
      <xdr:colOff>276225</xdr:colOff>
      <xdr:row>83</xdr:row>
      <xdr:rowOff>0</xdr:rowOff>
    </xdr:to>
    <xdr:sp macro="" textlink="">
      <xdr:nvSpPr>
        <xdr:cNvPr id="26" name="Rectangle 1">
          <a:extLst>
            <a:ext uri="{FF2B5EF4-FFF2-40B4-BE49-F238E27FC236}">
              <a16:creationId xmlns:a16="http://schemas.microsoft.com/office/drawing/2014/main" id="{00000000-0008-0000-1900-00001A000000}"/>
            </a:ext>
          </a:extLst>
        </xdr:cNvPr>
        <xdr:cNvSpPr>
          <a:spLocks noChangeArrowheads="1"/>
        </xdr:cNvSpPr>
      </xdr:nvSpPr>
      <xdr:spPr bwMode="auto">
        <a:xfrm>
          <a:off x="180975" y="306705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228600</xdr:colOff>
      <xdr:row>83</xdr:row>
      <xdr:rowOff>0</xdr:rowOff>
    </xdr:from>
    <xdr:to>
      <xdr:col>0</xdr:col>
      <xdr:colOff>323850</xdr:colOff>
      <xdr:row>83</xdr:row>
      <xdr:rowOff>0</xdr:rowOff>
    </xdr:to>
    <xdr:sp macro="" textlink="">
      <xdr:nvSpPr>
        <xdr:cNvPr id="27" name="Rectangle 2">
          <a:extLst>
            <a:ext uri="{FF2B5EF4-FFF2-40B4-BE49-F238E27FC236}">
              <a16:creationId xmlns:a16="http://schemas.microsoft.com/office/drawing/2014/main" id="{00000000-0008-0000-1900-00001B000000}"/>
            </a:ext>
          </a:extLst>
        </xdr:cNvPr>
        <xdr:cNvSpPr>
          <a:spLocks noChangeArrowheads="1"/>
        </xdr:cNvSpPr>
      </xdr:nvSpPr>
      <xdr:spPr bwMode="auto">
        <a:xfrm>
          <a:off x="228600" y="306705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247650</xdr:colOff>
      <xdr:row>83</xdr:row>
      <xdr:rowOff>0</xdr:rowOff>
    </xdr:from>
    <xdr:to>
      <xdr:col>0</xdr:col>
      <xdr:colOff>342900</xdr:colOff>
      <xdr:row>83</xdr:row>
      <xdr:rowOff>0</xdr:rowOff>
    </xdr:to>
    <xdr:sp macro="" textlink="">
      <xdr:nvSpPr>
        <xdr:cNvPr id="28" name="Rectangle 3">
          <a:extLst>
            <a:ext uri="{FF2B5EF4-FFF2-40B4-BE49-F238E27FC236}">
              <a16:creationId xmlns:a16="http://schemas.microsoft.com/office/drawing/2014/main" id="{00000000-0008-0000-1900-00001C000000}"/>
            </a:ext>
          </a:extLst>
        </xdr:cNvPr>
        <xdr:cNvSpPr>
          <a:spLocks noChangeArrowheads="1"/>
        </xdr:cNvSpPr>
      </xdr:nvSpPr>
      <xdr:spPr bwMode="auto">
        <a:xfrm>
          <a:off x="247650" y="306705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180975</xdr:colOff>
      <xdr:row>82</xdr:row>
      <xdr:rowOff>0</xdr:rowOff>
    </xdr:from>
    <xdr:to>
      <xdr:col>0</xdr:col>
      <xdr:colOff>276225</xdr:colOff>
      <xdr:row>82</xdr:row>
      <xdr:rowOff>0</xdr:rowOff>
    </xdr:to>
    <xdr:sp macro="" textlink="">
      <xdr:nvSpPr>
        <xdr:cNvPr id="29" name="Rectangle 1">
          <a:extLst>
            <a:ext uri="{FF2B5EF4-FFF2-40B4-BE49-F238E27FC236}">
              <a16:creationId xmlns:a16="http://schemas.microsoft.com/office/drawing/2014/main" id="{00000000-0008-0000-1900-00001D000000}"/>
            </a:ext>
          </a:extLst>
        </xdr:cNvPr>
        <xdr:cNvSpPr>
          <a:spLocks noChangeArrowheads="1"/>
        </xdr:cNvSpPr>
      </xdr:nvSpPr>
      <xdr:spPr bwMode="auto">
        <a:xfrm>
          <a:off x="180975" y="281940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228600</xdr:colOff>
      <xdr:row>82</xdr:row>
      <xdr:rowOff>0</xdr:rowOff>
    </xdr:from>
    <xdr:to>
      <xdr:col>0</xdr:col>
      <xdr:colOff>323850</xdr:colOff>
      <xdr:row>82</xdr:row>
      <xdr:rowOff>0</xdr:rowOff>
    </xdr:to>
    <xdr:sp macro="" textlink="">
      <xdr:nvSpPr>
        <xdr:cNvPr id="30" name="Rectangle 2">
          <a:extLst>
            <a:ext uri="{FF2B5EF4-FFF2-40B4-BE49-F238E27FC236}">
              <a16:creationId xmlns:a16="http://schemas.microsoft.com/office/drawing/2014/main" id="{00000000-0008-0000-1900-00001E000000}"/>
            </a:ext>
          </a:extLst>
        </xdr:cNvPr>
        <xdr:cNvSpPr>
          <a:spLocks noChangeArrowheads="1"/>
        </xdr:cNvSpPr>
      </xdr:nvSpPr>
      <xdr:spPr bwMode="auto">
        <a:xfrm>
          <a:off x="228600" y="281940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247650</xdr:colOff>
      <xdr:row>82</xdr:row>
      <xdr:rowOff>0</xdr:rowOff>
    </xdr:from>
    <xdr:to>
      <xdr:col>0</xdr:col>
      <xdr:colOff>342900</xdr:colOff>
      <xdr:row>82</xdr:row>
      <xdr:rowOff>0</xdr:rowOff>
    </xdr:to>
    <xdr:sp macro="" textlink="">
      <xdr:nvSpPr>
        <xdr:cNvPr id="31" name="Rectangle 3">
          <a:extLst>
            <a:ext uri="{FF2B5EF4-FFF2-40B4-BE49-F238E27FC236}">
              <a16:creationId xmlns:a16="http://schemas.microsoft.com/office/drawing/2014/main" id="{00000000-0008-0000-1900-00001F000000}"/>
            </a:ext>
          </a:extLst>
        </xdr:cNvPr>
        <xdr:cNvSpPr>
          <a:spLocks noChangeArrowheads="1"/>
        </xdr:cNvSpPr>
      </xdr:nvSpPr>
      <xdr:spPr bwMode="auto">
        <a:xfrm>
          <a:off x="247650" y="281940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180975</xdr:colOff>
      <xdr:row>84</xdr:row>
      <xdr:rowOff>0</xdr:rowOff>
    </xdr:from>
    <xdr:to>
      <xdr:col>0</xdr:col>
      <xdr:colOff>276225</xdr:colOff>
      <xdr:row>84</xdr:row>
      <xdr:rowOff>0</xdr:rowOff>
    </xdr:to>
    <xdr:sp macro="" textlink="">
      <xdr:nvSpPr>
        <xdr:cNvPr id="32" name="Rectangle 7">
          <a:extLst>
            <a:ext uri="{FF2B5EF4-FFF2-40B4-BE49-F238E27FC236}">
              <a16:creationId xmlns:a16="http://schemas.microsoft.com/office/drawing/2014/main" id="{00000000-0008-0000-1900-000020000000}"/>
            </a:ext>
          </a:extLst>
        </xdr:cNvPr>
        <xdr:cNvSpPr>
          <a:spLocks noChangeArrowheads="1"/>
        </xdr:cNvSpPr>
      </xdr:nvSpPr>
      <xdr:spPr bwMode="auto">
        <a:xfrm>
          <a:off x="180975" y="331470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228600</xdr:colOff>
      <xdr:row>84</xdr:row>
      <xdr:rowOff>0</xdr:rowOff>
    </xdr:from>
    <xdr:to>
      <xdr:col>0</xdr:col>
      <xdr:colOff>323850</xdr:colOff>
      <xdr:row>84</xdr:row>
      <xdr:rowOff>0</xdr:rowOff>
    </xdr:to>
    <xdr:sp macro="" textlink="">
      <xdr:nvSpPr>
        <xdr:cNvPr id="33" name="Rectangle 8">
          <a:extLst>
            <a:ext uri="{FF2B5EF4-FFF2-40B4-BE49-F238E27FC236}">
              <a16:creationId xmlns:a16="http://schemas.microsoft.com/office/drawing/2014/main" id="{00000000-0008-0000-1900-000021000000}"/>
            </a:ext>
          </a:extLst>
        </xdr:cNvPr>
        <xdr:cNvSpPr>
          <a:spLocks noChangeArrowheads="1"/>
        </xdr:cNvSpPr>
      </xdr:nvSpPr>
      <xdr:spPr bwMode="auto">
        <a:xfrm>
          <a:off x="228600" y="331470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247650</xdr:colOff>
      <xdr:row>84</xdr:row>
      <xdr:rowOff>0</xdr:rowOff>
    </xdr:from>
    <xdr:to>
      <xdr:col>0</xdr:col>
      <xdr:colOff>342900</xdr:colOff>
      <xdr:row>84</xdr:row>
      <xdr:rowOff>0</xdr:rowOff>
    </xdr:to>
    <xdr:sp macro="" textlink="">
      <xdr:nvSpPr>
        <xdr:cNvPr id="34" name="Rectangle 9">
          <a:extLst>
            <a:ext uri="{FF2B5EF4-FFF2-40B4-BE49-F238E27FC236}">
              <a16:creationId xmlns:a16="http://schemas.microsoft.com/office/drawing/2014/main" id="{00000000-0008-0000-1900-000022000000}"/>
            </a:ext>
          </a:extLst>
        </xdr:cNvPr>
        <xdr:cNvSpPr>
          <a:spLocks noChangeArrowheads="1"/>
        </xdr:cNvSpPr>
      </xdr:nvSpPr>
      <xdr:spPr bwMode="auto">
        <a:xfrm>
          <a:off x="247650" y="331470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180975</xdr:colOff>
      <xdr:row>83</xdr:row>
      <xdr:rowOff>0</xdr:rowOff>
    </xdr:from>
    <xdr:to>
      <xdr:col>0</xdr:col>
      <xdr:colOff>276225</xdr:colOff>
      <xdr:row>83</xdr:row>
      <xdr:rowOff>0</xdr:rowOff>
    </xdr:to>
    <xdr:sp macro="" textlink="">
      <xdr:nvSpPr>
        <xdr:cNvPr id="35" name="Rectangle 1">
          <a:extLst>
            <a:ext uri="{FF2B5EF4-FFF2-40B4-BE49-F238E27FC236}">
              <a16:creationId xmlns:a16="http://schemas.microsoft.com/office/drawing/2014/main" id="{00000000-0008-0000-1900-000023000000}"/>
            </a:ext>
          </a:extLst>
        </xdr:cNvPr>
        <xdr:cNvSpPr>
          <a:spLocks noChangeArrowheads="1"/>
        </xdr:cNvSpPr>
      </xdr:nvSpPr>
      <xdr:spPr bwMode="auto">
        <a:xfrm>
          <a:off x="180975" y="306705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228600</xdr:colOff>
      <xdr:row>83</xdr:row>
      <xdr:rowOff>0</xdr:rowOff>
    </xdr:from>
    <xdr:to>
      <xdr:col>0</xdr:col>
      <xdr:colOff>323850</xdr:colOff>
      <xdr:row>83</xdr:row>
      <xdr:rowOff>0</xdr:rowOff>
    </xdr:to>
    <xdr:sp macro="" textlink="">
      <xdr:nvSpPr>
        <xdr:cNvPr id="36" name="Rectangle 2">
          <a:extLst>
            <a:ext uri="{FF2B5EF4-FFF2-40B4-BE49-F238E27FC236}">
              <a16:creationId xmlns:a16="http://schemas.microsoft.com/office/drawing/2014/main" id="{00000000-0008-0000-1900-000024000000}"/>
            </a:ext>
          </a:extLst>
        </xdr:cNvPr>
        <xdr:cNvSpPr>
          <a:spLocks noChangeArrowheads="1"/>
        </xdr:cNvSpPr>
      </xdr:nvSpPr>
      <xdr:spPr bwMode="auto">
        <a:xfrm>
          <a:off x="228600" y="306705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247650</xdr:colOff>
      <xdr:row>83</xdr:row>
      <xdr:rowOff>0</xdr:rowOff>
    </xdr:from>
    <xdr:to>
      <xdr:col>0</xdr:col>
      <xdr:colOff>342900</xdr:colOff>
      <xdr:row>83</xdr:row>
      <xdr:rowOff>0</xdr:rowOff>
    </xdr:to>
    <xdr:sp macro="" textlink="">
      <xdr:nvSpPr>
        <xdr:cNvPr id="37" name="Rectangle 3">
          <a:extLst>
            <a:ext uri="{FF2B5EF4-FFF2-40B4-BE49-F238E27FC236}">
              <a16:creationId xmlns:a16="http://schemas.microsoft.com/office/drawing/2014/main" id="{00000000-0008-0000-1900-000025000000}"/>
            </a:ext>
          </a:extLst>
        </xdr:cNvPr>
        <xdr:cNvSpPr>
          <a:spLocks noChangeArrowheads="1"/>
        </xdr:cNvSpPr>
      </xdr:nvSpPr>
      <xdr:spPr bwMode="auto">
        <a:xfrm>
          <a:off x="247650" y="306705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13</xdr:row>
      <xdr:rowOff>0</xdr:rowOff>
    </xdr:from>
    <xdr:to>
      <xdr:col>0</xdr:col>
      <xdr:colOff>276225</xdr:colOff>
      <xdr:row>13</xdr:row>
      <xdr:rowOff>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SpPr>
          <a:spLocks noChangeArrowheads="1"/>
        </xdr:cNvSpPr>
      </xdr:nvSpPr>
      <xdr:spPr bwMode="auto">
        <a:xfrm>
          <a:off x="180975" y="306705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228600</xdr:colOff>
      <xdr:row>13</xdr:row>
      <xdr:rowOff>0</xdr:rowOff>
    </xdr:from>
    <xdr:to>
      <xdr:col>0</xdr:col>
      <xdr:colOff>323850</xdr:colOff>
      <xdr:row>13</xdr:row>
      <xdr:rowOff>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1A00-000003000000}"/>
            </a:ext>
          </a:extLst>
        </xdr:cNvPr>
        <xdr:cNvSpPr>
          <a:spLocks noChangeArrowheads="1"/>
        </xdr:cNvSpPr>
      </xdr:nvSpPr>
      <xdr:spPr bwMode="auto">
        <a:xfrm>
          <a:off x="228600" y="306705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247650</xdr:colOff>
      <xdr:row>13</xdr:row>
      <xdr:rowOff>0</xdr:rowOff>
    </xdr:from>
    <xdr:to>
      <xdr:col>0</xdr:col>
      <xdr:colOff>342900</xdr:colOff>
      <xdr:row>13</xdr:row>
      <xdr:rowOff>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1A00-000004000000}"/>
            </a:ext>
          </a:extLst>
        </xdr:cNvPr>
        <xdr:cNvSpPr>
          <a:spLocks noChangeArrowheads="1"/>
        </xdr:cNvSpPr>
      </xdr:nvSpPr>
      <xdr:spPr bwMode="auto">
        <a:xfrm>
          <a:off x="247650" y="306705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180975</xdr:colOff>
      <xdr:row>12</xdr:row>
      <xdr:rowOff>0</xdr:rowOff>
    </xdr:from>
    <xdr:to>
      <xdr:col>0</xdr:col>
      <xdr:colOff>276225</xdr:colOff>
      <xdr:row>12</xdr:row>
      <xdr:rowOff>0</xdr:rowOff>
    </xdr:to>
    <xdr:sp macro="" textlink="">
      <xdr:nvSpPr>
        <xdr:cNvPr id="5" name="Rectangle 1">
          <a:extLst>
            <a:ext uri="{FF2B5EF4-FFF2-40B4-BE49-F238E27FC236}">
              <a16:creationId xmlns:a16="http://schemas.microsoft.com/office/drawing/2014/main" id="{00000000-0008-0000-1A00-000005000000}"/>
            </a:ext>
          </a:extLst>
        </xdr:cNvPr>
        <xdr:cNvSpPr>
          <a:spLocks noChangeArrowheads="1"/>
        </xdr:cNvSpPr>
      </xdr:nvSpPr>
      <xdr:spPr bwMode="auto">
        <a:xfrm>
          <a:off x="180975" y="281940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228600</xdr:colOff>
      <xdr:row>12</xdr:row>
      <xdr:rowOff>0</xdr:rowOff>
    </xdr:from>
    <xdr:to>
      <xdr:col>0</xdr:col>
      <xdr:colOff>323850</xdr:colOff>
      <xdr:row>12</xdr:row>
      <xdr:rowOff>0</xdr:rowOff>
    </xdr:to>
    <xdr:sp macro="" textlink="">
      <xdr:nvSpPr>
        <xdr:cNvPr id="6" name="Rectangle 2">
          <a:extLst>
            <a:ext uri="{FF2B5EF4-FFF2-40B4-BE49-F238E27FC236}">
              <a16:creationId xmlns:a16="http://schemas.microsoft.com/office/drawing/2014/main" id="{00000000-0008-0000-1A00-000006000000}"/>
            </a:ext>
          </a:extLst>
        </xdr:cNvPr>
        <xdr:cNvSpPr>
          <a:spLocks noChangeArrowheads="1"/>
        </xdr:cNvSpPr>
      </xdr:nvSpPr>
      <xdr:spPr bwMode="auto">
        <a:xfrm>
          <a:off x="228600" y="281940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247650</xdr:colOff>
      <xdr:row>12</xdr:row>
      <xdr:rowOff>0</xdr:rowOff>
    </xdr:from>
    <xdr:to>
      <xdr:col>0</xdr:col>
      <xdr:colOff>342900</xdr:colOff>
      <xdr:row>12</xdr:row>
      <xdr:rowOff>0</xdr:rowOff>
    </xdr:to>
    <xdr:sp macro="" textlink="">
      <xdr:nvSpPr>
        <xdr:cNvPr id="7" name="Rectangle 3">
          <a:extLst>
            <a:ext uri="{FF2B5EF4-FFF2-40B4-BE49-F238E27FC236}">
              <a16:creationId xmlns:a16="http://schemas.microsoft.com/office/drawing/2014/main" id="{00000000-0008-0000-1A00-000007000000}"/>
            </a:ext>
          </a:extLst>
        </xdr:cNvPr>
        <xdr:cNvSpPr>
          <a:spLocks noChangeArrowheads="1"/>
        </xdr:cNvSpPr>
      </xdr:nvSpPr>
      <xdr:spPr bwMode="auto">
        <a:xfrm>
          <a:off x="247650" y="281940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180975</xdr:colOff>
      <xdr:row>14</xdr:row>
      <xdr:rowOff>0</xdr:rowOff>
    </xdr:from>
    <xdr:to>
      <xdr:col>0</xdr:col>
      <xdr:colOff>276225</xdr:colOff>
      <xdr:row>14</xdr:row>
      <xdr:rowOff>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0000000-0008-0000-1A00-000008000000}"/>
            </a:ext>
          </a:extLst>
        </xdr:cNvPr>
        <xdr:cNvSpPr>
          <a:spLocks noChangeArrowheads="1"/>
        </xdr:cNvSpPr>
      </xdr:nvSpPr>
      <xdr:spPr bwMode="auto">
        <a:xfrm>
          <a:off x="180975" y="331470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228600</xdr:colOff>
      <xdr:row>14</xdr:row>
      <xdr:rowOff>0</xdr:rowOff>
    </xdr:from>
    <xdr:to>
      <xdr:col>0</xdr:col>
      <xdr:colOff>323850</xdr:colOff>
      <xdr:row>14</xdr:row>
      <xdr:rowOff>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00000000-0008-0000-1A00-000009000000}"/>
            </a:ext>
          </a:extLst>
        </xdr:cNvPr>
        <xdr:cNvSpPr>
          <a:spLocks noChangeArrowheads="1"/>
        </xdr:cNvSpPr>
      </xdr:nvSpPr>
      <xdr:spPr bwMode="auto">
        <a:xfrm>
          <a:off x="228600" y="331470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247650</xdr:colOff>
      <xdr:row>14</xdr:row>
      <xdr:rowOff>0</xdr:rowOff>
    </xdr:from>
    <xdr:to>
      <xdr:col>0</xdr:col>
      <xdr:colOff>342900</xdr:colOff>
      <xdr:row>14</xdr:row>
      <xdr:rowOff>0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0000000-0008-0000-1A00-00000A000000}"/>
            </a:ext>
          </a:extLst>
        </xdr:cNvPr>
        <xdr:cNvSpPr>
          <a:spLocks noChangeArrowheads="1"/>
        </xdr:cNvSpPr>
      </xdr:nvSpPr>
      <xdr:spPr bwMode="auto">
        <a:xfrm>
          <a:off x="247650" y="331470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180975</xdr:colOff>
      <xdr:row>13</xdr:row>
      <xdr:rowOff>0</xdr:rowOff>
    </xdr:from>
    <xdr:to>
      <xdr:col>0</xdr:col>
      <xdr:colOff>276225</xdr:colOff>
      <xdr:row>13</xdr:row>
      <xdr:rowOff>0</xdr:rowOff>
    </xdr:to>
    <xdr:sp macro="" textlink="">
      <xdr:nvSpPr>
        <xdr:cNvPr id="11" name="Rectangle 1">
          <a:extLst>
            <a:ext uri="{FF2B5EF4-FFF2-40B4-BE49-F238E27FC236}">
              <a16:creationId xmlns:a16="http://schemas.microsoft.com/office/drawing/2014/main" id="{00000000-0008-0000-1A00-00000B000000}"/>
            </a:ext>
          </a:extLst>
        </xdr:cNvPr>
        <xdr:cNvSpPr>
          <a:spLocks noChangeArrowheads="1"/>
        </xdr:cNvSpPr>
      </xdr:nvSpPr>
      <xdr:spPr bwMode="auto">
        <a:xfrm>
          <a:off x="180975" y="306705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228600</xdr:colOff>
      <xdr:row>13</xdr:row>
      <xdr:rowOff>0</xdr:rowOff>
    </xdr:from>
    <xdr:to>
      <xdr:col>0</xdr:col>
      <xdr:colOff>323850</xdr:colOff>
      <xdr:row>13</xdr:row>
      <xdr:rowOff>0</xdr:rowOff>
    </xdr:to>
    <xdr:sp macro="" textlink="">
      <xdr:nvSpPr>
        <xdr:cNvPr id="12" name="Rectangle 2">
          <a:extLst>
            <a:ext uri="{FF2B5EF4-FFF2-40B4-BE49-F238E27FC236}">
              <a16:creationId xmlns:a16="http://schemas.microsoft.com/office/drawing/2014/main" id="{00000000-0008-0000-1A00-00000C000000}"/>
            </a:ext>
          </a:extLst>
        </xdr:cNvPr>
        <xdr:cNvSpPr>
          <a:spLocks noChangeArrowheads="1"/>
        </xdr:cNvSpPr>
      </xdr:nvSpPr>
      <xdr:spPr bwMode="auto">
        <a:xfrm>
          <a:off x="228600" y="306705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247650</xdr:colOff>
      <xdr:row>13</xdr:row>
      <xdr:rowOff>0</xdr:rowOff>
    </xdr:from>
    <xdr:to>
      <xdr:col>0</xdr:col>
      <xdr:colOff>342900</xdr:colOff>
      <xdr:row>13</xdr:row>
      <xdr:rowOff>0</xdr:rowOff>
    </xdr:to>
    <xdr:sp macro="" textlink="">
      <xdr:nvSpPr>
        <xdr:cNvPr id="13" name="Rectangle 3">
          <a:extLst>
            <a:ext uri="{FF2B5EF4-FFF2-40B4-BE49-F238E27FC236}">
              <a16:creationId xmlns:a16="http://schemas.microsoft.com/office/drawing/2014/main" id="{00000000-0008-0000-1A00-00000D000000}"/>
            </a:ext>
          </a:extLst>
        </xdr:cNvPr>
        <xdr:cNvSpPr>
          <a:spLocks noChangeArrowheads="1"/>
        </xdr:cNvSpPr>
      </xdr:nvSpPr>
      <xdr:spPr bwMode="auto">
        <a:xfrm>
          <a:off x="247650" y="306705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180975</xdr:colOff>
      <xdr:row>47</xdr:row>
      <xdr:rowOff>0</xdr:rowOff>
    </xdr:from>
    <xdr:to>
      <xdr:col>0</xdr:col>
      <xdr:colOff>276225</xdr:colOff>
      <xdr:row>47</xdr:row>
      <xdr:rowOff>0</xdr:rowOff>
    </xdr:to>
    <xdr:sp macro="" textlink="">
      <xdr:nvSpPr>
        <xdr:cNvPr id="14" name="Rectangle 1">
          <a:extLst>
            <a:ext uri="{FF2B5EF4-FFF2-40B4-BE49-F238E27FC236}">
              <a16:creationId xmlns:a16="http://schemas.microsoft.com/office/drawing/2014/main" id="{00000000-0008-0000-1A00-00000E000000}"/>
            </a:ext>
          </a:extLst>
        </xdr:cNvPr>
        <xdr:cNvSpPr>
          <a:spLocks noChangeArrowheads="1"/>
        </xdr:cNvSpPr>
      </xdr:nvSpPr>
      <xdr:spPr bwMode="auto">
        <a:xfrm>
          <a:off x="180975" y="316230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228600</xdr:colOff>
      <xdr:row>47</xdr:row>
      <xdr:rowOff>0</xdr:rowOff>
    </xdr:from>
    <xdr:to>
      <xdr:col>0</xdr:col>
      <xdr:colOff>323850</xdr:colOff>
      <xdr:row>47</xdr:row>
      <xdr:rowOff>0</xdr:rowOff>
    </xdr:to>
    <xdr:sp macro="" textlink="">
      <xdr:nvSpPr>
        <xdr:cNvPr id="15" name="Rectangle 2">
          <a:extLst>
            <a:ext uri="{FF2B5EF4-FFF2-40B4-BE49-F238E27FC236}">
              <a16:creationId xmlns:a16="http://schemas.microsoft.com/office/drawing/2014/main" id="{00000000-0008-0000-1A00-00000F000000}"/>
            </a:ext>
          </a:extLst>
        </xdr:cNvPr>
        <xdr:cNvSpPr>
          <a:spLocks noChangeArrowheads="1"/>
        </xdr:cNvSpPr>
      </xdr:nvSpPr>
      <xdr:spPr bwMode="auto">
        <a:xfrm>
          <a:off x="228600" y="316230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247650</xdr:colOff>
      <xdr:row>47</xdr:row>
      <xdr:rowOff>0</xdr:rowOff>
    </xdr:from>
    <xdr:to>
      <xdr:col>0</xdr:col>
      <xdr:colOff>342900</xdr:colOff>
      <xdr:row>47</xdr:row>
      <xdr:rowOff>0</xdr:rowOff>
    </xdr:to>
    <xdr:sp macro="" textlink="">
      <xdr:nvSpPr>
        <xdr:cNvPr id="16" name="Rectangle 3">
          <a:extLst>
            <a:ext uri="{FF2B5EF4-FFF2-40B4-BE49-F238E27FC236}">
              <a16:creationId xmlns:a16="http://schemas.microsoft.com/office/drawing/2014/main" id="{00000000-0008-0000-1A00-000010000000}"/>
            </a:ext>
          </a:extLst>
        </xdr:cNvPr>
        <xdr:cNvSpPr>
          <a:spLocks noChangeArrowheads="1"/>
        </xdr:cNvSpPr>
      </xdr:nvSpPr>
      <xdr:spPr bwMode="auto">
        <a:xfrm>
          <a:off x="247650" y="316230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180975</xdr:colOff>
      <xdr:row>46</xdr:row>
      <xdr:rowOff>0</xdr:rowOff>
    </xdr:from>
    <xdr:to>
      <xdr:col>0</xdr:col>
      <xdr:colOff>276225</xdr:colOff>
      <xdr:row>46</xdr:row>
      <xdr:rowOff>0</xdr:rowOff>
    </xdr:to>
    <xdr:sp macro="" textlink="">
      <xdr:nvSpPr>
        <xdr:cNvPr id="17" name="Rectangle 1">
          <a:extLst>
            <a:ext uri="{FF2B5EF4-FFF2-40B4-BE49-F238E27FC236}">
              <a16:creationId xmlns:a16="http://schemas.microsoft.com/office/drawing/2014/main" id="{00000000-0008-0000-1A00-000011000000}"/>
            </a:ext>
          </a:extLst>
        </xdr:cNvPr>
        <xdr:cNvSpPr>
          <a:spLocks noChangeArrowheads="1"/>
        </xdr:cNvSpPr>
      </xdr:nvSpPr>
      <xdr:spPr bwMode="auto">
        <a:xfrm>
          <a:off x="180975" y="291465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228600</xdr:colOff>
      <xdr:row>46</xdr:row>
      <xdr:rowOff>0</xdr:rowOff>
    </xdr:from>
    <xdr:to>
      <xdr:col>0</xdr:col>
      <xdr:colOff>323850</xdr:colOff>
      <xdr:row>46</xdr:row>
      <xdr:rowOff>0</xdr:rowOff>
    </xdr:to>
    <xdr:sp macro="" textlink="">
      <xdr:nvSpPr>
        <xdr:cNvPr id="18" name="Rectangle 2">
          <a:extLst>
            <a:ext uri="{FF2B5EF4-FFF2-40B4-BE49-F238E27FC236}">
              <a16:creationId xmlns:a16="http://schemas.microsoft.com/office/drawing/2014/main" id="{00000000-0008-0000-1A00-000012000000}"/>
            </a:ext>
          </a:extLst>
        </xdr:cNvPr>
        <xdr:cNvSpPr>
          <a:spLocks noChangeArrowheads="1"/>
        </xdr:cNvSpPr>
      </xdr:nvSpPr>
      <xdr:spPr bwMode="auto">
        <a:xfrm>
          <a:off x="228600" y="291465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247650</xdr:colOff>
      <xdr:row>46</xdr:row>
      <xdr:rowOff>0</xdr:rowOff>
    </xdr:from>
    <xdr:to>
      <xdr:col>0</xdr:col>
      <xdr:colOff>342900</xdr:colOff>
      <xdr:row>46</xdr:row>
      <xdr:rowOff>0</xdr:rowOff>
    </xdr:to>
    <xdr:sp macro="" textlink="">
      <xdr:nvSpPr>
        <xdr:cNvPr id="19" name="Rectangle 3">
          <a:extLst>
            <a:ext uri="{FF2B5EF4-FFF2-40B4-BE49-F238E27FC236}">
              <a16:creationId xmlns:a16="http://schemas.microsoft.com/office/drawing/2014/main" id="{00000000-0008-0000-1A00-000013000000}"/>
            </a:ext>
          </a:extLst>
        </xdr:cNvPr>
        <xdr:cNvSpPr>
          <a:spLocks noChangeArrowheads="1"/>
        </xdr:cNvSpPr>
      </xdr:nvSpPr>
      <xdr:spPr bwMode="auto">
        <a:xfrm>
          <a:off x="247650" y="291465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180975</xdr:colOff>
      <xdr:row>48</xdr:row>
      <xdr:rowOff>0</xdr:rowOff>
    </xdr:from>
    <xdr:to>
      <xdr:col>0</xdr:col>
      <xdr:colOff>276225</xdr:colOff>
      <xdr:row>48</xdr:row>
      <xdr:rowOff>0</xdr:rowOff>
    </xdr:to>
    <xdr:sp macro="" textlink="">
      <xdr:nvSpPr>
        <xdr:cNvPr id="20" name="Rectangle 7">
          <a:extLst>
            <a:ext uri="{FF2B5EF4-FFF2-40B4-BE49-F238E27FC236}">
              <a16:creationId xmlns:a16="http://schemas.microsoft.com/office/drawing/2014/main" id="{00000000-0008-0000-1A00-000014000000}"/>
            </a:ext>
          </a:extLst>
        </xdr:cNvPr>
        <xdr:cNvSpPr>
          <a:spLocks noChangeArrowheads="1"/>
        </xdr:cNvSpPr>
      </xdr:nvSpPr>
      <xdr:spPr bwMode="auto">
        <a:xfrm>
          <a:off x="180975" y="340995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228600</xdr:colOff>
      <xdr:row>48</xdr:row>
      <xdr:rowOff>0</xdr:rowOff>
    </xdr:from>
    <xdr:to>
      <xdr:col>0</xdr:col>
      <xdr:colOff>323850</xdr:colOff>
      <xdr:row>48</xdr:row>
      <xdr:rowOff>0</xdr:rowOff>
    </xdr:to>
    <xdr:sp macro="" textlink="">
      <xdr:nvSpPr>
        <xdr:cNvPr id="21" name="Rectangle 8">
          <a:extLst>
            <a:ext uri="{FF2B5EF4-FFF2-40B4-BE49-F238E27FC236}">
              <a16:creationId xmlns:a16="http://schemas.microsoft.com/office/drawing/2014/main" id="{00000000-0008-0000-1A00-000015000000}"/>
            </a:ext>
          </a:extLst>
        </xdr:cNvPr>
        <xdr:cNvSpPr>
          <a:spLocks noChangeArrowheads="1"/>
        </xdr:cNvSpPr>
      </xdr:nvSpPr>
      <xdr:spPr bwMode="auto">
        <a:xfrm>
          <a:off x="228600" y="340995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247650</xdr:colOff>
      <xdr:row>48</xdr:row>
      <xdr:rowOff>0</xdr:rowOff>
    </xdr:from>
    <xdr:to>
      <xdr:col>0</xdr:col>
      <xdr:colOff>342900</xdr:colOff>
      <xdr:row>48</xdr:row>
      <xdr:rowOff>0</xdr:rowOff>
    </xdr:to>
    <xdr:sp macro="" textlink="">
      <xdr:nvSpPr>
        <xdr:cNvPr id="22" name="Rectangle 9">
          <a:extLst>
            <a:ext uri="{FF2B5EF4-FFF2-40B4-BE49-F238E27FC236}">
              <a16:creationId xmlns:a16="http://schemas.microsoft.com/office/drawing/2014/main" id="{00000000-0008-0000-1A00-000016000000}"/>
            </a:ext>
          </a:extLst>
        </xdr:cNvPr>
        <xdr:cNvSpPr>
          <a:spLocks noChangeArrowheads="1"/>
        </xdr:cNvSpPr>
      </xdr:nvSpPr>
      <xdr:spPr bwMode="auto">
        <a:xfrm>
          <a:off x="247650" y="340995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180975</xdr:colOff>
      <xdr:row>47</xdr:row>
      <xdr:rowOff>0</xdr:rowOff>
    </xdr:from>
    <xdr:to>
      <xdr:col>0</xdr:col>
      <xdr:colOff>276225</xdr:colOff>
      <xdr:row>47</xdr:row>
      <xdr:rowOff>0</xdr:rowOff>
    </xdr:to>
    <xdr:sp macro="" textlink="">
      <xdr:nvSpPr>
        <xdr:cNvPr id="23" name="Rectangle 1">
          <a:extLst>
            <a:ext uri="{FF2B5EF4-FFF2-40B4-BE49-F238E27FC236}">
              <a16:creationId xmlns:a16="http://schemas.microsoft.com/office/drawing/2014/main" id="{00000000-0008-0000-1A00-000017000000}"/>
            </a:ext>
          </a:extLst>
        </xdr:cNvPr>
        <xdr:cNvSpPr>
          <a:spLocks noChangeArrowheads="1"/>
        </xdr:cNvSpPr>
      </xdr:nvSpPr>
      <xdr:spPr bwMode="auto">
        <a:xfrm>
          <a:off x="180975" y="316230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228600</xdr:colOff>
      <xdr:row>47</xdr:row>
      <xdr:rowOff>0</xdr:rowOff>
    </xdr:from>
    <xdr:to>
      <xdr:col>0</xdr:col>
      <xdr:colOff>323850</xdr:colOff>
      <xdr:row>47</xdr:row>
      <xdr:rowOff>0</xdr:rowOff>
    </xdr:to>
    <xdr:sp macro="" textlink="">
      <xdr:nvSpPr>
        <xdr:cNvPr id="24" name="Rectangle 2">
          <a:extLst>
            <a:ext uri="{FF2B5EF4-FFF2-40B4-BE49-F238E27FC236}">
              <a16:creationId xmlns:a16="http://schemas.microsoft.com/office/drawing/2014/main" id="{00000000-0008-0000-1A00-000018000000}"/>
            </a:ext>
          </a:extLst>
        </xdr:cNvPr>
        <xdr:cNvSpPr>
          <a:spLocks noChangeArrowheads="1"/>
        </xdr:cNvSpPr>
      </xdr:nvSpPr>
      <xdr:spPr bwMode="auto">
        <a:xfrm>
          <a:off x="228600" y="316230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247650</xdr:colOff>
      <xdr:row>47</xdr:row>
      <xdr:rowOff>0</xdr:rowOff>
    </xdr:from>
    <xdr:to>
      <xdr:col>0</xdr:col>
      <xdr:colOff>342900</xdr:colOff>
      <xdr:row>47</xdr:row>
      <xdr:rowOff>0</xdr:rowOff>
    </xdr:to>
    <xdr:sp macro="" textlink="">
      <xdr:nvSpPr>
        <xdr:cNvPr id="25" name="Rectangle 3">
          <a:extLst>
            <a:ext uri="{FF2B5EF4-FFF2-40B4-BE49-F238E27FC236}">
              <a16:creationId xmlns:a16="http://schemas.microsoft.com/office/drawing/2014/main" id="{00000000-0008-0000-1A00-000019000000}"/>
            </a:ext>
          </a:extLst>
        </xdr:cNvPr>
        <xdr:cNvSpPr>
          <a:spLocks noChangeArrowheads="1"/>
        </xdr:cNvSpPr>
      </xdr:nvSpPr>
      <xdr:spPr bwMode="auto">
        <a:xfrm>
          <a:off x="247650" y="316230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13</xdr:row>
      <xdr:rowOff>0</xdr:rowOff>
    </xdr:from>
    <xdr:to>
      <xdr:col>0</xdr:col>
      <xdr:colOff>276225</xdr:colOff>
      <xdr:row>13</xdr:row>
      <xdr:rowOff>0</xdr:rowOff>
    </xdr:to>
    <xdr:sp macro="" textlink="">
      <xdr:nvSpPr>
        <xdr:cNvPr id="14" name="Rectangle 1">
          <a:extLst>
            <a:ext uri="{FF2B5EF4-FFF2-40B4-BE49-F238E27FC236}">
              <a16:creationId xmlns:a16="http://schemas.microsoft.com/office/drawing/2014/main" id="{00000000-0008-0000-1B00-00000E000000}"/>
            </a:ext>
          </a:extLst>
        </xdr:cNvPr>
        <xdr:cNvSpPr>
          <a:spLocks noChangeArrowheads="1"/>
        </xdr:cNvSpPr>
      </xdr:nvSpPr>
      <xdr:spPr bwMode="auto">
        <a:xfrm>
          <a:off x="180975" y="306705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228600</xdr:colOff>
      <xdr:row>13</xdr:row>
      <xdr:rowOff>0</xdr:rowOff>
    </xdr:from>
    <xdr:to>
      <xdr:col>0</xdr:col>
      <xdr:colOff>323850</xdr:colOff>
      <xdr:row>13</xdr:row>
      <xdr:rowOff>0</xdr:rowOff>
    </xdr:to>
    <xdr:sp macro="" textlink="">
      <xdr:nvSpPr>
        <xdr:cNvPr id="15" name="Rectangle 2">
          <a:extLst>
            <a:ext uri="{FF2B5EF4-FFF2-40B4-BE49-F238E27FC236}">
              <a16:creationId xmlns:a16="http://schemas.microsoft.com/office/drawing/2014/main" id="{00000000-0008-0000-1B00-00000F000000}"/>
            </a:ext>
          </a:extLst>
        </xdr:cNvPr>
        <xdr:cNvSpPr>
          <a:spLocks noChangeArrowheads="1"/>
        </xdr:cNvSpPr>
      </xdr:nvSpPr>
      <xdr:spPr bwMode="auto">
        <a:xfrm>
          <a:off x="228600" y="306705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247650</xdr:colOff>
      <xdr:row>13</xdr:row>
      <xdr:rowOff>0</xdr:rowOff>
    </xdr:from>
    <xdr:to>
      <xdr:col>0</xdr:col>
      <xdr:colOff>342900</xdr:colOff>
      <xdr:row>13</xdr:row>
      <xdr:rowOff>0</xdr:rowOff>
    </xdr:to>
    <xdr:sp macro="" textlink="">
      <xdr:nvSpPr>
        <xdr:cNvPr id="16" name="Rectangle 3">
          <a:extLst>
            <a:ext uri="{FF2B5EF4-FFF2-40B4-BE49-F238E27FC236}">
              <a16:creationId xmlns:a16="http://schemas.microsoft.com/office/drawing/2014/main" id="{00000000-0008-0000-1B00-000010000000}"/>
            </a:ext>
          </a:extLst>
        </xdr:cNvPr>
        <xdr:cNvSpPr>
          <a:spLocks noChangeArrowheads="1"/>
        </xdr:cNvSpPr>
      </xdr:nvSpPr>
      <xdr:spPr bwMode="auto">
        <a:xfrm>
          <a:off x="247650" y="306705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180975</xdr:colOff>
      <xdr:row>12</xdr:row>
      <xdr:rowOff>0</xdr:rowOff>
    </xdr:from>
    <xdr:to>
      <xdr:col>0</xdr:col>
      <xdr:colOff>276225</xdr:colOff>
      <xdr:row>12</xdr:row>
      <xdr:rowOff>0</xdr:rowOff>
    </xdr:to>
    <xdr:sp macro="" textlink="">
      <xdr:nvSpPr>
        <xdr:cNvPr id="17" name="Rectangle 1">
          <a:extLst>
            <a:ext uri="{FF2B5EF4-FFF2-40B4-BE49-F238E27FC236}">
              <a16:creationId xmlns:a16="http://schemas.microsoft.com/office/drawing/2014/main" id="{00000000-0008-0000-1B00-000011000000}"/>
            </a:ext>
          </a:extLst>
        </xdr:cNvPr>
        <xdr:cNvSpPr>
          <a:spLocks noChangeArrowheads="1"/>
        </xdr:cNvSpPr>
      </xdr:nvSpPr>
      <xdr:spPr bwMode="auto">
        <a:xfrm>
          <a:off x="180975" y="281940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228600</xdr:colOff>
      <xdr:row>12</xdr:row>
      <xdr:rowOff>0</xdr:rowOff>
    </xdr:from>
    <xdr:to>
      <xdr:col>0</xdr:col>
      <xdr:colOff>323850</xdr:colOff>
      <xdr:row>12</xdr:row>
      <xdr:rowOff>0</xdr:rowOff>
    </xdr:to>
    <xdr:sp macro="" textlink="">
      <xdr:nvSpPr>
        <xdr:cNvPr id="18" name="Rectangle 2">
          <a:extLst>
            <a:ext uri="{FF2B5EF4-FFF2-40B4-BE49-F238E27FC236}">
              <a16:creationId xmlns:a16="http://schemas.microsoft.com/office/drawing/2014/main" id="{00000000-0008-0000-1B00-000012000000}"/>
            </a:ext>
          </a:extLst>
        </xdr:cNvPr>
        <xdr:cNvSpPr>
          <a:spLocks noChangeArrowheads="1"/>
        </xdr:cNvSpPr>
      </xdr:nvSpPr>
      <xdr:spPr bwMode="auto">
        <a:xfrm>
          <a:off x="228600" y="281940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247650</xdr:colOff>
      <xdr:row>12</xdr:row>
      <xdr:rowOff>0</xdr:rowOff>
    </xdr:from>
    <xdr:to>
      <xdr:col>0</xdr:col>
      <xdr:colOff>342900</xdr:colOff>
      <xdr:row>12</xdr:row>
      <xdr:rowOff>0</xdr:rowOff>
    </xdr:to>
    <xdr:sp macro="" textlink="">
      <xdr:nvSpPr>
        <xdr:cNvPr id="19" name="Rectangle 3">
          <a:extLst>
            <a:ext uri="{FF2B5EF4-FFF2-40B4-BE49-F238E27FC236}">
              <a16:creationId xmlns:a16="http://schemas.microsoft.com/office/drawing/2014/main" id="{00000000-0008-0000-1B00-000013000000}"/>
            </a:ext>
          </a:extLst>
        </xdr:cNvPr>
        <xdr:cNvSpPr>
          <a:spLocks noChangeArrowheads="1"/>
        </xdr:cNvSpPr>
      </xdr:nvSpPr>
      <xdr:spPr bwMode="auto">
        <a:xfrm>
          <a:off x="247650" y="281940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180975</xdr:colOff>
      <xdr:row>14</xdr:row>
      <xdr:rowOff>0</xdr:rowOff>
    </xdr:from>
    <xdr:to>
      <xdr:col>0</xdr:col>
      <xdr:colOff>276225</xdr:colOff>
      <xdr:row>14</xdr:row>
      <xdr:rowOff>0</xdr:rowOff>
    </xdr:to>
    <xdr:sp macro="" textlink="">
      <xdr:nvSpPr>
        <xdr:cNvPr id="20" name="Rectangle 7">
          <a:extLst>
            <a:ext uri="{FF2B5EF4-FFF2-40B4-BE49-F238E27FC236}">
              <a16:creationId xmlns:a16="http://schemas.microsoft.com/office/drawing/2014/main" id="{00000000-0008-0000-1B00-000014000000}"/>
            </a:ext>
          </a:extLst>
        </xdr:cNvPr>
        <xdr:cNvSpPr>
          <a:spLocks noChangeArrowheads="1"/>
        </xdr:cNvSpPr>
      </xdr:nvSpPr>
      <xdr:spPr bwMode="auto">
        <a:xfrm>
          <a:off x="180975" y="331470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228600</xdr:colOff>
      <xdr:row>14</xdr:row>
      <xdr:rowOff>0</xdr:rowOff>
    </xdr:from>
    <xdr:to>
      <xdr:col>0</xdr:col>
      <xdr:colOff>323850</xdr:colOff>
      <xdr:row>14</xdr:row>
      <xdr:rowOff>0</xdr:rowOff>
    </xdr:to>
    <xdr:sp macro="" textlink="">
      <xdr:nvSpPr>
        <xdr:cNvPr id="21" name="Rectangle 8">
          <a:extLst>
            <a:ext uri="{FF2B5EF4-FFF2-40B4-BE49-F238E27FC236}">
              <a16:creationId xmlns:a16="http://schemas.microsoft.com/office/drawing/2014/main" id="{00000000-0008-0000-1B00-000015000000}"/>
            </a:ext>
          </a:extLst>
        </xdr:cNvPr>
        <xdr:cNvSpPr>
          <a:spLocks noChangeArrowheads="1"/>
        </xdr:cNvSpPr>
      </xdr:nvSpPr>
      <xdr:spPr bwMode="auto">
        <a:xfrm>
          <a:off x="228600" y="331470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247650</xdr:colOff>
      <xdr:row>14</xdr:row>
      <xdr:rowOff>0</xdr:rowOff>
    </xdr:from>
    <xdr:to>
      <xdr:col>0</xdr:col>
      <xdr:colOff>342900</xdr:colOff>
      <xdr:row>14</xdr:row>
      <xdr:rowOff>0</xdr:rowOff>
    </xdr:to>
    <xdr:sp macro="" textlink="">
      <xdr:nvSpPr>
        <xdr:cNvPr id="22" name="Rectangle 9">
          <a:extLst>
            <a:ext uri="{FF2B5EF4-FFF2-40B4-BE49-F238E27FC236}">
              <a16:creationId xmlns:a16="http://schemas.microsoft.com/office/drawing/2014/main" id="{00000000-0008-0000-1B00-000016000000}"/>
            </a:ext>
          </a:extLst>
        </xdr:cNvPr>
        <xdr:cNvSpPr>
          <a:spLocks noChangeArrowheads="1"/>
        </xdr:cNvSpPr>
      </xdr:nvSpPr>
      <xdr:spPr bwMode="auto">
        <a:xfrm>
          <a:off x="247650" y="331470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180975</xdr:colOff>
      <xdr:row>13</xdr:row>
      <xdr:rowOff>0</xdr:rowOff>
    </xdr:from>
    <xdr:to>
      <xdr:col>0</xdr:col>
      <xdr:colOff>276225</xdr:colOff>
      <xdr:row>13</xdr:row>
      <xdr:rowOff>0</xdr:rowOff>
    </xdr:to>
    <xdr:sp macro="" textlink="">
      <xdr:nvSpPr>
        <xdr:cNvPr id="23" name="Rectangle 1">
          <a:extLst>
            <a:ext uri="{FF2B5EF4-FFF2-40B4-BE49-F238E27FC236}">
              <a16:creationId xmlns:a16="http://schemas.microsoft.com/office/drawing/2014/main" id="{00000000-0008-0000-1B00-000017000000}"/>
            </a:ext>
          </a:extLst>
        </xdr:cNvPr>
        <xdr:cNvSpPr>
          <a:spLocks noChangeArrowheads="1"/>
        </xdr:cNvSpPr>
      </xdr:nvSpPr>
      <xdr:spPr bwMode="auto">
        <a:xfrm>
          <a:off x="180975" y="306705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228600</xdr:colOff>
      <xdr:row>13</xdr:row>
      <xdr:rowOff>0</xdr:rowOff>
    </xdr:from>
    <xdr:to>
      <xdr:col>0</xdr:col>
      <xdr:colOff>323850</xdr:colOff>
      <xdr:row>13</xdr:row>
      <xdr:rowOff>0</xdr:rowOff>
    </xdr:to>
    <xdr:sp macro="" textlink="">
      <xdr:nvSpPr>
        <xdr:cNvPr id="24" name="Rectangle 2">
          <a:extLst>
            <a:ext uri="{FF2B5EF4-FFF2-40B4-BE49-F238E27FC236}">
              <a16:creationId xmlns:a16="http://schemas.microsoft.com/office/drawing/2014/main" id="{00000000-0008-0000-1B00-000018000000}"/>
            </a:ext>
          </a:extLst>
        </xdr:cNvPr>
        <xdr:cNvSpPr>
          <a:spLocks noChangeArrowheads="1"/>
        </xdr:cNvSpPr>
      </xdr:nvSpPr>
      <xdr:spPr bwMode="auto">
        <a:xfrm>
          <a:off x="228600" y="306705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247650</xdr:colOff>
      <xdr:row>13</xdr:row>
      <xdr:rowOff>0</xdr:rowOff>
    </xdr:from>
    <xdr:to>
      <xdr:col>0</xdr:col>
      <xdr:colOff>342900</xdr:colOff>
      <xdr:row>13</xdr:row>
      <xdr:rowOff>0</xdr:rowOff>
    </xdr:to>
    <xdr:sp macro="" textlink="">
      <xdr:nvSpPr>
        <xdr:cNvPr id="25" name="Rectangle 3">
          <a:extLst>
            <a:ext uri="{FF2B5EF4-FFF2-40B4-BE49-F238E27FC236}">
              <a16:creationId xmlns:a16="http://schemas.microsoft.com/office/drawing/2014/main" id="{00000000-0008-0000-1B00-000019000000}"/>
            </a:ext>
          </a:extLst>
        </xdr:cNvPr>
        <xdr:cNvSpPr>
          <a:spLocks noChangeArrowheads="1"/>
        </xdr:cNvSpPr>
      </xdr:nvSpPr>
      <xdr:spPr bwMode="auto">
        <a:xfrm>
          <a:off x="247650" y="306705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180975</xdr:colOff>
      <xdr:row>52</xdr:row>
      <xdr:rowOff>0</xdr:rowOff>
    </xdr:from>
    <xdr:to>
      <xdr:col>0</xdr:col>
      <xdr:colOff>276225</xdr:colOff>
      <xdr:row>52</xdr:row>
      <xdr:rowOff>0</xdr:rowOff>
    </xdr:to>
    <xdr:sp macro="" textlink="">
      <xdr:nvSpPr>
        <xdr:cNvPr id="26" name="Rectangle 1">
          <a:extLst>
            <a:ext uri="{FF2B5EF4-FFF2-40B4-BE49-F238E27FC236}">
              <a16:creationId xmlns:a16="http://schemas.microsoft.com/office/drawing/2014/main" id="{00000000-0008-0000-1B00-00001A000000}"/>
            </a:ext>
          </a:extLst>
        </xdr:cNvPr>
        <xdr:cNvSpPr>
          <a:spLocks noChangeArrowheads="1"/>
        </xdr:cNvSpPr>
      </xdr:nvSpPr>
      <xdr:spPr bwMode="auto">
        <a:xfrm>
          <a:off x="180975" y="331470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228600</xdr:colOff>
      <xdr:row>52</xdr:row>
      <xdr:rowOff>0</xdr:rowOff>
    </xdr:from>
    <xdr:to>
      <xdr:col>0</xdr:col>
      <xdr:colOff>323850</xdr:colOff>
      <xdr:row>52</xdr:row>
      <xdr:rowOff>0</xdr:rowOff>
    </xdr:to>
    <xdr:sp macro="" textlink="">
      <xdr:nvSpPr>
        <xdr:cNvPr id="27" name="Rectangle 2">
          <a:extLst>
            <a:ext uri="{FF2B5EF4-FFF2-40B4-BE49-F238E27FC236}">
              <a16:creationId xmlns:a16="http://schemas.microsoft.com/office/drawing/2014/main" id="{00000000-0008-0000-1B00-00001B000000}"/>
            </a:ext>
          </a:extLst>
        </xdr:cNvPr>
        <xdr:cNvSpPr>
          <a:spLocks noChangeArrowheads="1"/>
        </xdr:cNvSpPr>
      </xdr:nvSpPr>
      <xdr:spPr bwMode="auto">
        <a:xfrm>
          <a:off x="228600" y="331470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247650</xdr:colOff>
      <xdr:row>52</xdr:row>
      <xdr:rowOff>0</xdr:rowOff>
    </xdr:from>
    <xdr:to>
      <xdr:col>0</xdr:col>
      <xdr:colOff>342900</xdr:colOff>
      <xdr:row>52</xdr:row>
      <xdr:rowOff>0</xdr:rowOff>
    </xdr:to>
    <xdr:sp macro="" textlink="">
      <xdr:nvSpPr>
        <xdr:cNvPr id="28" name="Rectangle 3">
          <a:extLst>
            <a:ext uri="{FF2B5EF4-FFF2-40B4-BE49-F238E27FC236}">
              <a16:creationId xmlns:a16="http://schemas.microsoft.com/office/drawing/2014/main" id="{00000000-0008-0000-1B00-00001C000000}"/>
            </a:ext>
          </a:extLst>
        </xdr:cNvPr>
        <xdr:cNvSpPr>
          <a:spLocks noChangeArrowheads="1"/>
        </xdr:cNvSpPr>
      </xdr:nvSpPr>
      <xdr:spPr bwMode="auto">
        <a:xfrm>
          <a:off x="247650" y="331470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180975</xdr:colOff>
      <xdr:row>51</xdr:row>
      <xdr:rowOff>0</xdr:rowOff>
    </xdr:from>
    <xdr:to>
      <xdr:col>0</xdr:col>
      <xdr:colOff>276225</xdr:colOff>
      <xdr:row>51</xdr:row>
      <xdr:rowOff>0</xdr:rowOff>
    </xdr:to>
    <xdr:sp macro="" textlink="">
      <xdr:nvSpPr>
        <xdr:cNvPr id="29" name="Rectangle 1">
          <a:extLst>
            <a:ext uri="{FF2B5EF4-FFF2-40B4-BE49-F238E27FC236}">
              <a16:creationId xmlns:a16="http://schemas.microsoft.com/office/drawing/2014/main" id="{00000000-0008-0000-1B00-00001D000000}"/>
            </a:ext>
          </a:extLst>
        </xdr:cNvPr>
        <xdr:cNvSpPr>
          <a:spLocks noChangeArrowheads="1"/>
        </xdr:cNvSpPr>
      </xdr:nvSpPr>
      <xdr:spPr bwMode="auto">
        <a:xfrm>
          <a:off x="180975" y="306705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228600</xdr:colOff>
      <xdr:row>51</xdr:row>
      <xdr:rowOff>0</xdr:rowOff>
    </xdr:from>
    <xdr:to>
      <xdr:col>0</xdr:col>
      <xdr:colOff>323850</xdr:colOff>
      <xdr:row>51</xdr:row>
      <xdr:rowOff>0</xdr:rowOff>
    </xdr:to>
    <xdr:sp macro="" textlink="">
      <xdr:nvSpPr>
        <xdr:cNvPr id="30" name="Rectangle 2">
          <a:extLst>
            <a:ext uri="{FF2B5EF4-FFF2-40B4-BE49-F238E27FC236}">
              <a16:creationId xmlns:a16="http://schemas.microsoft.com/office/drawing/2014/main" id="{00000000-0008-0000-1B00-00001E000000}"/>
            </a:ext>
          </a:extLst>
        </xdr:cNvPr>
        <xdr:cNvSpPr>
          <a:spLocks noChangeArrowheads="1"/>
        </xdr:cNvSpPr>
      </xdr:nvSpPr>
      <xdr:spPr bwMode="auto">
        <a:xfrm>
          <a:off x="228600" y="306705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247650</xdr:colOff>
      <xdr:row>51</xdr:row>
      <xdr:rowOff>0</xdr:rowOff>
    </xdr:from>
    <xdr:to>
      <xdr:col>0</xdr:col>
      <xdr:colOff>342900</xdr:colOff>
      <xdr:row>51</xdr:row>
      <xdr:rowOff>0</xdr:rowOff>
    </xdr:to>
    <xdr:sp macro="" textlink="">
      <xdr:nvSpPr>
        <xdr:cNvPr id="31" name="Rectangle 3">
          <a:extLst>
            <a:ext uri="{FF2B5EF4-FFF2-40B4-BE49-F238E27FC236}">
              <a16:creationId xmlns:a16="http://schemas.microsoft.com/office/drawing/2014/main" id="{00000000-0008-0000-1B00-00001F000000}"/>
            </a:ext>
          </a:extLst>
        </xdr:cNvPr>
        <xdr:cNvSpPr>
          <a:spLocks noChangeArrowheads="1"/>
        </xdr:cNvSpPr>
      </xdr:nvSpPr>
      <xdr:spPr bwMode="auto">
        <a:xfrm>
          <a:off x="247650" y="306705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180975</xdr:colOff>
      <xdr:row>53</xdr:row>
      <xdr:rowOff>0</xdr:rowOff>
    </xdr:from>
    <xdr:to>
      <xdr:col>0</xdr:col>
      <xdr:colOff>276225</xdr:colOff>
      <xdr:row>53</xdr:row>
      <xdr:rowOff>0</xdr:rowOff>
    </xdr:to>
    <xdr:sp macro="" textlink="">
      <xdr:nvSpPr>
        <xdr:cNvPr id="32" name="Rectangle 7">
          <a:extLst>
            <a:ext uri="{FF2B5EF4-FFF2-40B4-BE49-F238E27FC236}">
              <a16:creationId xmlns:a16="http://schemas.microsoft.com/office/drawing/2014/main" id="{00000000-0008-0000-1B00-000020000000}"/>
            </a:ext>
          </a:extLst>
        </xdr:cNvPr>
        <xdr:cNvSpPr>
          <a:spLocks noChangeArrowheads="1"/>
        </xdr:cNvSpPr>
      </xdr:nvSpPr>
      <xdr:spPr bwMode="auto">
        <a:xfrm>
          <a:off x="180975" y="356235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228600</xdr:colOff>
      <xdr:row>53</xdr:row>
      <xdr:rowOff>0</xdr:rowOff>
    </xdr:from>
    <xdr:to>
      <xdr:col>0</xdr:col>
      <xdr:colOff>323850</xdr:colOff>
      <xdr:row>53</xdr:row>
      <xdr:rowOff>0</xdr:rowOff>
    </xdr:to>
    <xdr:sp macro="" textlink="">
      <xdr:nvSpPr>
        <xdr:cNvPr id="33" name="Rectangle 8">
          <a:extLst>
            <a:ext uri="{FF2B5EF4-FFF2-40B4-BE49-F238E27FC236}">
              <a16:creationId xmlns:a16="http://schemas.microsoft.com/office/drawing/2014/main" id="{00000000-0008-0000-1B00-000021000000}"/>
            </a:ext>
          </a:extLst>
        </xdr:cNvPr>
        <xdr:cNvSpPr>
          <a:spLocks noChangeArrowheads="1"/>
        </xdr:cNvSpPr>
      </xdr:nvSpPr>
      <xdr:spPr bwMode="auto">
        <a:xfrm>
          <a:off x="228600" y="356235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247650</xdr:colOff>
      <xdr:row>53</xdr:row>
      <xdr:rowOff>0</xdr:rowOff>
    </xdr:from>
    <xdr:to>
      <xdr:col>0</xdr:col>
      <xdr:colOff>342900</xdr:colOff>
      <xdr:row>53</xdr:row>
      <xdr:rowOff>0</xdr:rowOff>
    </xdr:to>
    <xdr:sp macro="" textlink="">
      <xdr:nvSpPr>
        <xdr:cNvPr id="34" name="Rectangle 9">
          <a:extLst>
            <a:ext uri="{FF2B5EF4-FFF2-40B4-BE49-F238E27FC236}">
              <a16:creationId xmlns:a16="http://schemas.microsoft.com/office/drawing/2014/main" id="{00000000-0008-0000-1B00-000022000000}"/>
            </a:ext>
          </a:extLst>
        </xdr:cNvPr>
        <xdr:cNvSpPr>
          <a:spLocks noChangeArrowheads="1"/>
        </xdr:cNvSpPr>
      </xdr:nvSpPr>
      <xdr:spPr bwMode="auto">
        <a:xfrm>
          <a:off x="247650" y="356235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180975</xdr:colOff>
      <xdr:row>52</xdr:row>
      <xdr:rowOff>0</xdr:rowOff>
    </xdr:from>
    <xdr:to>
      <xdr:col>0</xdr:col>
      <xdr:colOff>276225</xdr:colOff>
      <xdr:row>52</xdr:row>
      <xdr:rowOff>0</xdr:rowOff>
    </xdr:to>
    <xdr:sp macro="" textlink="">
      <xdr:nvSpPr>
        <xdr:cNvPr id="35" name="Rectangle 1">
          <a:extLst>
            <a:ext uri="{FF2B5EF4-FFF2-40B4-BE49-F238E27FC236}">
              <a16:creationId xmlns:a16="http://schemas.microsoft.com/office/drawing/2014/main" id="{00000000-0008-0000-1B00-000023000000}"/>
            </a:ext>
          </a:extLst>
        </xdr:cNvPr>
        <xdr:cNvSpPr>
          <a:spLocks noChangeArrowheads="1"/>
        </xdr:cNvSpPr>
      </xdr:nvSpPr>
      <xdr:spPr bwMode="auto">
        <a:xfrm>
          <a:off x="180975" y="331470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228600</xdr:colOff>
      <xdr:row>52</xdr:row>
      <xdr:rowOff>0</xdr:rowOff>
    </xdr:from>
    <xdr:to>
      <xdr:col>0</xdr:col>
      <xdr:colOff>323850</xdr:colOff>
      <xdr:row>52</xdr:row>
      <xdr:rowOff>0</xdr:rowOff>
    </xdr:to>
    <xdr:sp macro="" textlink="">
      <xdr:nvSpPr>
        <xdr:cNvPr id="36" name="Rectangle 2">
          <a:extLst>
            <a:ext uri="{FF2B5EF4-FFF2-40B4-BE49-F238E27FC236}">
              <a16:creationId xmlns:a16="http://schemas.microsoft.com/office/drawing/2014/main" id="{00000000-0008-0000-1B00-000024000000}"/>
            </a:ext>
          </a:extLst>
        </xdr:cNvPr>
        <xdr:cNvSpPr>
          <a:spLocks noChangeArrowheads="1"/>
        </xdr:cNvSpPr>
      </xdr:nvSpPr>
      <xdr:spPr bwMode="auto">
        <a:xfrm>
          <a:off x="228600" y="331470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247650</xdr:colOff>
      <xdr:row>52</xdr:row>
      <xdr:rowOff>0</xdr:rowOff>
    </xdr:from>
    <xdr:to>
      <xdr:col>0</xdr:col>
      <xdr:colOff>342900</xdr:colOff>
      <xdr:row>52</xdr:row>
      <xdr:rowOff>0</xdr:rowOff>
    </xdr:to>
    <xdr:sp macro="" textlink="">
      <xdr:nvSpPr>
        <xdr:cNvPr id="37" name="Rectangle 3">
          <a:extLst>
            <a:ext uri="{FF2B5EF4-FFF2-40B4-BE49-F238E27FC236}">
              <a16:creationId xmlns:a16="http://schemas.microsoft.com/office/drawing/2014/main" id="{00000000-0008-0000-1B00-000025000000}"/>
            </a:ext>
          </a:extLst>
        </xdr:cNvPr>
        <xdr:cNvSpPr>
          <a:spLocks noChangeArrowheads="1"/>
        </xdr:cNvSpPr>
      </xdr:nvSpPr>
      <xdr:spPr bwMode="auto">
        <a:xfrm>
          <a:off x="247650" y="331470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14</xdr:row>
      <xdr:rowOff>0</xdr:rowOff>
    </xdr:from>
    <xdr:to>
      <xdr:col>0</xdr:col>
      <xdr:colOff>276225</xdr:colOff>
      <xdr:row>14</xdr:row>
      <xdr:rowOff>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SpPr>
          <a:spLocks noChangeArrowheads="1"/>
        </xdr:cNvSpPr>
      </xdr:nvSpPr>
      <xdr:spPr bwMode="auto">
        <a:xfrm>
          <a:off x="180975" y="331470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228600</xdr:colOff>
      <xdr:row>14</xdr:row>
      <xdr:rowOff>0</xdr:rowOff>
    </xdr:from>
    <xdr:to>
      <xdr:col>0</xdr:col>
      <xdr:colOff>323850</xdr:colOff>
      <xdr:row>14</xdr:row>
      <xdr:rowOff>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1C00-000003000000}"/>
            </a:ext>
          </a:extLst>
        </xdr:cNvPr>
        <xdr:cNvSpPr>
          <a:spLocks noChangeArrowheads="1"/>
        </xdr:cNvSpPr>
      </xdr:nvSpPr>
      <xdr:spPr bwMode="auto">
        <a:xfrm>
          <a:off x="228600" y="331470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247650</xdr:colOff>
      <xdr:row>14</xdr:row>
      <xdr:rowOff>0</xdr:rowOff>
    </xdr:from>
    <xdr:to>
      <xdr:col>0</xdr:col>
      <xdr:colOff>342900</xdr:colOff>
      <xdr:row>14</xdr:row>
      <xdr:rowOff>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1C00-000004000000}"/>
            </a:ext>
          </a:extLst>
        </xdr:cNvPr>
        <xdr:cNvSpPr>
          <a:spLocks noChangeArrowheads="1"/>
        </xdr:cNvSpPr>
      </xdr:nvSpPr>
      <xdr:spPr bwMode="auto">
        <a:xfrm>
          <a:off x="247650" y="331470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180975</xdr:colOff>
      <xdr:row>13</xdr:row>
      <xdr:rowOff>0</xdr:rowOff>
    </xdr:from>
    <xdr:to>
      <xdr:col>0</xdr:col>
      <xdr:colOff>276225</xdr:colOff>
      <xdr:row>13</xdr:row>
      <xdr:rowOff>0</xdr:rowOff>
    </xdr:to>
    <xdr:sp macro="" textlink="">
      <xdr:nvSpPr>
        <xdr:cNvPr id="5" name="Rectangle 1">
          <a:extLst>
            <a:ext uri="{FF2B5EF4-FFF2-40B4-BE49-F238E27FC236}">
              <a16:creationId xmlns:a16="http://schemas.microsoft.com/office/drawing/2014/main" id="{00000000-0008-0000-1C00-000005000000}"/>
            </a:ext>
          </a:extLst>
        </xdr:cNvPr>
        <xdr:cNvSpPr>
          <a:spLocks noChangeArrowheads="1"/>
        </xdr:cNvSpPr>
      </xdr:nvSpPr>
      <xdr:spPr bwMode="auto">
        <a:xfrm>
          <a:off x="180975" y="306705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228600</xdr:colOff>
      <xdr:row>13</xdr:row>
      <xdr:rowOff>0</xdr:rowOff>
    </xdr:from>
    <xdr:to>
      <xdr:col>0</xdr:col>
      <xdr:colOff>323850</xdr:colOff>
      <xdr:row>13</xdr:row>
      <xdr:rowOff>0</xdr:rowOff>
    </xdr:to>
    <xdr:sp macro="" textlink="">
      <xdr:nvSpPr>
        <xdr:cNvPr id="6" name="Rectangle 2">
          <a:extLst>
            <a:ext uri="{FF2B5EF4-FFF2-40B4-BE49-F238E27FC236}">
              <a16:creationId xmlns:a16="http://schemas.microsoft.com/office/drawing/2014/main" id="{00000000-0008-0000-1C00-000006000000}"/>
            </a:ext>
          </a:extLst>
        </xdr:cNvPr>
        <xdr:cNvSpPr>
          <a:spLocks noChangeArrowheads="1"/>
        </xdr:cNvSpPr>
      </xdr:nvSpPr>
      <xdr:spPr bwMode="auto">
        <a:xfrm>
          <a:off x="228600" y="306705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247650</xdr:colOff>
      <xdr:row>13</xdr:row>
      <xdr:rowOff>0</xdr:rowOff>
    </xdr:from>
    <xdr:to>
      <xdr:col>0</xdr:col>
      <xdr:colOff>342900</xdr:colOff>
      <xdr:row>13</xdr:row>
      <xdr:rowOff>0</xdr:rowOff>
    </xdr:to>
    <xdr:sp macro="" textlink="">
      <xdr:nvSpPr>
        <xdr:cNvPr id="7" name="Rectangle 3">
          <a:extLst>
            <a:ext uri="{FF2B5EF4-FFF2-40B4-BE49-F238E27FC236}">
              <a16:creationId xmlns:a16="http://schemas.microsoft.com/office/drawing/2014/main" id="{00000000-0008-0000-1C00-000007000000}"/>
            </a:ext>
          </a:extLst>
        </xdr:cNvPr>
        <xdr:cNvSpPr>
          <a:spLocks noChangeArrowheads="1"/>
        </xdr:cNvSpPr>
      </xdr:nvSpPr>
      <xdr:spPr bwMode="auto">
        <a:xfrm>
          <a:off x="247650" y="306705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180975</xdr:colOff>
      <xdr:row>15</xdr:row>
      <xdr:rowOff>0</xdr:rowOff>
    </xdr:from>
    <xdr:to>
      <xdr:col>0</xdr:col>
      <xdr:colOff>276225</xdr:colOff>
      <xdr:row>15</xdr:row>
      <xdr:rowOff>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0000000-0008-0000-1C00-000008000000}"/>
            </a:ext>
          </a:extLst>
        </xdr:cNvPr>
        <xdr:cNvSpPr>
          <a:spLocks noChangeArrowheads="1"/>
        </xdr:cNvSpPr>
      </xdr:nvSpPr>
      <xdr:spPr bwMode="auto">
        <a:xfrm>
          <a:off x="180975" y="356235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228600</xdr:colOff>
      <xdr:row>15</xdr:row>
      <xdr:rowOff>0</xdr:rowOff>
    </xdr:from>
    <xdr:to>
      <xdr:col>0</xdr:col>
      <xdr:colOff>323850</xdr:colOff>
      <xdr:row>15</xdr:row>
      <xdr:rowOff>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00000000-0008-0000-1C00-000009000000}"/>
            </a:ext>
          </a:extLst>
        </xdr:cNvPr>
        <xdr:cNvSpPr>
          <a:spLocks noChangeArrowheads="1"/>
        </xdr:cNvSpPr>
      </xdr:nvSpPr>
      <xdr:spPr bwMode="auto">
        <a:xfrm>
          <a:off x="228600" y="356235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247650</xdr:colOff>
      <xdr:row>15</xdr:row>
      <xdr:rowOff>0</xdr:rowOff>
    </xdr:from>
    <xdr:to>
      <xdr:col>0</xdr:col>
      <xdr:colOff>342900</xdr:colOff>
      <xdr:row>15</xdr:row>
      <xdr:rowOff>0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0000000-0008-0000-1C00-00000A000000}"/>
            </a:ext>
          </a:extLst>
        </xdr:cNvPr>
        <xdr:cNvSpPr>
          <a:spLocks noChangeArrowheads="1"/>
        </xdr:cNvSpPr>
      </xdr:nvSpPr>
      <xdr:spPr bwMode="auto">
        <a:xfrm>
          <a:off x="247650" y="356235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180975</xdr:colOff>
      <xdr:row>14</xdr:row>
      <xdr:rowOff>0</xdr:rowOff>
    </xdr:from>
    <xdr:to>
      <xdr:col>0</xdr:col>
      <xdr:colOff>276225</xdr:colOff>
      <xdr:row>14</xdr:row>
      <xdr:rowOff>0</xdr:rowOff>
    </xdr:to>
    <xdr:sp macro="" textlink="">
      <xdr:nvSpPr>
        <xdr:cNvPr id="11" name="Rectangle 1">
          <a:extLst>
            <a:ext uri="{FF2B5EF4-FFF2-40B4-BE49-F238E27FC236}">
              <a16:creationId xmlns:a16="http://schemas.microsoft.com/office/drawing/2014/main" id="{00000000-0008-0000-1C00-00000B000000}"/>
            </a:ext>
          </a:extLst>
        </xdr:cNvPr>
        <xdr:cNvSpPr>
          <a:spLocks noChangeArrowheads="1"/>
        </xdr:cNvSpPr>
      </xdr:nvSpPr>
      <xdr:spPr bwMode="auto">
        <a:xfrm>
          <a:off x="180975" y="331470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228600</xdr:colOff>
      <xdr:row>14</xdr:row>
      <xdr:rowOff>0</xdr:rowOff>
    </xdr:from>
    <xdr:to>
      <xdr:col>0</xdr:col>
      <xdr:colOff>323850</xdr:colOff>
      <xdr:row>14</xdr:row>
      <xdr:rowOff>0</xdr:rowOff>
    </xdr:to>
    <xdr:sp macro="" textlink="">
      <xdr:nvSpPr>
        <xdr:cNvPr id="12" name="Rectangle 2">
          <a:extLst>
            <a:ext uri="{FF2B5EF4-FFF2-40B4-BE49-F238E27FC236}">
              <a16:creationId xmlns:a16="http://schemas.microsoft.com/office/drawing/2014/main" id="{00000000-0008-0000-1C00-00000C000000}"/>
            </a:ext>
          </a:extLst>
        </xdr:cNvPr>
        <xdr:cNvSpPr>
          <a:spLocks noChangeArrowheads="1"/>
        </xdr:cNvSpPr>
      </xdr:nvSpPr>
      <xdr:spPr bwMode="auto">
        <a:xfrm>
          <a:off x="228600" y="331470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247650</xdr:colOff>
      <xdr:row>14</xdr:row>
      <xdr:rowOff>0</xdr:rowOff>
    </xdr:from>
    <xdr:to>
      <xdr:col>0</xdr:col>
      <xdr:colOff>342900</xdr:colOff>
      <xdr:row>14</xdr:row>
      <xdr:rowOff>0</xdr:rowOff>
    </xdr:to>
    <xdr:sp macro="" textlink="">
      <xdr:nvSpPr>
        <xdr:cNvPr id="13" name="Rectangle 3">
          <a:extLst>
            <a:ext uri="{FF2B5EF4-FFF2-40B4-BE49-F238E27FC236}">
              <a16:creationId xmlns:a16="http://schemas.microsoft.com/office/drawing/2014/main" id="{00000000-0008-0000-1C00-00000D000000}"/>
            </a:ext>
          </a:extLst>
        </xdr:cNvPr>
        <xdr:cNvSpPr>
          <a:spLocks noChangeArrowheads="1"/>
        </xdr:cNvSpPr>
      </xdr:nvSpPr>
      <xdr:spPr bwMode="auto">
        <a:xfrm>
          <a:off x="247650" y="331470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180975</xdr:colOff>
      <xdr:row>49</xdr:row>
      <xdr:rowOff>0</xdr:rowOff>
    </xdr:from>
    <xdr:to>
      <xdr:col>0</xdr:col>
      <xdr:colOff>276225</xdr:colOff>
      <xdr:row>49</xdr:row>
      <xdr:rowOff>0</xdr:rowOff>
    </xdr:to>
    <xdr:sp macro="" textlink="">
      <xdr:nvSpPr>
        <xdr:cNvPr id="14" name="Rectangle 1">
          <a:extLst>
            <a:ext uri="{FF2B5EF4-FFF2-40B4-BE49-F238E27FC236}">
              <a16:creationId xmlns:a16="http://schemas.microsoft.com/office/drawing/2014/main" id="{00000000-0008-0000-1C00-00000E000000}"/>
            </a:ext>
          </a:extLst>
        </xdr:cNvPr>
        <xdr:cNvSpPr>
          <a:spLocks noChangeArrowheads="1"/>
        </xdr:cNvSpPr>
      </xdr:nvSpPr>
      <xdr:spPr bwMode="auto">
        <a:xfrm>
          <a:off x="180975" y="331470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228600</xdr:colOff>
      <xdr:row>49</xdr:row>
      <xdr:rowOff>0</xdr:rowOff>
    </xdr:from>
    <xdr:to>
      <xdr:col>0</xdr:col>
      <xdr:colOff>323850</xdr:colOff>
      <xdr:row>49</xdr:row>
      <xdr:rowOff>0</xdr:rowOff>
    </xdr:to>
    <xdr:sp macro="" textlink="">
      <xdr:nvSpPr>
        <xdr:cNvPr id="15" name="Rectangle 2">
          <a:extLst>
            <a:ext uri="{FF2B5EF4-FFF2-40B4-BE49-F238E27FC236}">
              <a16:creationId xmlns:a16="http://schemas.microsoft.com/office/drawing/2014/main" id="{00000000-0008-0000-1C00-00000F000000}"/>
            </a:ext>
          </a:extLst>
        </xdr:cNvPr>
        <xdr:cNvSpPr>
          <a:spLocks noChangeArrowheads="1"/>
        </xdr:cNvSpPr>
      </xdr:nvSpPr>
      <xdr:spPr bwMode="auto">
        <a:xfrm>
          <a:off x="228600" y="331470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247650</xdr:colOff>
      <xdr:row>49</xdr:row>
      <xdr:rowOff>0</xdr:rowOff>
    </xdr:from>
    <xdr:to>
      <xdr:col>0</xdr:col>
      <xdr:colOff>342900</xdr:colOff>
      <xdr:row>49</xdr:row>
      <xdr:rowOff>0</xdr:rowOff>
    </xdr:to>
    <xdr:sp macro="" textlink="">
      <xdr:nvSpPr>
        <xdr:cNvPr id="16" name="Rectangle 3">
          <a:extLst>
            <a:ext uri="{FF2B5EF4-FFF2-40B4-BE49-F238E27FC236}">
              <a16:creationId xmlns:a16="http://schemas.microsoft.com/office/drawing/2014/main" id="{00000000-0008-0000-1C00-000010000000}"/>
            </a:ext>
          </a:extLst>
        </xdr:cNvPr>
        <xdr:cNvSpPr>
          <a:spLocks noChangeArrowheads="1"/>
        </xdr:cNvSpPr>
      </xdr:nvSpPr>
      <xdr:spPr bwMode="auto">
        <a:xfrm>
          <a:off x="247650" y="331470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180975</xdr:colOff>
      <xdr:row>48</xdr:row>
      <xdr:rowOff>0</xdr:rowOff>
    </xdr:from>
    <xdr:to>
      <xdr:col>0</xdr:col>
      <xdr:colOff>276225</xdr:colOff>
      <xdr:row>48</xdr:row>
      <xdr:rowOff>0</xdr:rowOff>
    </xdr:to>
    <xdr:sp macro="" textlink="">
      <xdr:nvSpPr>
        <xdr:cNvPr id="17" name="Rectangle 1">
          <a:extLst>
            <a:ext uri="{FF2B5EF4-FFF2-40B4-BE49-F238E27FC236}">
              <a16:creationId xmlns:a16="http://schemas.microsoft.com/office/drawing/2014/main" id="{00000000-0008-0000-1C00-000011000000}"/>
            </a:ext>
          </a:extLst>
        </xdr:cNvPr>
        <xdr:cNvSpPr>
          <a:spLocks noChangeArrowheads="1"/>
        </xdr:cNvSpPr>
      </xdr:nvSpPr>
      <xdr:spPr bwMode="auto">
        <a:xfrm>
          <a:off x="180975" y="306705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228600</xdr:colOff>
      <xdr:row>48</xdr:row>
      <xdr:rowOff>0</xdr:rowOff>
    </xdr:from>
    <xdr:to>
      <xdr:col>0</xdr:col>
      <xdr:colOff>323850</xdr:colOff>
      <xdr:row>48</xdr:row>
      <xdr:rowOff>0</xdr:rowOff>
    </xdr:to>
    <xdr:sp macro="" textlink="">
      <xdr:nvSpPr>
        <xdr:cNvPr id="18" name="Rectangle 2">
          <a:extLst>
            <a:ext uri="{FF2B5EF4-FFF2-40B4-BE49-F238E27FC236}">
              <a16:creationId xmlns:a16="http://schemas.microsoft.com/office/drawing/2014/main" id="{00000000-0008-0000-1C00-000012000000}"/>
            </a:ext>
          </a:extLst>
        </xdr:cNvPr>
        <xdr:cNvSpPr>
          <a:spLocks noChangeArrowheads="1"/>
        </xdr:cNvSpPr>
      </xdr:nvSpPr>
      <xdr:spPr bwMode="auto">
        <a:xfrm>
          <a:off x="228600" y="306705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247650</xdr:colOff>
      <xdr:row>48</xdr:row>
      <xdr:rowOff>0</xdr:rowOff>
    </xdr:from>
    <xdr:to>
      <xdr:col>0</xdr:col>
      <xdr:colOff>342900</xdr:colOff>
      <xdr:row>48</xdr:row>
      <xdr:rowOff>0</xdr:rowOff>
    </xdr:to>
    <xdr:sp macro="" textlink="">
      <xdr:nvSpPr>
        <xdr:cNvPr id="19" name="Rectangle 3">
          <a:extLst>
            <a:ext uri="{FF2B5EF4-FFF2-40B4-BE49-F238E27FC236}">
              <a16:creationId xmlns:a16="http://schemas.microsoft.com/office/drawing/2014/main" id="{00000000-0008-0000-1C00-000013000000}"/>
            </a:ext>
          </a:extLst>
        </xdr:cNvPr>
        <xdr:cNvSpPr>
          <a:spLocks noChangeArrowheads="1"/>
        </xdr:cNvSpPr>
      </xdr:nvSpPr>
      <xdr:spPr bwMode="auto">
        <a:xfrm>
          <a:off x="247650" y="306705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180975</xdr:colOff>
      <xdr:row>50</xdr:row>
      <xdr:rowOff>0</xdr:rowOff>
    </xdr:from>
    <xdr:to>
      <xdr:col>0</xdr:col>
      <xdr:colOff>276225</xdr:colOff>
      <xdr:row>50</xdr:row>
      <xdr:rowOff>0</xdr:rowOff>
    </xdr:to>
    <xdr:sp macro="" textlink="">
      <xdr:nvSpPr>
        <xdr:cNvPr id="20" name="Rectangle 7">
          <a:extLst>
            <a:ext uri="{FF2B5EF4-FFF2-40B4-BE49-F238E27FC236}">
              <a16:creationId xmlns:a16="http://schemas.microsoft.com/office/drawing/2014/main" id="{00000000-0008-0000-1C00-000014000000}"/>
            </a:ext>
          </a:extLst>
        </xdr:cNvPr>
        <xdr:cNvSpPr>
          <a:spLocks noChangeArrowheads="1"/>
        </xdr:cNvSpPr>
      </xdr:nvSpPr>
      <xdr:spPr bwMode="auto">
        <a:xfrm>
          <a:off x="180975" y="356235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228600</xdr:colOff>
      <xdr:row>50</xdr:row>
      <xdr:rowOff>0</xdr:rowOff>
    </xdr:from>
    <xdr:to>
      <xdr:col>0</xdr:col>
      <xdr:colOff>323850</xdr:colOff>
      <xdr:row>50</xdr:row>
      <xdr:rowOff>0</xdr:rowOff>
    </xdr:to>
    <xdr:sp macro="" textlink="">
      <xdr:nvSpPr>
        <xdr:cNvPr id="21" name="Rectangle 8">
          <a:extLst>
            <a:ext uri="{FF2B5EF4-FFF2-40B4-BE49-F238E27FC236}">
              <a16:creationId xmlns:a16="http://schemas.microsoft.com/office/drawing/2014/main" id="{00000000-0008-0000-1C00-000015000000}"/>
            </a:ext>
          </a:extLst>
        </xdr:cNvPr>
        <xdr:cNvSpPr>
          <a:spLocks noChangeArrowheads="1"/>
        </xdr:cNvSpPr>
      </xdr:nvSpPr>
      <xdr:spPr bwMode="auto">
        <a:xfrm>
          <a:off x="228600" y="356235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247650</xdr:colOff>
      <xdr:row>50</xdr:row>
      <xdr:rowOff>0</xdr:rowOff>
    </xdr:from>
    <xdr:to>
      <xdr:col>0</xdr:col>
      <xdr:colOff>342900</xdr:colOff>
      <xdr:row>50</xdr:row>
      <xdr:rowOff>0</xdr:rowOff>
    </xdr:to>
    <xdr:sp macro="" textlink="">
      <xdr:nvSpPr>
        <xdr:cNvPr id="22" name="Rectangle 9">
          <a:extLst>
            <a:ext uri="{FF2B5EF4-FFF2-40B4-BE49-F238E27FC236}">
              <a16:creationId xmlns:a16="http://schemas.microsoft.com/office/drawing/2014/main" id="{00000000-0008-0000-1C00-000016000000}"/>
            </a:ext>
          </a:extLst>
        </xdr:cNvPr>
        <xdr:cNvSpPr>
          <a:spLocks noChangeArrowheads="1"/>
        </xdr:cNvSpPr>
      </xdr:nvSpPr>
      <xdr:spPr bwMode="auto">
        <a:xfrm>
          <a:off x="247650" y="356235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180975</xdr:colOff>
      <xdr:row>49</xdr:row>
      <xdr:rowOff>0</xdr:rowOff>
    </xdr:from>
    <xdr:to>
      <xdr:col>0</xdr:col>
      <xdr:colOff>276225</xdr:colOff>
      <xdr:row>49</xdr:row>
      <xdr:rowOff>0</xdr:rowOff>
    </xdr:to>
    <xdr:sp macro="" textlink="">
      <xdr:nvSpPr>
        <xdr:cNvPr id="23" name="Rectangle 1">
          <a:extLst>
            <a:ext uri="{FF2B5EF4-FFF2-40B4-BE49-F238E27FC236}">
              <a16:creationId xmlns:a16="http://schemas.microsoft.com/office/drawing/2014/main" id="{00000000-0008-0000-1C00-000017000000}"/>
            </a:ext>
          </a:extLst>
        </xdr:cNvPr>
        <xdr:cNvSpPr>
          <a:spLocks noChangeArrowheads="1"/>
        </xdr:cNvSpPr>
      </xdr:nvSpPr>
      <xdr:spPr bwMode="auto">
        <a:xfrm>
          <a:off x="180975" y="331470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228600</xdr:colOff>
      <xdr:row>49</xdr:row>
      <xdr:rowOff>0</xdr:rowOff>
    </xdr:from>
    <xdr:to>
      <xdr:col>0</xdr:col>
      <xdr:colOff>323850</xdr:colOff>
      <xdr:row>49</xdr:row>
      <xdr:rowOff>0</xdr:rowOff>
    </xdr:to>
    <xdr:sp macro="" textlink="">
      <xdr:nvSpPr>
        <xdr:cNvPr id="24" name="Rectangle 2">
          <a:extLst>
            <a:ext uri="{FF2B5EF4-FFF2-40B4-BE49-F238E27FC236}">
              <a16:creationId xmlns:a16="http://schemas.microsoft.com/office/drawing/2014/main" id="{00000000-0008-0000-1C00-000018000000}"/>
            </a:ext>
          </a:extLst>
        </xdr:cNvPr>
        <xdr:cNvSpPr>
          <a:spLocks noChangeArrowheads="1"/>
        </xdr:cNvSpPr>
      </xdr:nvSpPr>
      <xdr:spPr bwMode="auto">
        <a:xfrm>
          <a:off x="228600" y="331470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247650</xdr:colOff>
      <xdr:row>49</xdr:row>
      <xdr:rowOff>0</xdr:rowOff>
    </xdr:from>
    <xdr:to>
      <xdr:col>0</xdr:col>
      <xdr:colOff>342900</xdr:colOff>
      <xdr:row>49</xdr:row>
      <xdr:rowOff>0</xdr:rowOff>
    </xdr:to>
    <xdr:sp macro="" textlink="">
      <xdr:nvSpPr>
        <xdr:cNvPr id="25" name="Rectangle 3">
          <a:extLst>
            <a:ext uri="{FF2B5EF4-FFF2-40B4-BE49-F238E27FC236}">
              <a16:creationId xmlns:a16="http://schemas.microsoft.com/office/drawing/2014/main" id="{00000000-0008-0000-1C00-000019000000}"/>
            </a:ext>
          </a:extLst>
        </xdr:cNvPr>
        <xdr:cNvSpPr>
          <a:spLocks noChangeArrowheads="1"/>
        </xdr:cNvSpPr>
      </xdr:nvSpPr>
      <xdr:spPr bwMode="auto">
        <a:xfrm>
          <a:off x="247650" y="331470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15</xdr:row>
      <xdr:rowOff>0</xdr:rowOff>
    </xdr:from>
    <xdr:to>
      <xdr:col>0</xdr:col>
      <xdr:colOff>276225</xdr:colOff>
      <xdr:row>15</xdr:row>
      <xdr:rowOff>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1F00-000002000000}"/>
            </a:ext>
          </a:extLst>
        </xdr:cNvPr>
        <xdr:cNvSpPr>
          <a:spLocks noChangeArrowheads="1"/>
        </xdr:cNvSpPr>
      </xdr:nvSpPr>
      <xdr:spPr bwMode="auto">
        <a:xfrm>
          <a:off x="180975" y="3095625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228600</xdr:colOff>
      <xdr:row>15</xdr:row>
      <xdr:rowOff>0</xdr:rowOff>
    </xdr:from>
    <xdr:to>
      <xdr:col>0</xdr:col>
      <xdr:colOff>323850</xdr:colOff>
      <xdr:row>15</xdr:row>
      <xdr:rowOff>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1F00-000003000000}"/>
            </a:ext>
          </a:extLst>
        </xdr:cNvPr>
        <xdr:cNvSpPr>
          <a:spLocks noChangeArrowheads="1"/>
        </xdr:cNvSpPr>
      </xdr:nvSpPr>
      <xdr:spPr bwMode="auto">
        <a:xfrm>
          <a:off x="228600" y="3095625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247650</xdr:colOff>
      <xdr:row>15</xdr:row>
      <xdr:rowOff>0</xdr:rowOff>
    </xdr:from>
    <xdr:to>
      <xdr:col>0</xdr:col>
      <xdr:colOff>342900</xdr:colOff>
      <xdr:row>15</xdr:row>
      <xdr:rowOff>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1F00-000004000000}"/>
            </a:ext>
          </a:extLst>
        </xdr:cNvPr>
        <xdr:cNvSpPr>
          <a:spLocks noChangeArrowheads="1"/>
        </xdr:cNvSpPr>
      </xdr:nvSpPr>
      <xdr:spPr bwMode="auto">
        <a:xfrm>
          <a:off x="247650" y="3095625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180975</xdr:colOff>
      <xdr:row>14</xdr:row>
      <xdr:rowOff>0</xdr:rowOff>
    </xdr:from>
    <xdr:to>
      <xdr:col>0</xdr:col>
      <xdr:colOff>276225</xdr:colOff>
      <xdr:row>14</xdr:row>
      <xdr:rowOff>0</xdr:rowOff>
    </xdr:to>
    <xdr:sp macro="" textlink="">
      <xdr:nvSpPr>
        <xdr:cNvPr id="5" name="Rectangle 1">
          <a:extLst>
            <a:ext uri="{FF2B5EF4-FFF2-40B4-BE49-F238E27FC236}">
              <a16:creationId xmlns:a16="http://schemas.microsoft.com/office/drawing/2014/main" id="{00000000-0008-0000-1F00-000005000000}"/>
            </a:ext>
          </a:extLst>
        </xdr:cNvPr>
        <xdr:cNvSpPr>
          <a:spLocks noChangeArrowheads="1"/>
        </xdr:cNvSpPr>
      </xdr:nvSpPr>
      <xdr:spPr bwMode="auto">
        <a:xfrm>
          <a:off x="180975" y="2905125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228600</xdr:colOff>
      <xdr:row>14</xdr:row>
      <xdr:rowOff>0</xdr:rowOff>
    </xdr:from>
    <xdr:to>
      <xdr:col>0</xdr:col>
      <xdr:colOff>323850</xdr:colOff>
      <xdr:row>14</xdr:row>
      <xdr:rowOff>0</xdr:rowOff>
    </xdr:to>
    <xdr:sp macro="" textlink="">
      <xdr:nvSpPr>
        <xdr:cNvPr id="6" name="Rectangle 2">
          <a:extLst>
            <a:ext uri="{FF2B5EF4-FFF2-40B4-BE49-F238E27FC236}">
              <a16:creationId xmlns:a16="http://schemas.microsoft.com/office/drawing/2014/main" id="{00000000-0008-0000-1F00-000006000000}"/>
            </a:ext>
          </a:extLst>
        </xdr:cNvPr>
        <xdr:cNvSpPr>
          <a:spLocks noChangeArrowheads="1"/>
        </xdr:cNvSpPr>
      </xdr:nvSpPr>
      <xdr:spPr bwMode="auto">
        <a:xfrm>
          <a:off x="228600" y="2905125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247650</xdr:colOff>
      <xdr:row>14</xdr:row>
      <xdr:rowOff>0</xdr:rowOff>
    </xdr:from>
    <xdr:to>
      <xdr:col>0</xdr:col>
      <xdr:colOff>342900</xdr:colOff>
      <xdr:row>14</xdr:row>
      <xdr:rowOff>0</xdr:rowOff>
    </xdr:to>
    <xdr:sp macro="" textlink="">
      <xdr:nvSpPr>
        <xdr:cNvPr id="7" name="Rectangle 3">
          <a:extLst>
            <a:ext uri="{FF2B5EF4-FFF2-40B4-BE49-F238E27FC236}">
              <a16:creationId xmlns:a16="http://schemas.microsoft.com/office/drawing/2014/main" id="{00000000-0008-0000-1F00-000007000000}"/>
            </a:ext>
          </a:extLst>
        </xdr:cNvPr>
        <xdr:cNvSpPr>
          <a:spLocks noChangeArrowheads="1"/>
        </xdr:cNvSpPr>
      </xdr:nvSpPr>
      <xdr:spPr bwMode="auto">
        <a:xfrm>
          <a:off x="247650" y="2905125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180975</xdr:colOff>
      <xdr:row>16</xdr:row>
      <xdr:rowOff>0</xdr:rowOff>
    </xdr:from>
    <xdr:to>
      <xdr:col>0</xdr:col>
      <xdr:colOff>276225</xdr:colOff>
      <xdr:row>16</xdr:row>
      <xdr:rowOff>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0000000-0008-0000-1F00-000008000000}"/>
            </a:ext>
          </a:extLst>
        </xdr:cNvPr>
        <xdr:cNvSpPr>
          <a:spLocks noChangeArrowheads="1"/>
        </xdr:cNvSpPr>
      </xdr:nvSpPr>
      <xdr:spPr bwMode="auto">
        <a:xfrm>
          <a:off x="180975" y="3286125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228600</xdr:colOff>
      <xdr:row>16</xdr:row>
      <xdr:rowOff>0</xdr:rowOff>
    </xdr:from>
    <xdr:to>
      <xdr:col>0</xdr:col>
      <xdr:colOff>323850</xdr:colOff>
      <xdr:row>16</xdr:row>
      <xdr:rowOff>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00000000-0008-0000-1F00-000009000000}"/>
            </a:ext>
          </a:extLst>
        </xdr:cNvPr>
        <xdr:cNvSpPr>
          <a:spLocks noChangeArrowheads="1"/>
        </xdr:cNvSpPr>
      </xdr:nvSpPr>
      <xdr:spPr bwMode="auto">
        <a:xfrm>
          <a:off x="228600" y="3286125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247650</xdr:colOff>
      <xdr:row>16</xdr:row>
      <xdr:rowOff>0</xdr:rowOff>
    </xdr:from>
    <xdr:to>
      <xdr:col>0</xdr:col>
      <xdr:colOff>342900</xdr:colOff>
      <xdr:row>16</xdr:row>
      <xdr:rowOff>0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0000000-0008-0000-1F00-00000A000000}"/>
            </a:ext>
          </a:extLst>
        </xdr:cNvPr>
        <xdr:cNvSpPr>
          <a:spLocks noChangeArrowheads="1"/>
        </xdr:cNvSpPr>
      </xdr:nvSpPr>
      <xdr:spPr bwMode="auto">
        <a:xfrm>
          <a:off x="247650" y="3286125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180975</xdr:colOff>
      <xdr:row>15</xdr:row>
      <xdr:rowOff>0</xdr:rowOff>
    </xdr:from>
    <xdr:to>
      <xdr:col>0</xdr:col>
      <xdr:colOff>276225</xdr:colOff>
      <xdr:row>15</xdr:row>
      <xdr:rowOff>0</xdr:rowOff>
    </xdr:to>
    <xdr:sp macro="" textlink="">
      <xdr:nvSpPr>
        <xdr:cNvPr id="11" name="Rectangle 1">
          <a:extLst>
            <a:ext uri="{FF2B5EF4-FFF2-40B4-BE49-F238E27FC236}">
              <a16:creationId xmlns:a16="http://schemas.microsoft.com/office/drawing/2014/main" id="{00000000-0008-0000-1F00-00000B000000}"/>
            </a:ext>
          </a:extLst>
        </xdr:cNvPr>
        <xdr:cNvSpPr>
          <a:spLocks noChangeArrowheads="1"/>
        </xdr:cNvSpPr>
      </xdr:nvSpPr>
      <xdr:spPr bwMode="auto">
        <a:xfrm>
          <a:off x="180975" y="3095625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228600</xdr:colOff>
      <xdr:row>15</xdr:row>
      <xdr:rowOff>0</xdr:rowOff>
    </xdr:from>
    <xdr:to>
      <xdr:col>0</xdr:col>
      <xdr:colOff>323850</xdr:colOff>
      <xdr:row>15</xdr:row>
      <xdr:rowOff>0</xdr:rowOff>
    </xdr:to>
    <xdr:sp macro="" textlink="">
      <xdr:nvSpPr>
        <xdr:cNvPr id="12" name="Rectangle 2">
          <a:extLst>
            <a:ext uri="{FF2B5EF4-FFF2-40B4-BE49-F238E27FC236}">
              <a16:creationId xmlns:a16="http://schemas.microsoft.com/office/drawing/2014/main" id="{00000000-0008-0000-1F00-00000C000000}"/>
            </a:ext>
          </a:extLst>
        </xdr:cNvPr>
        <xdr:cNvSpPr>
          <a:spLocks noChangeArrowheads="1"/>
        </xdr:cNvSpPr>
      </xdr:nvSpPr>
      <xdr:spPr bwMode="auto">
        <a:xfrm>
          <a:off x="228600" y="3095625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247650</xdr:colOff>
      <xdr:row>15</xdr:row>
      <xdr:rowOff>0</xdr:rowOff>
    </xdr:from>
    <xdr:to>
      <xdr:col>0</xdr:col>
      <xdr:colOff>342900</xdr:colOff>
      <xdr:row>15</xdr:row>
      <xdr:rowOff>0</xdr:rowOff>
    </xdr:to>
    <xdr:sp macro="" textlink="">
      <xdr:nvSpPr>
        <xdr:cNvPr id="13" name="Rectangle 3">
          <a:extLst>
            <a:ext uri="{FF2B5EF4-FFF2-40B4-BE49-F238E27FC236}">
              <a16:creationId xmlns:a16="http://schemas.microsoft.com/office/drawing/2014/main" id="{00000000-0008-0000-1F00-00000D000000}"/>
            </a:ext>
          </a:extLst>
        </xdr:cNvPr>
        <xdr:cNvSpPr>
          <a:spLocks noChangeArrowheads="1"/>
        </xdr:cNvSpPr>
      </xdr:nvSpPr>
      <xdr:spPr bwMode="auto">
        <a:xfrm>
          <a:off x="247650" y="3095625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180975</xdr:colOff>
      <xdr:row>35</xdr:row>
      <xdr:rowOff>0</xdr:rowOff>
    </xdr:from>
    <xdr:to>
      <xdr:col>0</xdr:col>
      <xdr:colOff>276225</xdr:colOff>
      <xdr:row>35</xdr:row>
      <xdr:rowOff>0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00000000-0008-0000-1F00-00000E000000}"/>
            </a:ext>
          </a:extLst>
        </xdr:cNvPr>
        <xdr:cNvSpPr>
          <a:spLocks noChangeArrowheads="1"/>
        </xdr:cNvSpPr>
      </xdr:nvSpPr>
      <xdr:spPr bwMode="auto">
        <a:xfrm>
          <a:off x="180975" y="6791325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228600</xdr:colOff>
      <xdr:row>35</xdr:row>
      <xdr:rowOff>0</xdr:rowOff>
    </xdr:from>
    <xdr:to>
      <xdr:col>0</xdr:col>
      <xdr:colOff>323850</xdr:colOff>
      <xdr:row>35</xdr:row>
      <xdr:rowOff>0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00000000-0008-0000-1F00-00000F000000}"/>
            </a:ext>
          </a:extLst>
        </xdr:cNvPr>
        <xdr:cNvSpPr>
          <a:spLocks noChangeArrowheads="1"/>
        </xdr:cNvSpPr>
      </xdr:nvSpPr>
      <xdr:spPr bwMode="auto">
        <a:xfrm>
          <a:off x="228600" y="6791325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247650</xdr:colOff>
      <xdr:row>35</xdr:row>
      <xdr:rowOff>0</xdr:rowOff>
    </xdr:from>
    <xdr:to>
      <xdr:col>0</xdr:col>
      <xdr:colOff>342900</xdr:colOff>
      <xdr:row>35</xdr:row>
      <xdr:rowOff>0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00000000-0008-0000-1F00-000010000000}"/>
            </a:ext>
          </a:extLst>
        </xdr:cNvPr>
        <xdr:cNvSpPr>
          <a:spLocks noChangeArrowheads="1"/>
        </xdr:cNvSpPr>
      </xdr:nvSpPr>
      <xdr:spPr bwMode="auto">
        <a:xfrm>
          <a:off x="247650" y="6791325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180975</xdr:colOff>
      <xdr:row>34</xdr:row>
      <xdr:rowOff>0</xdr:rowOff>
    </xdr:from>
    <xdr:to>
      <xdr:col>0</xdr:col>
      <xdr:colOff>276225</xdr:colOff>
      <xdr:row>34</xdr:row>
      <xdr:rowOff>0</xdr:rowOff>
    </xdr:to>
    <xdr:sp macro="" textlink="">
      <xdr:nvSpPr>
        <xdr:cNvPr id="17" name="Rectangle 1">
          <a:extLst>
            <a:ext uri="{FF2B5EF4-FFF2-40B4-BE49-F238E27FC236}">
              <a16:creationId xmlns:a16="http://schemas.microsoft.com/office/drawing/2014/main" id="{00000000-0008-0000-1F00-000011000000}"/>
            </a:ext>
          </a:extLst>
        </xdr:cNvPr>
        <xdr:cNvSpPr>
          <a:spLocks noChangeArrowheads="1"/>
        </xdr:cNvSpPr>
      </xdr:nvSpPr>
      <xdr:spPr bwMode="auto">
        <a:xfrm>
          <a:off x="180975" y="6600825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228600</xdr:colOff>
      <xdr:row>34</xdr:row>
      <xdr:rowOff>0</xdr:rowOff>
    </xdr:from>
    <xdr:to>
      <xdr:col>0</xdr:col>
      <xdr:colOff>323850</xdr:colOff>
      <xdr:row>34</xdr:row>
      <xdr:rowOff>0</xdr:rowOff>
    </xdr:to>
    <xdr:sp macro="" textlink="">
      <xdr:nvSpPr>
        <xdr:cNvPr id="18" name="Rectangle 2">
          <a:extLst>
            <a:ext uri="{FF2B5EF4-FFF2-40B4-BE49-F238E27FC236}">
              <a16:creationId xmlns:a16="http://schemas.microsoft.com/office/drawing/2014/main" id="{00000000-0008-0000-1F00-000012000000}"/>
            </a:ext>
          </a:extLst>
        </xdr:cNvPr>
        <xdr:cNvSpPr>
          <a:spLocks noChangeArrowheads="1"/>
        </xdr:cNvSpPr>
      </xdr:nvSpPr>
      <xdr:spPr bwMode="auto">
        <a:xfrm>
          <a:off x="228600" y="6600825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247650</xdr:colOff>
      <xdr:row>34</xdr:row>
      <xdr:rowOff>0</xdr:rowOff>
    </xdr:from>
    <xdr:to>
      <xdr:col>0</xdr:col>
      <xdr:colOff>342900</xdr:colOff>
      <xdr:row>34</xdr:row>
      <xdr:rowOff>0</xdr:rowOff>
    </xdr:to>
    <xdr:sp macro="" textlink="">
      <xdr:nvSpPr>
        <xdr:cNvPr id="19" name="Rectangle 3">
          <a:extLst>
            <a:ext uri="{FF2B5EF4-FFF2-40B4-BE49-F238E27FC236}">
              <a16:creationId xmlns:a16="http://schemas.microsoft.com/office/drawing/2014/main" id="{00000000-0008-0000-1F00-000013000000}"/>
            </a:ext>
          </a:extLst>
        </xdr:cNvPr>
        <xdr:cNvSpPr>
          <a:spLocks noChangeArrowheads="1"/>
        </xdr:cNvSpPr>
      </xdr:nvSpPr>
      <xdr:spPr bwMode="auto">
        <a:xfrm>
          <a:off x="247650" y="6600825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180975</xdr:colOff>
      <xdr:row>36</xdr:row>
      <xdr:rowOff>0</xdr:rowOff>
    </xdr:from>
    <xdr:to>
      <xdr:col>0</xdr:col>
      <xdr:colOff>276225</xdr:colOff>
      <xdr:row>36</xdr:row>
      <xdr:rowOff>0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00000000-0008-0000-1F00-000014000000}"/>
            </a:ext>
          </a:extLst>
        </xdr:cNvPr>
        <xdr:cNvSpPr>
          <a:spLocks noChangeArrowheads="1"/>
        </xdr:cNvSpPr>
      </xdr:nvSpPr>
      <xdr:spPr bwMode="auto">
        <a:xfrm>
          <a:off x="180975" y="6981825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228600</xdr:colOff>
      <xdr:row>36</xdr:row>
      <xdr:rowOff>0</xdr:rowOff>
    </xdr:from>
    <xdr:to>
      <xdr:col>0</xdr:col>
      <xdr:colOff>323850</xdr:colOff>
      <xdr:row>36</xdr:row>
      <xdr:rowOff>0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00000000-0008-0000-1F00-000015000000}"/>
            </a:ext>
          </a:extLst>
        </xdr:cNvPr>
        <xdr:cNvSpPr>
          <a:spLocks noChangeArrowheads="1"/>
        </xdr:cNvSpPr>
      </xdr:nvSpPr>
      <xdr:spPr bwMode="auto">
        <a:xfrm>
          <a:off x="228600" y="6981825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247650</xdr:colOff>
      <xdr:row>36</xdr:row>
      <xdr:rowOff>0</xdr:rowOff>
    </xdr:from>
    <xdr:to>
      <xdr:col>0</xdr:col>
      <xdr:colOff>342900</xdr:colOff>
      <xdr:row>36</xdr:row>
      <xdr:rowOff>0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00000000-0008-0000-1F00-000016000000}"/>
            </a:ext>
          </a:extLst>
        </xdr:cNvPr>
        <xdr:cNvSpPr>
          <a:spLocks noChangeArrowheads="1"/>
        </xdr:cNvSpPr>
      </xdr:nvSpPr>
      <xdr:spPr bwMode="auto">
        <a:xfrm>
          <a:off x="247650" y="6981825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180975</xdr:colOff>
      <xdr:row>35</xdr:row>
      <xdr:rowOff>0</xdr:rowOff>
    </xdr:from>
    <xdr:to>
      <xdr:col>0</xdr:col>
      <xdr:colOff>276225</xdr:colOff>
      <xdr:row>35</xdr:row>
      <xdr:rowOff>0</xdr:rowOff>
    </xdr:to>
    <xdr:sp macro="" textlink="">
      <xdr:nvSpPr>
        <xdr:cNvPr id="23" name="Rectangle 1">
          <a:extLst>
            <a:ext uri="{FF2B5EF4-FFF2-40B4-BE49-F238E27FC236}">
              <a16:creationId xmlns:a16="http://schemas.microsoft.com/office/drawing/2014/main" id="{00000000-0008-0000-1F00-000017000000}"/>
            </a:ext>
          </a:extLst>
        </xdr:cNvPr>
        <xdr:cNvSpPr>
          <a:spLocks noChangeArrowheads="1"/>
        </xdr:cNvSpPr>
      </xdr:nvSpPr>
      <xdr:spPr bwMode="auto">
        <a:xfrm>
          <a:off x="180975" y="6791325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228600</xdr:colOff>
      <xdr:row>35</xdr:row>
      <xdr:rowOff>0</xdr:rowOff>
    </xdr:from>
    <xdr:to>
      <xdr:col>0</xdr:col>
      <xdr:colOff>323850</xdr:colOff>
      <xdr:row>35</xdr:row>
      <xdr:rowOff>0</xdr:rowOff>
    </xdr:to>
    <xdr:sp macro="" textlink="">
      <xdr:nvSpPr>
        <xdr:cNvPr id="24" name="Rectangle 2">
          <a:extLst>
            <a:ext uri="{FF2B5EF4-FFF2-40B4-BE49-F238E27FC236}">
              <a16:creationId xmlns:a16="http://schemas.microsoft.com/office/drawing/2014/main" id="{00000000-0008-0000-1F00-000018000000}"/>
            </a:ext>
          </a:extLst>
        </xdr:cNvPr>
        <xdr:cNvSpPr>
          <a:spLocks noChangeArrowheads="1"/>
        </xdr:cNvSpPr>
      </xdr:nvSpPr>
      <xdr:spPr bwMode="auto">
        <a:xfrm>
          <a:off x="228600" y="6791325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247650</xdr:colOff>
      <xdr:row>35</xdr:row>
      <xdr:rowOff>0</xdr:rowOff>
    </xdr:from>
    <xdr:to>
      <xdr:col>0</xdr:col>
      <xdr:colOff>342900</xdr:colOff>
      <xdr:row>35</xdr:row>
      <xdr:rowOff>0</xdr:rowOff>
    </xdr:to>
    <xdr:sp macro="" textlink="">
      <xdr:nvSpPr>
        <xdr:cNvPr id="25" name="Rectangle 3">
          <a:extLst>
            <a:ext uri="{FF2B5EF4-FFF2-40B4-BE49-F238E27FC236}">
              <a16:creationId xmlns:a16="http://schemas.microsoft.com/office/drawing/2014/main" id="{00000000-0008-0000-1F00-000019000000}"/>
            </a:ext>
          </a:extLst>
        </xdr:cNvPr>
        <xdr:cNvSpPr>
          <a:spLocks noChangeArrowheads="1"/>
        </xdr:cNvSpPr>
      </xdr:nvSpPr>
      <xdr:spPr bwMode="auto">
        <a:xfrm>
          <a:off x="247650" y="6791325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19</xdr:row>
      <xdr:rowOff>0</xdr:rowOff>
    </xdr:from>
    <xdr:to>
      <xdr:col>0</xdr:col>
      <xdr:colOff>276225</xdr:colOff>
      <xdr:row>19</xdr:row>
      <xdr:rowOff>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ChangeArrowheads="1"/>
        </xdr:cNvSpPr>
      </xdr:nvSpPr>
      <xdr:spPr bwMode="auto">
        <a:xfrm>
          <a:off x="180975" y="331470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228600</xdr:colOff>
      <xdr:row>19</xdr:row>
      <xdr:rowOff>0</xdr:rowOff>
    </xdr:from>
    <xdr:to>
      <xdr:col>0</xdr:col>
      <xdr:colOff>323850</xdr:colOff>
      <xdr:row>19</xdr:row>
      <xdr:rowOff>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ChangeArrowheads="1"/>
        </xdr:cNvSpPr>
      </xdr:nvSpPr>
      <xdr:spPr bwMode="auto">
        <a:xfrm>
          <a:off x="228600" y="331470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247650</xdr:colOff>
      <xdr:row>19</xdr:row>
      <xdr:rowOff>0</xdr:rowOff>
    </xdr:from>
    <xdr:to>
      <xdr:col>0</xdr:col>
      <xdr:colOff>342900</xdr:colOff>
      <xdr:row>19</xdr:row>
      <xdr:rowOff>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ChangeArrowheads="1"/>
        </xdr:cNvSpPr>
      </xdr:nvSpPr>
      <xdr:spPr bwMode="auto">
        <a:xfrm>
          <a:off x="247650" y="331470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180975</xdr:colOff>
      <xdr:row>18</xdr:row>
      <xdr:rowOff>0</xdr:rowOff>
    </xdr:from>
    <xdr:to>
      <xdr:col>0</xdr:col>
      <xdr:colOff>276225</xdr:colOff>
      <xdr:row>18</xdr:row>
      <xdr:rowOff>0</xdr:rowOff>
    </xdr:to>
    <xdr:sp macro="" textlink="">
      <xdr:nvSpPr>
        <xdr:cNvPr id="5" name="Rectangle 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ChangeArrowheads="1"/>
        </xdr:cNvSpPr>
      </xdr:nvSpPr>
      <xdr:spPr bwMode="auto">
        <a:xfrm>
          <a:off x="180975" y="306705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228600</xdr:colOff>
      <xdr:row>18</xdr:row>
      <xdr:rowOff>0</xdr:rowOff>
    </xdr:from>
    <xdr:to>
      <xdr:col>0</xdr:col>
      <xdr:colOff>323850</xdr:colOff>
      <xdr:row>18</xdr:row>
      <xdr:rowOff>0</xdr:rowOff>
    </xdr:to>
    <xdr:sp macro="" textlink="">
      <xdr:nvSpPr>
        <xdr:cNvPr id="6" name="Rectangle 2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ChangeArrowheads="1"/>
        </xdr:cNvSpPr>
      </xdr:nvSpPr>
      <xdr:spPr bwMode="auto">
        <a:xfrm>
          <a:off x="228600" y="306705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247650</xdr:colOff>
      <xdr:row>18</xdr:row>
      <xdr:rowOff>0</xdr:rowOff>
    </xdr:from>
    <xdr:to>
      <xdr:col>0</xdr:col>
      <xdr:colOff>342900</xdr:colOff>
      <xdr:row>18</xdr:row>
      <xdr:rowOff>0</xdr:rowOff>
    </xdr:to>
    <xdr:sp macro="" textlink="">
      <xdr:nvSpPr>
        <xdr:cNvPr id="7" name="Rectangle 3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ChangeArrowheads="1"/>
        </xdr:cNvSpPr>
      </xdr:nvSpPr>
      <xdr:spPr bwMode="auto">
        <a:xfrm>
          <a:off x="247650" y="306705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180975</xdr:colOff>
      <xdr:row>20</xdr:row>
      <xdr:rowOff>0</xdr:rowOff>
    </xdr:from>
    <xdr:to>
      <xdr:col>0</xdr:col>
      <xdr:colOff>276225</xdr:colOff>
      <xdr:row>20</xdr:row>
      <xdr:rowOff>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ChangeArrowheads="1"/>
        </xdr:cNvSpPr>
      </xdr:nvSpPr>
      <xdr:spPr bwMode="auto">
        <a:xfrm>
          <a:off x="180975" y="356235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228600</xdr:colOff>
      <xdr:row>20</xdr:row>
      <xdr:rowOff>0</xdr:rowOff>
    </xdr:from>
    <xdr:to>
      <xdr:col>0</xdr:col>
      <xdr:colOff>323850</xdr:colOff>
      <xdr:row>20</xdr:row>
      <xdr:rowOff>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ChangeArrowheads="1"/>
        </xdr:cNvSpPr>
      </xdr:nvSpPr>
      <xdr:spPr bwMode="auto">
        <a:xfrm>
          <a:off x="228600" y="356235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247650</xdr:colOff>
      <xdr:row>20</xdr:row>
      <xdr:rowOff>0</xdr:rowOff>
    </xdr:from>
    <xdr:to>
      <xdr:col>0</xdr:col>
      <xdr:colOff>342900</xdr:colOff>
      <xdr:row>20</xdr:row>
      <xdr:rowOff>0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ChangeArrowheads="1"/>
        </xdr:cNvSpPr>
      </xdr:nvSpPr>
      <xdr:spPr bwMode="auto">
        <a:xfrm>
          <a:off x="247650" y="356235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180975</xdr:colOff>
      <xdr:row>19</xdr:row>
      <xdr:rowOff>0</xdr:rowOff>
    </xdr:from>
    <xdr:to>
      <xdr:col>0</xdr:col>
      <xdr:colOff>276225</xdr:colOff>
      <xdr:row>19</xdr:row>
      <xdr:rowOff>0</xdr:rowOff>
    </xdr:to>
    <xdr:sp macro="" textlink="">
      <xdr:nvSpPr>
        <xdr:cNvPr id="11" name="Rectangle 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ChangeArrowheads="1"/>
        </xdr:cNvSpPr>
      </xdr:nvSpPr>
      <xdr:spPr bwMode="auto">
        <a:xfrm>
          <a:off x="180975" y="331470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228600</xdr:colOff>
      <xdr:row>19</xdr:row>
      <xdr:rowOff>0</xdr:rowOff>
    </xdr:from>
    <xdr:to>
      <xdr:col>0</xdr:col>
      <xdr:colOff>323850</xdr:colOff>
      <xdr:row>19</xdr:row>
      <xdr:rowOff>0</xdr:rowOff>
    </xdr:to>
    <xdr:sp macro="" textlink="">
      <xdr:nvSpPr>
        <xdr:cNvPr id="12" name="Rectangle 2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ChangeArrowheads="1"/>
        </xdr:cNvSpPr>
      </xdr:nvSpPr>
      <xdr:spPr bwMode="auto">
        <a:xfrm>
          <a:off x="228600" y="331470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247650</xdr:colOff>
      <xdr:row>19</xdr:row>
      <xdr:rowOff>0</xdr:rowOff>
    </xdr:from>
    <xdr:to>
      <xdr:col>0</xdr:col>
      <xdr:colOff>342900</xdr:colOff>
      <xdr:row>19</xdr:row>
      <xdr:rowOff>0</xdr:rowOff>
    </xdr:to>
    <xdr:sp macro="" textlink="">
      <xdr:nvSpPr>
        <xdr:cNvPr id="13" name="Rectangle 3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ChangeArrowheads="1"/>
        </xdr:cNvSpPr>
      </xdr:nvSpPr>
      <xdr:spPr bwMode="auto">
        <a:xfrm>
          <a:off x="247650" y="331470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15</xdr:row>
      <xdr:rowOff>0</xdr:rowOff>
    </xdr:from>
    <xdr:to>
      <xdr:col>0</xdr:col>
      <xdr:colOff>276225</xdr:colOff>
      <xdr:row>15</xdr:row>
      <xdr:rowOff>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2300-000002000000}"/>
            </a:ext>
          </a:extLst>
        </xdr:cNvPr>
        <xdr:cNvSpPr>
          <a:spLocks noChangeArrowheads="1"/>
        </xdr:cNvSpPr>
      </xdr:nvSpPr>
      <xdr:spPr bwMode="auto">
        <a:xfrm>
          <a:off x="180975" y="304800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228600</xdr:colOff>
      <xdr:row>15</xdr:row>
      <xdr:rowOff>0</xdr:rowOff>
    </xdr:from>
    <xdr:to>
      <xdr:col>0</xdr:col>
      <xdr:colOff>323850</xdr:colOff>
      <xdr:row>15</xdr:row>
      <xdr:rowOff>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2300-000003000000}"/>
            </a:ext>
          </a:extLst>
        </xdr:cNvPr>
        <xdr:cNvSpPr>
          <a:spLocks noChangeArrowheads="1"/>
        </xdr:cNvSpPr>
      </xdr:nvSpPr>
      <xdr:spPr bwMode="auto">
        <a:xfrm>
          <a:off x="228600" y="304800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247650</xdr:colOff>
      <xdr:row>15</xdr:row>
      <xdr:rowOff>0</xdr:rowOff>
    </xdr:from>
    <xdr:to>
      <xdr:col>0</xdr:col>
      <xdr:colOff>342900</xdr:colOff>
      <xdr:row>15</xdr:row>
      <xdr:rowOff>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2300-000004000000}"/>
            </a:ext>
          </a:extLst>
        </xdr:cNvPr>
        <xdr:cNvSpPr>
          <a:spLocks noChangeArrowheads="1"/>
        </xdr:cNvSpPr>
      </xdr:nvSpPr>
      <xdr:spPr bwMode="auto">
        <a:xfrm>
          <a:off x="247650" y="304800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180975</xdr:colOff>
      <xdr:row>14</xdr:row>
      <xdr:rowOff>0</xdr:rowOff>
    </xdr:from>
    <xdr:to>
      <xdr:col>0</xdr:col>
      <xdr:colOff>276225</xdr:colOff>
      <xdr:row>14</xdr:row>
      <xdr:rowOff>0</xdr:rowOff>
    </xdr:to>
    <xdr:sp macro="" textlink="">
      <xdr:nvSpPr>
        <xdr:cNvPr id="5" name="Rectangle 1">
          <a:extLst>
            <a:ext uri="{FF2B5EF4-FFF2-40B4-BE49-F238E27FC236}">
              <a16:creationId xmlns:a16="http://schemas.microsoft.com/office/drawing/2014/main" id="{00000000-0008-0000-2300-000005000000}"/>
            </a:ext>
          </a:extLst>
        </xdr:cNvPr>
        <xdr:cNvSpPr>
          <a:spLocks noChangeArrowheads="1"/>
        </xdr:cNvSpPr>
      </xdr:nvSpPr>
      <xdr:spPr bwMode="auto">
        <a:xfrm>
          <a:off x="180975" y="285750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228600</xdr:colOff>
      <xdr:row>14</xdr:row>
      <xdr:rowOff>0</xdr:rowOff>
    </xdr:from>
    <xdr:to>
      <xdr:col>0</xdr:col>
      <xdr:colOff>323850</xdr:colOff>
      <xdr:row>14</xdr:row>
      <xdr:rowOff>0</xdr:rowOff>
    </xdr:to>
    <xdr:sp macro="" textlink="">
      <xdr:nvSpPr>
        <xdr:cNvPr id="6" name="Rectangle 2">
          <a:extLst>
            <a:ext uri="{FF2B5EF4-FFF2-40B4-BE49-F238E27FC236}">
              <a16:creationId xmlns:a16="http://schemas.microsoft.com/office/drawing/2014/main" id="{00000000-0008-0000-2300-000006000000}"/>
            </a:ext>
          </a:extLst>
        </xdr:cNvPr>
        <xdr:cNvSpPr>
          <a:spLocks noChangeArrowheads="1"/>
        </xdr:cNvSpPr>
      </xdr:nvSpPr>
      <xdr:spPr bwMode="auto">
        <a:xfrm>
          <a:off x="228600" y="285750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247650</xdr:colOff>
      <xdr:row>14</xdr:row>
      <xdr:rowOff>0</xdr:rowOff>
    </xdr:from>
    <xdr:to>
      <xdr:col>0</xdr:col>
      <xdr:colOff>342900</xdr:colOff>
      <xdr:row>14</xdr:row>
      <xdr:rowOff>0</xdr:rowOff>
    </xdr:to>
    <xdr:sp macro="" textlink="">
      <xdr:nvSpPr>
        <xdr:cNvPr id="7" name="Rectangle 3">
          <a:extLst>
            <a:ext uri="{FF2B5EF4-FFF2-40B4-BE49-F238E27FC236}">
              <a16:creationId xmlns:a16="http://schemas.microsoft.com/office/drawing/2014/main" id="{00000000-0008-0000-2300-000007000000}"/>
            </a:ext>
          </a:extLst>
        </xdr:cNvPr>
        <xdr:cNvSpPr>
          <a:spLocks noChangeArrowheads="1"/>
        </xdr:cNvSpPr>
      </xdr:nvSpPr>
      <xdr:spPr bwMode="auto">
        <a:xfrm>
          <a:off x="247650" y="285750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180975</xdr:colOff>
      <xdr:row>16</xdr:row>
      <xdr:rowOff>0</xdr:rowOff>
    </xdr:from>
    <xdr:to>
      <xdr:col>0</xdr:col>
      <xdr:colOff>276225</xdr:colOff>
      <xdr:row>16</xdr:row>
      <xdr:rowOff>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0000000-0008-0000-2300-000008000000}"/>
            </a:ext>
          </a:extLst>
        </xdr:cNvPr>
        <xdr:cNvSpPr>
          <a:spLocks noChangeArrowheads="1"/>
        </xdr:cNvSpPr>
      </xdr:nvSpPr>
      <xdr:spPr bwMode="auto">
        <a:xfrm>
          <a:off x="180975" y="323850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228600</xdr:colOff>
      <xdr:row>16</xdr:row>
      <xdr:rowOff>0</xdr:rowOff>
    </xdr:from>
    <xdr:to>
      <xdr:col>0</xdr:col>
      <xdr:colOff>323850</xdr:colOff>
      <xdr:row>16</xdr:row>
      <xdr:rowOff>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00000000-0008-0000-2300-000009000000}"/>
            </a:ext>
          </a:extLst>
        </xdr:cNvPr>
        <xdr:cNvSpPr>
          <a:spLocks noChangeArrowheads="1"/>
        </xdr:cNvSpPr>
      </xdr:nvSpPr>
      <xdr:spPr bwMode="auto">
        <a:xfrm>
          <a:off x="228600" y="323850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247650</xdr:colOff>
      <xdr:row>16</xdr:row>
      <xdr:rowOff>0</xdr:rowOff>
    </xdr:from>
    <xdr:to>
      <xdr:col>0</xdr:col>
      <xdr:colOff>342900</xdr:colOff>
      <xdr:row>16</xdr:row>
      <xdr:rowOff>0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0000000-0008-0000-2300-00000A000000}"/>
            </a:ext>
          </a:extLst>
        </xdr:cNvPr>
        <xdr:cNvSpPr>
          <a:spLocks noChangeArrowheads="1"/>
        </xdr:cNvSpPr>
      </xdr:nvSpPr>
      <xdr:spPr bwMode="auto">
        <a:xfrm>
          <a:off x="247650" y="323850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180975</xdr:colOff>
      <xdr:row>15</xdr:row>
      <xdr:rowOff>0</xdr:rowOff>
    </xdr:from>
    <xdr:to>
      <xdr:col>0</xdr:col>
      <xdr:colOff>276225</xdr:colOff>
      <xdr:row>15</xdr:row>
      <xdr:rowOff>0</xdr:rowOff>
    </xdr:to>
    <xdr:sp macro="" textlink="">
      <xdr:nvSpPr>
        <xdr:cNvPr id="11" name="Rectangle 1">
          <a:extLst>
            <a:ext uri="{FF2B5EF4-FFF2-40B4-BE49-F238E27FC236}">
              <a16:creationId xmlns:a16="http://schemas.microsoft.com/office/drawing/2014/main" id="{00000000-0008-0000-2300-00000B000000}"/>
            </a:ext>
          </a:extLst>
        </xdr:cNvPr>
        <xdr:cNvSpPr>
          <a:spLocks noChangeArrowheads="1"/>
        </xdr:cNvSpPr>
      </xdr:nvSpPr>
      <xdr:spPr bwMode="auto">
        <a:xfrm>
          <a:off x="180975" y="304800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228600</xdr:colOff>
      <xdr:row>15</xdr:row>
      <xdr:rowOff>0</xdr:rowOff>
    </xdr:from>
    <xdr:to>
      <xdr:col>0</xdr:col>
      <xdr:colOff>323850</xdr:colOff>
      <xdr:row>15</xdr:row>
      <xdr:rowOff>0</xdr:rowOff>
    </xdr:to>
    <xdr:sp macro="" textlink="">
      <xdr:nvSpPr>
        <xdr:cNvPr id="12" name="Rectangle 2">
          <a:extLst>
            <a:ext uri="{FF2B5EF4-FFF2-40B4-BE49-F238E27FC236}">
              <a16:creationId xmlns:a16="http://schemas.microsoft.com/office/drawing/2014/main" id="{00000000-0008-0000-2300-00000C000000}"/>
            </a:ext>
          </a:extLst>
        </xdr:cNvPr>
        <xdr:cNvSpPr>
          <a:spLocks noChangeArrowheads="1"/>
        </xdr:cNvSpPr>
      </xdr:nvSpPr>
      <xdr:spPr bwMode="auto">
        <a:xfrm>
          <a:off x="228600" y="304800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247650</xdr:colOff>
      <xdr:row>15</xdr:row>
      <xdr:rowOff>0</xdr:rowOff>
    </xdr:from>
    <xdr:to>
      <xdr:col>0</xdr:col>
      <xdr:colOff>342900</xdr:colOff>
      <xdr:row>15</xdr:row>
      <xdr:rowOff>0</xdr:rowOff>
    </xdr:to>
    <xdr:sp macro="" textlink="">
      <xdr:nvSpPr>
        <xdr:cNvPr id="13" name="Rectangle 3">
          <a:extLst>
            <a:ext uri="{FF2B5EF4-FFF2-40B4-BE49-F238E27FC236}">
              <a16:creationId xmlns:a16="http://schemas.microsoft.com/office/drawing/2014/main" id="{00000000-0008-0000-2300-00000D000000}"/>
            </a:ext>
          </a:extLst>
        </xdr:cNvPr>
        <xdr:cNvSpPr>
          <a:spLocks noChangeArrowheads="1"/>
        </xdr:cNvSpPr>
      </xdr:nvSpPr>
      <xdr:spPr bwMode="auto">
        <a:xfrm>
          <a:off x="247650" y="304800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180975</xdr:colOff>
      <xdr:row>35</xdr:row>
      <xdr:rowOff>0</xdr:rowOff>
    </xdr:from>
    <xdr:to>
      <xdr:col>0</xdr:col>
      <xdr:colOff>276225</xdr:colOff>
      <xdr:row>35</xdr:row>
      <xdr:rowOff>0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00000000-0008-0000-2300-00000E000000}"/>
            </a:ext>
          </a:extLst>
        </xdr:cNvPr>
        <xdr:cNvSpPr>
          <a:spLocks noChangeArrowheads="1"/>
        </xdr:cNvSpPr>
      </xdr:nvSpPr>
      <xdr:spPr bwMode="auto">
        <a:xfrm>
          <a:off x="180975" y="6829425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228600</xdr:colOff>
      <xdr:row>35</xdr:row>
      <xdr:rowOff>0</xdr:rowOff>
    </xdr:from>
    <xdr:to>
      <xdr:col>0</xdr:col>
      <xdr:colOff>323850</xdr:colOff>
      <xdr:row>35</xdr:row>
      <xdr:rowOff>0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00000000-0008-0000-2300-00000F000000}"/>
            </a:ext>
          </a:extLst>
        </xdr:cNvPr>
        <xdr:cNvSpPr>
          <a:spLocks noChangeArrowheads="1"/>
        </xdr:cNvSpPr>
      </xdr:nvSpPr>
      <xdr:spPr bwMode="auto">
        <a:xfrm>
          <a:off x="228600" y="6829425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247650</xdr:colOff>
      <xdr:row>35</xdr:row>
      <xdr:rowOff>0</xdr:rowOff>
    </xdr:from>
    <xdr:to>
      <xdr:col>0</xdr:col>
      <xdr:colOff>342900</xdr:colOff>
      <xdr:row>35</xdr:row>
      <xdr:rowOff>0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00000000-0008-0000-2300-000010000000}"/>
            </a:ext>
          </a:extLst>
        </xdr:cNvPr>
        <xdr:cNvSpPr>
          <a:spLocks noChangeArrowheads="1"/>
        </xdr:cNvSpPr>
      </xdr:nvSpPr>
      <xdr:spPr bwMode="auto">
        <a:xfrm>
          <a:off x="247650" y="6829425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180975</xdr:colOff>
      <xdr:row>34</xdr:row>
      <xdr:rowOff>0</xdr:rowOff>
    </xdr:from>
    <xdr:to>
      <xdr:col>0</xdr:col>
      <xdr:colOff>276225</xdr:colOff>
      <xdr:row>34</xdr:row>
      <xdr:rowOff>0</xdr:rowOff>
    </xdr:to>
    <xdr:sp macro="" textlink="">
      <xdr:nvSpPr>
        <xdr:cNvPr id="17" name="Rectangle 1">
          <a:extLst>
            <a:ext uri="{FF2B5EF4-FFF2-40B4-BE49-F238E27FC236}">
              <a16:creationId xmlns:a16="http://schemas.microsoft.com/office/drawing/2014/main" id="{00000000-0008-0000-2300-000011000000}"/>
            </a:ext>
          </a:extLst>
        </xdr:cNvPr>
        <xdr:cNvSpPr>
          <a:spLocks noChangeArrowheads="1"/>
        </xdr:cNvSpPr>
      </xdr:nvSpPr>
      <xdr:spPr bwMode="auto">
        <a:xfrm>
          <a:off x="180975" y="6638925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228600</xdr:colOff>
      <xdr:row>34</xdr:row>
      <xdr:rowOff>0</xdr:rowOff>
    </xdr:from>
    <xdr:to>
      <xdr:col>0</xdr:col>
      <xdr:colOff>323850</xdr:colOff>
      <xdr:row>34</xdr:row>
      <xdr:rowOff>0</xdr:rowOff>
    </xdr:to>
    <xdr:sp macro="" textlink="">
      <xdr:nvSpPr>
        <xdr:cNvPr id="18" name="Rectangle 2">
          <a:extLst>
            <a:ext uri="{FF2B5EF4-FFF2-40B4-BE49-F238E27FC236}">
              <a16:creationId xmlns:a16="http://schemas.microsoft.com/office/drawing/2014/main" id="{00000000-0008-0000-2300-000012000000}"/>
            </a:ext>
          </a:extLst>
        </xdr:cNvPr>
        <xdr:cNvSpPr>
          <a:spLocks noChangeArrowheads="1"/>
        </xdr:cNvSpPr>
      </xdr:nvSpPr>
      <xdr:spPr bwMode="auto">
        <a:xfrm>
          <a:off x="228600" y="6638925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247650</xdr:colOff>
      <xdr:row>34</xdr:row>
      <xdr:rowOff>0</xdr:rowOff>
    </xdr:from>
    <xdr:to>
      <xdr:col>0</xdr:col>
      <xdr:colOff>342900</xdr:colOff>
      <xdr:row>34</xdr:row>
      <xdr:rowOff>0</xdr:rowOff>
    </xdr:to>
    <xdr:sp macro="" textlink="">
      <xdr:nvSpPr>
        <xdr:cNvPr id="19" name="Rectangle 3">
          <a:extLst>
            <a:ext uri="{FF2B5EF4-FFF2-40B4-BE49-F238E27FC236}">
              <a16:creationId xmlns:a16="http://schemas.microsoft.com/office/drawing/2014/main" id="{00000000-0008-0000-2300-000013000000}"/>
            </a:ext>
          </a:extLst>
        </xdr:cNvPr>
        <xdr:cNvSpPr>
          <a:spLocks noChangeArrowheads="1"/>
        </xdr:cNvSpPr>
      </xdr:nvSpPr>
      <xdr:spPr bwMode="auto">
        <a:xfrm>
          <a:off x="247650" y="6638925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180975</xdr:colOff>
      <xdr:row>36</xdr:row>
      <xdr:rowOff>0</xdr:rowOff>
    </xdr:from>
    <xdr:to>
      <xdr:col>0</xdr:col>
      <xdr:colOff>276225</xdr:colOff>
      <xdr:row>36</xdr:row>
      <xdr:rowOff>0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00000000-0008-0000-2300-000014000000}"/>
            </a:ext>
          </a:extLst>
        </xdr:cNvPr>
        <xdr:cNvSpPr>
          <a:spLocks noChangeArrowheads="1"/>
        </xdr:cNvSpPr>
      </xdr:nvSpPr>
      <xdr:spPr bwMode="auto">
        <a:xfrm>
          <a:off x="180975" y="7019925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228600</xdr:colOff>
      <xdr:row>36</xdr:row>
      <xdr:rowOff>0</xdr:rowOff>
    </xdr:from>
    <xdr:to>
      <xdr:col>0</xdr:col>
      <xdr:colOff>323850</xdr:colOff>
      <xdr:row>36</xdr:row>
      <xdr:rowOff>0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00000000-0008-0000-2300-000015000000}"/>
            </a:ext>
          </a:extLst>
        </xdr:cNvPr>
        <xdr:cNvSpPr>
          <a:spLocks noChangeArrowheads="1"/>
        </xdr:cNvSpPr>
      </xdr:nvSpPr>
      <xdr:spPr bwMode="auto">
        <a:xfrm>
          <a:off x="228600" y="7019925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247650</xdr:colOff>
      <xdr:row>36</xdr:row>
      <xdr:rowOff>0</xdr:rowOff>
    </xdr:from>
    <xdr:to>
      <xdr:col>0</xdr:col>
      <xdr:colOff>342900</xdr:colOff>
      <xdr:row>36</xdr:row>
      <xdr:rowOff>0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00000000-0008-0000-2300-000016000000}"/>
            </a:ext>
          </a:extLst>
        </xdr:cNvPr>
        <xdr:cNvSpPr>
          <a:spLocks noChangeArrowheads="1"/>
        </xdr:cNvSpPr>
      </xdr:nvSpPr>
      <xdr:spPr bwMode="auto">
        <a:xfrm>
          <a:off x="247650" y="7019925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180975</xdr:colOff>
      <xdr:row>35</xdr:row>
      <xdr:rowOff>0</xdr:rowOff>
    </xdr:from>
    <xdr:to>
      <xdr:col>0</xdr:col>
      <xdr:colOff>276225</xdr:colOff>
      <xdr:row>35</xdr:row>
      <xdr:rowOff>0</xdr:rowOff>
    </xdr:to>
    <xdr:sp macro="" textlink="">
      <xdr:nvSpPr>
        <xdr:cNvPr id="23" name="Rectangle 1">
          <a:extLst>
            <a:ext uri="{FF2B5EF4-FFF2-40B4-BE49-F238E27FC236}">
              <a16:creationId xmlns:a16="http://schemas.microsoft.com/office/drawing/2014/main" id="{00000000-0008-0000-2300-000017000000}"/>
            </a:ext>
          </a:extLst>
        </xdr:cNvPr>
        <xdr:cNvSpPr>
          <a:spLocks noChangeArrowheads="1"/>
        </xdr:cNvSpPr>
      </xdr:nvSpPr>
      <xdr:spPr bwMode="auto">
        <a:xfrm>
          <a:off x="180975" y="6829425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228600</xdr:colOff>
      <xdr:row>35</xdr:row>
      <xdr:rowOff>0</xdr:rowOff>
    </xdr:from>
    <xdr:to>
      <xdr:col>0</xdr:col>
      <xdr:colOff>323850</xdr:colOff>
      <xdr:row>35</xdr:row>
      <xdr:rowOff>0</xdr:rowOff>
    </xdr:to>
    <xdr:sp macro="" textlink="">
      <xdr:nvSpPr>
        <xdr:cNvPr id="24" name="Rectangle 2">
          <a:extLst>
            <a:ext uri="{FF2B5EF4-FFF2-40B4-BE49-F238E27FC236}">
              <a16:creationId xmlns:a16="http://schemas.microsoft.com/office/drawing/2014/main" id="{00000000-0008-0000-2300-000018000000}"/>
            </a:ext>
          </a:extLst>
        </xdr:cNvPr>
        <xdr:cNvSpPr>
          <a:spLocks noChangeArrowheads="1"/>
        </xdr:cNvSpPr>
      </xdr:nvSpPr>
      <xdr:spPr bwMode="auto">
        <a:xfrm>
          <a:off x="228600" y="6829425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247650</xdr:colOff>
      <xdr:row>35</xdr:row>
      <xdr:rowOff>0</xdr:rowOff>
    </xdr:from>
    <xdr:to>
      <xdr:col>0</xdr:col>
      <xdr:colOff>342900</xdr:colOff>
      <xdr:row>35</xdr:row>
      <xdr:rowOff>0</xdr:rowOff>
    </xdr:to>
    <xdr:sp macro="" textlink="">
      <xdr:nvSpPr>
        <xdr:cNvPr id="25" name="Rectangle 3">
          <a:extLst>
            <a:ext uri="{FF2B5EF4-FFF2-40B4-BE49-F238E27FC236}">
              <a16:creationId xmlns:a16="http://schemas.microsoft.com/office/drawing/2014/main" id="{00000000-0008-0000-2300-000019000000}"/>
            </a:ext>
          </a:extLst>
        </xdr:cNvPr>
        <xdr:cNvSpPr>
          <a:spLocks noChangeArrowheads="1"/>
        </xdr:cNvSpPr>
      </xdr:nvSpPr>
      <xdr:spPr bwMode="auto">
        <a:xfrm>
          <a:off x="247650" y="6829425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13</xdr:row>
      <xdr:rowOff>0</xdr:rowOff>
    </xdr:from>
    <xdr:to>
      <xdr:col>0</xdr:col>
      <xdr:colOff>276225</xdr:colOff>
      <xdr:row>13</xdr:row>
      <xdr:rowOff>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2500-000002000000}"/>
            </a:ext>
          </a:extLst>
        </xdr:cNvPr>
        <xdr:cNvSpPr>
          <a:spLocks noChangeArrowheads="1"/>
        </xdr:cNvSpPr>
      </xdr:nvSpPr>
      <xdr:spPr bwMode="auto">
        <a:xfrm>
          <a:off x="180975" y="280035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228600</xdr:colOff>
      <xdr:row>13</xdr:row>
      <xdr:rowOff>0</xdr:rowOff>
    </xdr:from>
    <xdr:to>
      <xdr:col>0</xdr:col>
      <xdr:colOff>323850</xdr:colOff>
      <xdr:row>13</xdr:row>
      <xdr:rowOff>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2500-000003000000}"/>
            </a:ext>
          </a:extLst>
        </xdr:cNvPr>
        <xdr:cNvSpPr>
          <a:spLocks noChangeArrowheads="1"/>
        </xdr:cNvSpPr>
      </xdr:nvSpPr>
      <xdr:spPr bwMode="auto">
        <a:xfrm>
          <a:off x="228600" y="280035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247650</xdr:colOff>
      <xdr:row>13</xdr:row>
      <xdr:rowOff>0</xdr:rowOff>
    </xdr:from>
    <xdr:to>
      <xdr:col>0</xdr:col>
      <xdr:colOff>342900</xdr:colOff>
      <xdr:row>13</xdr:row>
      <xdr:rowOff>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2500-000004000000}"/>
            </a:ext>
          </a:extLst>
        </xdr:cNvPr>
        <xdr:cNvSpPr>
          <a:spLocks noChangeArrowheads="1"/>
        </xdr:cNvSpPr>
      </xdr:nvSpPr>
      <xdr:spPr bwMode="auto">
        <a:xfrm>
          <a:off x="247650" y="280035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180975</xdr:colOff>
      <xdr:row>12</xdr:row>
      <xdr:rowOff>0</xdr:rowOff>
    </xdr:from>
    <xdr:to>
      <xdr:col>0</xdr:col>
      <xdr:colOff>276225</xdr:colOff>
      <xdr:row>12</xdr:row>
      <xdr:rowOff>0</xdr:rowOff>
    </xdr:to>
    <xdr:sp macro="" textlink="">
      <xdr:nvSpPr>
        <xdr:cNvPr id="5" name="Rectangle 1">
          <a:extLst>
            <a:ext uri="{FF2B5EF4-FFF2-40B4-BE49-F238E27FC236}">
              <a16:creationId xmlns:a16="http://schemas.microsoft.com/office/drawing/2014/main" id="{00000000-0008-0000-2500-000005000000}"/>
            </a:ext>
          </a:extLst>
        </xdr:cNvPr>
        <xdr:cNvSpPr>
          <a:spLocks noChangeArrowheads="1"/>
        </xdr:cNvSpPr>
      </xdr:nvSpPr>
      <xdr:spPr bwMode="auto">
        <a:xfrm>
          <a:off x="180975" y="260985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228600</xdr:colOff>
      <xdr:row>12</xdr:row>
      <xdr:rowOff>0</xdr:rowOff>
    </xdr:from>
    <xdr:to>
      <xdr:col>0</xdr:col>
      <xdr:colOff>323850</xdr:colOff>
      <xdr:row>12</xdr:row>
      <xdr:rowOff>0</xdr:rowOff>
    </xdr:to>
    <xdr:sp macro="" textlink="">
      <xdr:nvSpPr>
        <xdr:cNvPr id="6" name="Rectangle 2">
          <a:extLst>
            <a:ext uri="{FF2B5EF4-FFF2-40B4-BE49-F238E27FC236}">
              <a16:creationId xmlns:a16="http://schemas.microsoft.com/office/drawing/2014/main" id="{00000000-0008-0000-2500-000006000000}"/>
            </a:ext>
          </a:extLst>
        </xdr:cNvPr>
        <xdr:cNvSpPr>
          <a:spLocks noChangeArrowheads="1"/>
        </xdr:cNvSpPr>
      </xdr:nvSpPr>
      <xdr:spPr bwMode="auto">
        <a:xfrm>
          <a:off x="228600" y="260985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247650</xdr:colOff>
      <xdr:row>12</xdr:row>
      <xdr:rowOff>0</xdr:rowOff>
    </xdr:from>
    <xdr:to>
      <xdr:col>0</xdr:col>
      <xdr:colOff>342900</xdr:colOff>
      <xdr:row>12</xdr:row>
      <xdr:rowOff>0</xdr:rowOff>
    </xdr:to>
    <xdr:sp macro="" textlink="">
      <xdr:nvSpPr>
        <xdr:cNvPr id="7" name="Rectangle 3">
          <a:extLst>
            <a:ext uri="{FF2B5EF4-FFF2-40B4-BE49-F238E27FC236}">
              <a16:creationId xmlns:a16="http://schemas.microsoft.com/office/drawing/2014/main" id="{00000000-0008-0000-2500-000007000000}"/>
            </a:ext>
          </a:extLst>
        </xdr:cNvPr>
        <xdr:cNvSpPr>
          <a:spLocks noChangeArrowheads="1"/>
        </xdr:cNvSpPr>
      </xdr:nvSpPr>
      <xdr:spPr bwMode="auto">
        <a:xfrm>
          <a:off x="247650" y="260985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180975</xdr:colOff>
      <xdr:row>14</xdr:row>
      <xdr:rowOff>0</xdr:rowOff>
    </xdr:from>
    <xdr:to>
      <xdr:col>0</xdr:col>
      <xdr:colOff>276225</xdr:colOff>
      <xdr:row>14</xdr:row>
      <xdr:rowOff>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0000000-0008-0000-2500-000008000000}"/>
            </a:ext>
          </a:extLst>
        </xdr:cNvPr>
        <xdr:cNvSpPr>
          <a:spLocks noChangeArrowheads="1"/>
        </xdr:cNvSpPr>
      </xdr:nvSpPr>
      <xdr:spPr bwMode="auto">
        <a:xfrm>
          <a:off x="180975" y="299085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228600</xdr:colOff>
      <xdr:row>14</xdr:row>
      <xdr:rowOff>0</xdr:rowOff>
    </xdr:from>
    <xdr:to>
      <xdr:col>0</xdr:col>
      <xdr:colOff>323850</xdr:colOff>
      <xdr:row>14</xdr:row>
      <xdr:rowOff>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00000000-0008-0000-2500-000009000000}"/>
            </a:ext>
          </a:extLst>
        </xdr:cNvPr>
        <xdr:cNvSpPr>
          <a:spLocks noChangeArrowheads="1"/>
        </xdr:cNvSpPr>
      </xdr:nvSpPr>
      <xdr:spPr bwMode="auto">
        <a:xfrm>
          <a:off x="228600" y="299085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247650</xdr:colOff>
      <xdr:row>14</xdr:row>
      <xdr:rowOff>0</xdr:rowOff>
    </xdr:from>
    <xdr:to>
      <xdr:col>0</xdr:col>
      <xdr:colOff>342900</xdr:colOff>
      <xdr:row>14</xdr:row>
      <xdr:rowOff>0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0000000-0008-0000-2500-00000A000000}"/>
            </a:ext>
          </a:extLst>
        </xdr:cNvPr>
        <xdr:cNvSpPr>
          <a:spLocks noChangeArrowheads="1"/>
        </xdr:cNvSpPr>
      </xdr:nvSpPr>
      <xdr:spPr bwMode="auto">
        <a:xfrm>
          <a:off x="247650" y="299085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180975</xdr:colOff>
      <xdr:row>13</xdr:row>
      <xdr:rowOff>0</xdr:rowOff>
    </xdr:from>
    <xdr:to>
      <xdr:col>0</xdr:col>
      <xdr:colOff>276225</xdr:colOff>
      <xdr:row>13</xdr:row>
      <xdr:rowOff>0</xdr:rowOff>
    </xdr:to>
    <xdr:sp macro="" textlink="">
      <xdr:nvSpPr>
        <xdr:cNvPr id="11" name="Rectangle 1">
          <a:extLst>
            <a:ext uri="{FF2B5EF4-FFF2-40B4-BE49-F238E27FC236}">
              <a16:creationId xmlns:a16="http://schemas.microsoft.com/office/drawing/2014/main" id="{00000000-0008-0000-2500-00000B000000}"/>
            </a:ext>
          </a:extLst>
        </xdr:cNvPr>
        <xdr:cNvSpPr>
          <a:spLocks noChangeArrowheads="1"/>
        </xdr:cNvSpPr>
      </xdr:nvSpPr>
      <xdr:spPr bwMode="auto">
        <a:xfrm>
          <a:off x="180975" y="280035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228600</xdr:colOff>
      <xdr:row>13</xdr:row>
      <xdr:rowOff>0</xdr:rowOff>
    </xdr:from>
    <xdr:to>
      <xdr:col>0</xdr:col>
      <xdr:colOff>323850</xdr:colOff>
      <xdr:row>13</xdr:row>
      <xdr:rowOff>0</xdr:rowOff>
    </xdr:to>
    <xdr:sp macro="" textlink="">
      <xdr:nvSpPr>
        <xdr:cNvPr id="12" name="Rectangle 2">
          <a:extLst>
            <a:ext uri="{FF2B5EF4-FFF2-40B4-BE49-F238E27FC236}">
              <a16:creationId xmlns:a16="http://schemas.microsoft.com/office/drawing/2014/main" id="{00000000-0008-0000-2500-00000C000000}"/>
            </a:ext>
          </a:extLst>
        </xdr:cNvPr>
        <xdr:cNvSpPr>
          <a:spLocks noChangeArrowheads="1"/>
        </xdr:cNvSpPr>
      </xdr:nvSpPr>
      <xdr:spPr bwMode="auto">
        <a:xfrm>
          <a:off x="228600" y="280035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247650</xdr:colOff>
      <xdr:row>13</xdr:row>
      <xdr:rowOff>0</xdr:rowOff>
    </xdr:from>
    <xdr:to>
      <xdr:col>0</xdr:col>
      <xdr:colOff>342900</xdr:colOff>
      <xdr:row>13</xdr:row>
      <xdr:rowOff>0</xdr:rowOff>
    </xdr:to>
    <xdr:sp macro="" textlink="">
      <xdr:nvSpPr>
        <xdr:cNvPr id="13" name="Rectangle 3">
          <a:extLst>
            <a:ext uri="{FF2B5EF4-FFF2-40B4-BE49-F238E27FC236}">
              <a16:creationId xmlns:a16="http://schemas.microsoft.com/office/drawing/2014/main" id="{00000000-0008-0000-2500-00000D000000}"/>
            </a:ext>
          </a:extLst>
        </xdr:cNvPr>
        <xdr:cNvSpPr>
          <a:spLocks noChangeArrowheads="1"/>
        </xdr:cNvSpPr>
      </xdr:nvSpPr>
      <xdr:spPr bwMode="auto">
        <a:xfrm>
          <a:off x="247650" y="280035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180975</xdr:colOff>
      <xdr:row>33</xdr:row>
      <xdr:rowOff>0</xdr:rowOff>
    </xdr:from>
    <xdr:to>
      <xdr:col>0</xdr:col>
      <xdr:colOff>276225</xdr:colOff>
      <xdr:row>33</xdr:row>
      <xdr:rowOff>0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00000000-0008-0000-2500-00000E000000}"/>
            </a:ext>
          </a:extLst>
        </xdr:cNvPr>
        <xdr:cNvSpPr>
          <a:spLocks noChangeArrowheads="1"/>
        </xdr:cNvSpPr>
      </xdr:nvSpPr>
      <xdr:spPr bwMode="auto">
        <a:xfrm>
          <a:off x="180975" y="649605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228600</xdr:colOff>
      <xdr:row>33</xdr:row>
      <xdr:rowOff>0</xdr:rowOff>
    </xdr:from>
    <xdr:to>
      <xdr:col>0</xdr:col>
      <xdr:colOff>323850</xdr:colOff>
      <xdr:row>33</xdr:row>
      <xdr:rowOff>0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00000000-0008-0000-2500-00000F000000}"/>
            </a:ext>
          </a:extLst>
        </xdr:cNvPr>
        <xdr:cNvSpPr>
          <a:spLocks noChangeArrowheads="1"/>
        </xdr:cNvSpPr>
      </xdr:nvSpPr>
      <xdr:spPr bwMode="auto">
        <a:xfrm>
          <a:off x="228600" y="649605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247650</xdr:colOff>
      <xdr:row>33</xdr:row>
      <xdr:rowOff>0</xdr:rowOff>
    </xdr:from>
    <xdr:to>
      <xdr:col>0</xdr:col>
      <xdr:colOff>342900</xdr:colOff>
      <xdr:row>33</xdr:row>
      <xdr:rowOff>0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00000000-0008-0000-2500-000010000000}"/>
            </a:ext>
          </a:extLst>
        </xdr:cNvPr>
        <xdr:cNvSpPr>
          <a:spLocks noChangeArrowheads="1"/>
        </xdr:cNvSpPr>
      </xdr:nvSpPr>
      <xdr:spPr bwMode="auto">
        <a:xfrm>
          <a:off x="247650" y="649605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180975</xdr:colOff>
      <xdr:row>32</xdr:row>
      <xdr:rowOff>0</xdr:rowOff>
    </xdr:from>
    <xdr:to>
      <xdr:col>0</xdr:col>
      <xdr:colOff>276225</xdr:colOff>
      <xdr:row>32</xdr:row>
      <xdr:rowOff>0</xdr:rowOff>
    </xdr:to>
    <xdr:sp macro="" textlink="">
      <xdr:nvSpPr>
        <xdr:cNvPr id="17" name="Rectangle 1">
          <a:extLst>
            <a:ext uri="{FF2B5EF4-FFF2-40B4-BE49-F238E27FC236}">
              <a16:creationId xmlns:a16="http://schemas.microsoft.com/office/drawing/2014/main" id="{00000000-0008-0000-2500-000011000000}"/>
            </a:ext>
          </a:extLst>
        </xdr:cNvPr>
        <xdr:cNvSpPr>
          <a:spLocks noChangeArrowheads="1"/>
        </xdr:cNvSpPr>
      </xdr:nvSpPr>
      <xdr:spPr bwMode="auto">
        <a:xfrm>
          <a:off x="180975" y="630555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228600</xdr:colOff>
      <xdr:row>32</xdr:row>
      <xdr:rowOff>0</xdr:rowOff>
    </xdr:from>
    <xdr:to>
      <xdr:col>0</xdr:col>
      <xdr:colOff>323850</xdr:colOff>
      <xdr:row>32</xdr:row>
      <xdr:rowOff>0</xdr:rowOff>
    </xdr:to>
    <xdr:sp macro="" textlink="">
      <xdr:nvSpPr>
        <xdr:cNvPr id="18" name="Rectangle 2">
          <a:extLst>
            <a:ext uri="{FF2B5EF4-FFF2-40B4-BE49-F238E27FC236}">
              <a16:creationId xmlns:a16="http://schemas.microsoft.com/office/drawing/2014/main" id="{00000000-0008-0000-2500-000012000000}"/>
            </a:ext>
          </a:extLst>
        </xdr:cNvPr>
        <xdr:cNvSpPr>
          <a:spLocks noChangeArrowheads="1"/>
        </xdr:cNvSpPr>
      </xdr:nvSpPr>
      <xdr:spPr bwMode="auto">
        <a:xfrm>
          <a:off x="228600" y="630555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247650</xdr:colOff>
      <xdr:row>32</xdr:row>
      <xdr:rowOff>0</xdr:rowOff>
    </xdr:from>
    <xdr:to>
      <xdr:col>0</xdr:col>
      <xdr:colOff>342900</xdr:colOff>
      <xdr:row>32</xdr:row>
      <xdr:rowOff>0</xdr:rowOff>
    </xdr:to>
    <xdr:sp macro="" textlink="">
      <xdr:nvSpPr>
        <xdr:cNvPr id="19" name="Rectangle 3">
          <a:extLst>
            <a:ext uri="{FF2B5EF4-FFF2-40B4-BE49-F238E27FC236}">
              <a16:creationId xmlns:a16="http://schemas.microsoft.com/office/drawing/2014/main" id="{00000000-0008-0000-2500-000013000000}"/>
            </a:ext>
          </a:extLst>
        </xdr:cNvPr>
        <xdr:cNvSpPr>
          <a:spLocks noChangeArrowheads="1"/>
        </xdr:cNvSpPr>
      </xdr:nvSpPr>
      <xdr:spPr bwMode="auto">
        <a:xfrm>
          <a:off x="247650" y="630555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180975</xdr:colOff>
      <xdr:row>34</xdr:row>
      <xdr:rowOff>0</xdr:rowOff>
    </xdr:from>
    <xdr:to>
      <xdr:col>0</xdr:col>
      <xdr:colOff>276225</xdr:colOff>
      <xdr:row>34</xdr:row>
      <xdr:rowOff>0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00000000-0008-0000-2500-000014000000}"/>
            </a:ext>
          </a:extLst>
        </xdr:cNvPr>
        <xdr:cNvSpPr>
          <a:spLocks noChangeArrowheads="1"/>
        </xdr:cNvSpPr>
      </xdr:nvSpPr>
      <xdr:spPr bwMode="auto">
        <a:xfrm>
          <a:off x="180975" y="668655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228600</xdr:colOff>
      <xdr:row>34</xdr:row>
      <xdr:rowOff>0</xdr:rowOff>
    </xdr:from>
    <xdr:to>
      <xdr:col>0</xdr:col>
      <xdr:colOff>323850</xdr:colOff>
      <xdr:row>34</xdr:row>
      <xdr:rowOff>0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00000000-0008-0000-2500-000015000000}"/>
            </a:ext>
          </a:extLst>
        </xdr:cNvPr>
        <xdr:cNvSpPr>
          <a:spLocks noChangeArrowheads="1"/>
        </xdr:cNvSpPr>
      </xdr:nvSpPr>
      <xdr:spPr bwMode="auto">
        <a:xfrm>
          <a:off x="228600" y="668655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247650</xdr:colOff>
      <xdr:row>34</xdr:row>
      <xdr:rowOff>0</xdr:rowOff>
    </xdr:from>
    <xdr:to>
      <xdr:col>0</xdr:col>
      <xdr:colOff>342900</xdr:colOff>
      <xdr:row>34</xdr:row>
      <xdr:rowOff>0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00000000-0008-0000-2500-000016000000}"/>
            </a:ext>
          </a:extLst>
        </xdr:cNvPr>
        <xdr:cNvSpPr>
          <a:spLocks noChangeArrowheads="1"/>
        </xdr:cNvSpPr>
      </xdr:nvSpPr>
      <xdr:spPr bwMode="auto">
        <a:xfrm>
          <a:off x="247650" y="668655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180975</xdr:colOff>
      <xdr:row>33</xdr:row>
      <xdr:rowOff>0</xdr:rowOff>
    </xdr:from>
    <xdr:to>
      <xdr:col>0</xdr:col>
      <xdr:colOff>276225</xdr:colOff>
      <xdr:row>33</xdr:row>
      <xdr:rowOff>0</xdr:rowOff>
    </xdr:to>
    <xdr:sp macro="" textlink="">
      <xdr:nvSpPr>
        <xdr:cNvPr id="23" name="Rectangle 1">
          <a:extLst>
            <a:ext uri="{FF2B5EF4-FFF2-40B4-BE49-F238E27FC236}">
              <a16:creationId xmlns:a16="http://schemas.microsoft.com/office/drawing/2014/main" id="{00000000-0008-0000-2500-000017000000}"/>
            </a:ext>
          </a:extLst>
        </xdr:cNvPr>
        <xdr:cNvSpPr>
          <a:spLocks noChangeArrowheads="1"/>
        </xdr:cNvSpPr>
      </xdr:nvSpPr>
      <xdr:spPr bwMode="auto">
        <a:xfrm>
          <a:off x="180975" y="649605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228600</xdr:colOff>
      <xdr:row>33</xdr:row>
      <xdr:rowOff>0</xdr:rowOff>
    </xdr:from>
    <xdr:to>
      <xdr:col>0</xdr:col>
      <xdr:colOff>323850</xdr:colOff>
      <xdr:row>33</xdr:row>
      <xdr:rowOff>0</xdr:rowOff>
    </xdr:to>
    <xdr:sp macro="" textlink="">
      <xdr:nvSpPr>
        <xdr:cNvPr id="24" name="Rectangle 2">
          <a:extLst>
            <a:ext uri="{FF2B5EF4-FFF2-40B4-BE49-F238E27FC236}">
              <a16:creationId xmlns:a16="http://schemas.microsoft.com/office/drawing/2014/main" id="{00000000-0008-0000-2500-000018000000}"/>
            </a:ext>
          </a:extLst>
        </xdr:cNvPr>
        <xdr:cNvSpPr>
          <a:spLocks noChangeArrowheads="1"/>
        </xdr:cNvSpPr>
      </xdr:nvSpPr>
      <xdr:spPr bwMode="auto">
        <a:xfrm>
          <a:off x="228600" y="649605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247650</xdr:colOff>
      <xdr:row>33</xdr:row>
      <xdr:rowOff>0</xdr:rowOff>
    </xdr:from>
    <xdr:to>
      <xdr:col>0</xdr:col>
      <xdr:colOff>342900</xdr:colOff>
      <xdr:row>33</xdr:row>
      <xdr:rowOff>0</xdr:rowOff>
    </xdr:to>
    <xdr:sp macro="" textlink="">
      <xdr:nvSpPr>
        <xdr:cNvPr id="25" name="Rectangle 3">
          <a:extLst>
            <a:ext uri="{FF2B5EF4-FFF2-40B4-BE49-F238E27FC236}">
              <a16:creationId xmlns:a16="http://schemas.microsoft.com/office/drawing/2014/main" id="{00000000-0008-0000-2500-000019000000}"/>
            </a:ext>
          </a:extLst>
        </xdr:cNvPr>
        <xdr:cNvSpPr>
          <a:spLocks noChangeArrowheads="1"/>
        </xdr:cNvSpPr>
      </xdr:nvSpPr>
      <xdr:spPr bwMode="auto">
        <a:xfrm>
          <a:off x="247650" y="649605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57</xdr:row>
      <xdr:rowOff>0</xdr:rowOff>
    </xdr:from>
    <xdr:to>
      <xdr:col>0</xdr:col>
      <xdr:colOff>276225</xdr:colOff>
      <xdr:row>57</xdr:row>
      <xdr:rowOff>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6A7D44D6-9E7A-4152-B6AD-4F054D5B2E6F}"/>
            </a:ext>
          </a:extLst>
        </xdr:cNvPr>
        <xdr:cNvSpPr>
          <a:spLocks noChangeArrowheads="1"/>
        </xdr:cNvSpPr>
      </xdr:nvSpPr>
      <xdr:spPr bwMode="auto">
        <a:xfrm>
          <a:off x="180975" y="1224915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228600</xdr:colOff>
      <xdr:row>57</xdr:row>
      <xdr:rowOff>0</xdr:rowOff>
    </xdr:from>
    <xdr:to>
      <xdr:col>0</xdr:col>
      <xdr:colOff>323850</xdr:colOff>
      <xdr:row>57</xdr:row>
      <xdr:rowOff>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76D692A-B723-4419-A83E-07E7AD1C8C79}"/>
            </a:ext>
          </a:extLst>
        </xdr:cNvPr>
        <xdr:cNvSpPr>
          <a:spLocks noChangeArrowheads="1"/>
        </xdr:cNvSpPr>
      </xdr:nvSpPr>
      <xdr:spPr bwMode="auto">
        <a:xfrm>
          <a:off x="228600" y="1224915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247650</xdr:colOff>
      <xdr:row>57</xdr:row>
      <xdr:rowOff>0</xdr:rowOff>
    </xdr:from>
    <xdr:to>
      <xdr:col>0</xdr:col>
      <xdr:colOff>342900</xdr:colOff>
      <xdr:row>57</xdr:row>
      <xdr:rowOff>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86126365-632B-4C09-B822-9B4549A5A491}"/>
            </a:ext>
          </a:extLst>
        </xdr:cNvPr>
        <xdr:cNvSpPr>
          <a:spLocks noChangeArrowheads="1"/>
        </xdr:cNvSpPr>
      </xdr:nvSpPr>
      <xdr:spPr bwMode="auto">
        <a:xfrm>
          <a:off x="247650" y="1224915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180975</xdr:colOff>
      <xdr:row>56</xdr:row>
      <xdr:rowOff>0</xdr:rowOff>
    </xdr:from>
    <xdr:to>
      <xdr:col>0</xdr:col>
      <xdr:colOff>276225</xdr:colOff>
      <xdr:row>56</xdr:row>
      <xdr:rowOff>0</xdr:rowOff>
    </xdr:to>
    <xdr:sp macro="" textlink="">
      <xdr:nvSpPr>
        <xdr:cNvPr id="5" name="Rectangle 1">
          <a:extLst>
            <a:ext uri="{FF2B5EF4-FFF2-40B4-BE49-F238E27FC236}">
              <a16:creationId xmlns:a16="http://schemas.microsoft.com/office/drawing/2014/main" id="{F36E16E9-16D8-4C82-9A94-E3D97E533AFB}"/>
            </a:ext>
          </a:extLst>
        </xdr:cNvPr>
        <xdr:cNvSpPr>
          <a:spLocks noChangeArrowheads="1"/>
        </xdr:cNvSpPr>
      </xdr:nvSpPr>
      <xdr:spPr bwMode="auto">
        <a:xfrm>
          <a:off x="180975" y="1200150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228600</xdr:colOff>
      <xdr:row>56</xdr:row>
      <xdr:rowOff>0</xdr:rowOff>
    </xdr:from>
    <xdr:to>
      <xdr:col>0</xdr:col>
      <xdr:colOff>323850</xdr:colOff>
      <xdr:row>56</xdr:row>
      <xdr:rowOff>0</xdr:rowOff>
    </xdr:to>
    <xdr:sp macro="" textlink="">
      <xdr:nvSpPr>
        <xdr:cNvPr id="6" name="Rectangle 2">
          <a:extLst>
            <a:ext uri="{FF2B5EF4-FFF2-40B4-BE49-F238E27FC236}">
              <a16:creationId xmlns:a16="http://schemas.microsoft.com/office/drawing/2014/main" id="{AE0F1900-2E81-43F5-B94A-E3CB0BDD891E}"/>
            </a:ext>
          </a:extLst>
        </xdr:cNvPr>
        <xdr:cNvSpPr>
          <a:spLocks noChangeArrowheads="1"/>
        </xdr:cNvSpPr>
      </xdr:nvSpPr>
      <xdr:spPr bwMode="auto">
        <a:xfrm>
          <a:off x="228600" y="1200150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247650</xdr:colOff>
      <xdr:row>56</xdr:row>
      <xdr:rowOff>0</xdr:rowOff>
    </xdr:from>
    <xdr:to>
      <xdr:col>0</xdr:col>
      <xdr:colOff>342900</xdr:colOff>
      <xdr:row>56</xdr:row>
      <xdr:rowOff>0</xdr:rowOff>
    </xdr:to>
    <xdr:sp macro="" textlink="">
      <xdr:nvSpPr>
        <xdr:cNvPr id="7" name="Rectangle 3">
          <a:extLst>
            <a:ext uri="{FF2B5EF4-FFF2-40B4-BE49-F238E27FC236}">
              <a16:creationId xmlns:a16="http://schemas.microsoft.com/office/drawing/2014/main" id="{B2A1C23D-18FE-4149-8FFA-5C8543C6F8C7}"/>
            </a:ext>
          </a:extLst>
        </xdr:cNvPr>
        <xdr:cNvSpPr>
          <a:spLocks noChangeArrowheads="1"/>
        </xdr:cNvSpPr>
      </xdr:nvSpPr>
      <xdr:spPr bwMode="auto">
        <a:xfrm>
          <a:off x="247650" y="1200150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180975</xdr:colOff>
      <xdr:row>58</xdr:row>
      <xdr:rowOff>0</xdr:rowOff>
    </xdr:from>
    <xdr:to>
      <xdr:col>0</xdr:col>
      <xdr:colOff>276225</xdr:colOff>
      <xdr:row>58</xdr:row>
      <xdr:rowOff>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87B31FB1-8091-4808-9507-1D165AC6A4E0}"/>
            </a:ext>
          </a:extLst>
        </xdr:cNvPr>
        <xdr:cNvSpPr>
          <a:spLocks noChangeArrowheads="1"/>
        </xdr:cNvSpPr>
      </xdr:nvSpPr>
      <xdr:spPr bwMode="auto">
        <a:xfrm>
          <a:off x="180975" y="1249680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228600</xdr:colOff>
      <xdr:row>58</xdr:row>
      <xdr:rowOff>0</xdr:rowOff>
    </xdr:from>
    <xdr:to>
      <xdr:col>0</xdr:col>
      <xdr:colOff>323850</xdr:colOff>
      <xdr:row>58</xdr:row>
      <xdr:rowOff>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B533A892-DF33-4369-9497-381BD745150E}"/>
            </a:ext>
          </a:extLst>
        </xdr:cNvPr>
        <xdr:cNvSpPr>
          <a:spLocks noChangeArrowheads="1"/>
        </xdr:cNvSpPr>
      </xdr:nvSpPr>
      <xdr:spPr bwMode="auto">
        <a:xfrm>
          <a:off x="228600" y="1249680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247650</xdr:colOff>
      <xdr:row>58</xdr:row>
      <xdr:rowOff>0</xdr:rowOff>
    </xdr:from>
    <xdr:to>
      <xdr:col>0</xdr:col>
      <xdr:colOff>342900</xdr:colOff>
      <xdr:row>58</xdr:row>
      <xdr:rowOff>0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F21C905B-32BE-419B-9118-0078694CB73B}"/>
            </a:ext>
          </a:extLst>
        </xdr:cNvPr>
        <xdr:cNvSpPr>
          <a:spLocks noChangeArrowheads="1"/>
        </xdr:cNvSpPr>
      </xdr:nvSpPr>
      <xdr:spPr bwMode="auto">
        <a:xfrm>
          <a:off x="247650" y="1249680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180975</xdr:colOff>
      <xdr:row>57</xdr:row>
      <xdr:rowOff>0</xdr:rowOff>
    </xdr:from>
    <xdr:to>
      <xdr:col>0</xdr:col>
      <xdr:colOff>276225</xdr:colOff>
      <xdr:row>57</xdr:row>
      <xdr:rowOff>0</xdr:rowOff>
    </xdr:to>
    <xdr:sp macro="" textlink="">
      <xdr:nvSpPr>
        <xdr:cNvPr id="11" name="Rectangle 1">
          <a:extLst>
            <a:ext uri="{FF2B5EF4-FFF2-40B4-BE49-F238E27FC236}">
              <a16:creationId xmlns:a16="http://schemas.microsoft.com/office/drawing/2014/main" id="{676D0CC8-EE22-45B2-9B30-B6BCFB93C67C}"/>
            </a:ext>
          </a:extLst>
        </xdr:cNvPr>
        <xdr:cNvSpPr>
          <a:spLocks noChangeArrowheads="1"/>
        </xdr:cNvSpPr>
      </xdr:nvSpPr>
      <xdr:spPr bwMode="auto">
        <a:xfrm>
          <a:off x="180975" y="1224915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228600</xdr:colOff>
      <xdr:row>57</xdr:row>
      <xdr:rowOff>0</xdr:rowOff>
    </xdr:from>
    <xdr:to>
      <xdr:col>0</xdr:col>
      <xdr:colOff>323850</xdr:colOff>
      <xdr:row>57</xdr:row>
      <xdr:rowOff>0</xdr:rowOff>
    </xdr:to>
    <xdr:sp macro="" textlink="">
      <xdr:nvSpPr>
        <xdr:cNvPr id="12" name="Rectangle 2">
          <a:extLst>
            <a:ext uri="{FF2B5EF4-FFF2-40B4-BE49-F238E27FC236}">
              <a16:creationId xmlns:a16="http://schemas.microsoft.com/office/drawing/2014/main" id="{C2E77A71-B2CA-4368-BE2F-9F1DF7722C88}"/>
            </a:ext>
          </a:extLst>
        </xdr:cNvPr>
        <xdr:cNvSpPr>
          <a:spLocks noChangeArrowheads="1"/>
        </xdr:cNvSpPr>
      </xdr:nvSpPr>
      <xdr:spPr bwMode="auto">
        <a:xfrm>
          <a:off x="228600" y="1224915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247650</xdr:colOff>
      <xdr:row>57</xdr:row>
      <xdr:rowOff>0</xdr:rowOff>
    </xdr:from>
    <xdr:to>
      <xdr:col>0</xdr:col>
      <xdr:colOff>342900</xdr:colOff>
      <xdr:row>57</xdr:row>
      <xdr:rowOff>0</xdr:rowOff>
    </xdr:to>
    <xdr:sp macro="" textlink="">
      <xdr:nvSpPr>
        <xdr:cNvPr id="13" name="Rectangle 3">
          <a:extLst>
            <a:ext uri="{FF2B5EF4-FFF2-40B4-BE49-F238E27FC236}">
              <a16:creationId xmlns:a16="http://schemas.microsoft.com/office/drawing/2014/main" id="{E7705346-E129-42E9-BD3C-F28AB62B6402}"/>
            </a:ext>
          </a:extLst>
        </xdr:cNvPr>
        <xdr:cNvSpPr>
          <a:spLocks noChangeArrowheads="1"/>
        </xdr:cNvSpPr>
      </xdr:nvSpPr>
      <xdr:spPr bwMode="auto">
        <a:xfrm>
          <a:off x="247650" y="1224915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180975</xdr:colOff>
      <xdr:row>13</xdr:row>
      <xdr:rowOff>0</xdr:rowOff>
    </xdr:from>
    <xdr:to>
      <xdr:col>0</xdr:col>
      <xdr:colOff>276225</xdr:colOff>
      <xdr:row>13</xdr:row>
      <xdr:rowOff>0</xdr:rowOff>
    </xdr:to>
    <xdr:sp macro="" textlink="">
      <xdr:nvSpPr>
        <xdr:cNvPr id="14" name="Rectangle 1">
          <a:extLst>
            <a:ext uri="{FF2B5EF4-FFF2-40B4-BE49-F238E27FC236}">
              <a16:creationId xmlns:a16="http://schemas.microsoft.com/office/drawing/2014/main" id="{169C0ECA-E9F1-4F92-AA9E-4B34BE3E2E04}"/>
            </a:ext>
          </a:extLst>
        </xdr:cNvPr>
        <xdr:cNvSpPr>
          <a:spLocks noChangeArrowheads="1"/>
        </xdr:cNvSpPr>
      </xdr:nvSpPr>
      <xdr:spPr bwMode="auto">
        <a:xfrm>
          <a:off x="180975" y="3228975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228600</xdr:colOff>
      <xdr:row>13</xdr:row>
      <xdr:rowOff>0</xdr:rowOff>
    </xdr:from>
    <xdr:to>
      <xdr:col>0</xdr:col>
      <xdr:colOff>323850</xdr:colOff>
      <xdr:row>13</xdr:row>
      <xdr:rowOff>0</xdr:rowOff>
    </xdr:to>
    <xdr:sp macro="" textlink="">
      <xdr:nvSpPr>
        <xdr:cNvPr id="15" name="Rectangle 2">
          <a:extLst>
            <a:ext uri="{FF2B5EF4-FFF2-40B4-BE49-F238E27FC236}">
              <a16:creationId xmlns:a16="http://schemas.microsoft.com/office/drawing/2014/main" id="{85D59C5A-E76A-4686-B0F8-B78A014B01E1}"/>
            </a:ext>
          </a:extLst>
        </xdr:cNvPr>
        <xdr:cNvSpPr>
          <a:spLocks noChangeArrowheads="1"/>
        </xdr:cNvSpPr>
      </xdr:nvSpPr>
      <xdr:spPr bwMode="auto">
        <a:xfrm>
          <a:off x="228600" y="3228975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247650</xdr:colOff>
      <xdr:row>13</xdr:row>
      <xdr:rowOff>0</xdr:rowOff>
    </xdr:from>
    <xdr:to>
      <xdr:col>0</xdr:col>
      <xdr:colOff>342900</xdr:colOff>
      <xdr:row>13</xdr:row>
      <xdr:rowOff>0</xdr:rowOff>
    </xdr:to>
    <xdr:sp macro="" textlink="">
      <xdr:nvSpPr>
        <xdr:cNvPr id="16" name="Rectangle 3">
          <a:extLst>
            <a:ext uri="{FF2B5EF4-FFF2-40B4-BE49-F238E27FC236}">
              <a16:creationId xmlns:a16="http://schemas.microsoft.com/office/drawing/2014/main" id="{8E2B1508-D7E9-4D66-B4C9-626DD4BDC46D}"/>
            </a:ext>
          </a:extLst>
        </xdr:cNvPr>
        <xdr:cNvSpPr>
          <a:spLocks noChangeArrowheads="1"/>
        </xdr:cNvSpPr>
      </xdr:nvSpPr>
      <xdr:spPr bwMode="auto">
        <a:xfrm>
          <a:off x="247650" y="3228975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180975</xdr:colOff>
      <xdr:row>12</xdr:row>
      <xdr:rowOff>0</xdr:rowOff>
    </xdr:from>
    <xdr:to>
      <xdr:col>0</xdr:col>
      <xdr:colOff>276225</xdr:colOff>
      <xdr:row>12</xdr:row>
      <xdr:rowOff>0</xdr:rowOff>
    </xdr:to>
    <xdr:sp macro="" textlink="">
      <xdr:nvSpPr>
        <xdr:cNvPr id="17" name="Rectangle 1">
          <a:extLst>
            <a:ext uri="{FF2B5EF4-FFF2-40B4-BE49-F238E27FC236}">
              <a16:creationId xmlns:a16="http://schemas.microsoft.com/office/drawing/2014/main" id="{0854F49C-B402-4184-97C6-19AE9DEF0593}"/>
            </a:ext>
          </a:extLst>
        </xdr:cNvPr>
        <xdr:cNvSpPr>
          <a:spLocks noChangeArrowheads="1"/>
        </xdr:cNvSpPr>
      </xdr:nvSpPr>
      <xdr:spPr bwMode="auto">
        <a:xfrm>
          <a:off x="180975" y="2981325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228600</xdr:colOff>
      <xdr:row>12</xdr:row>
      <xdr:rowOff>0</xdr:rowOff>
    </xdr:from>
    <xdr:to>
      <xdr:col>0</xdr:col>
      <xdr:colOff>323850</xdr:colOff>
      <xdr:row>12</xdr:row>
      <xdr:rowOff>0</xdr:rowOff>
    </xdr:to>
    <xdr:sp macro="" textlink="">
      <xdr:nvSpPr>
        <xdr:cNvPr id="18" name="Rectangle 2">
          <a:extLst>
            <a:ext uri="{FF2B5EF4-FFF2-40B4-BE49-F238E27FC236}">
              <a16:creationId xmlns:a16="http://schemas.microsoft.com/office/drawing/2014/main" id="{24553661-0D81-4E84-BB33-4343B4ACF1D9}"/>
            </a:ext>
          </a:extLst>
        </xdr:cNvPr>
        <xdr:cNvSpPr>
          <a:spLocks noChangeArrowheads="1"/>
        </xdr:cNvSpPr>
      </xdr:nvSpPr>
      <xdr:spPr bwMode="auto">
        <a:xfrm>
          <a:off x="228600" y="2981325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247650</xdr:colOff>
      <xdr:row>12</xdr:row>
      <xdr:rowOff>0</xdr:rowOff>
    </xdr:from>
    <xdr:to>
      <xdr:col>0</xdr:col>
      <xdr:colOff>342900</xdr:colOff>
      <xdr:row>12</xdr:row>
      <xdr:rowOff>0</xdr:rowOff>
    </xdr:to>
    <xdr:sp macro="" textlink="">
      <xdr:nvSpPr>
        <xdr:cNvPr id="19" name="Rectangle 3">
          <a:extLst>
            <a:ext uri="{FF2B5EF4-FFF2-40B4-BE49-F238E27FC236}">
              <a16:creationId xmlns:a16="http://schemas.microsoft.com/office/drawing/2014/main" id="{1DB71374-7073-41DD-B237-8875888F7442}"/>
            </a:ext>
          </a:extLst>
        </xdr:cNvPr>
        <xdr:cNvSpPr>
          <a:spLocks noChangeArrowheads="1"/>
        </xdr:cNvSpPr>
      </xdr:nvSpPr>
      <xdr:spPr bwMode="auto">
        <a:xfrm>
          <a:off x="247650" y="2981325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180975</xdr:colOff>
      <xdr:row>14</xdr:row>
      <xdr:rowOff>0</xdr:rowOff>
    </xdr:from>
    <xdr:to>
      <xdr:col>0</xdr:col>
      <xdr:colOff>276225</xdr:colOff>
      <xdr:row>14</xdr:row>
      <xdr:rowOff>0</xdr:rowOff>
    </xdr:to>
    <xdr:sp macro="" textlink="">
      <xdr:nvSpPr>
        <xdr:cNvPr id="20" name="Rectangle 7">
          <a:extLst>
            <a:ext uri="{FF2B5EF4-FFF2-40B4-BE49-F238E27FC236}">
              <a16:creationId xmlns:a16="http://schemas.microsoft.com/office/drawing/2014/main" id="{29598531-B46E-4141-9AEC-67354C0EC49B}"/>
            </a:ext>
          </a:extLst>
        </xdr:cNvPr>
        <xdr:cNvSpPr>
          <a:spLocks noChangeArrowheads="1"/>
        </xdr:cNvSpPr>
      </xdr:nvSpPr>
      <xdr:spPr bwMode="auto">
        <a:xfrm>
          <a:off x="180975" y="3476625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228600</xdr:colOff>
      <xdr:row>14</xdr:row>
      <xdr:rowOff>0</xdr:rowOff>
    </xdr:from>
    <xdr:to>
      <xdr:col>0</xdr:col>
      <xdr:colOff>323850</xdr:colOff>
      <xdr:row>14</xdr:row>
      <xdr:rowOff>0</xdr:rowOff>
    </xdr:to>
    <xdr:sp macro="" textlink="">
      <xdr:nvSpPr>
        <xdr:cNvPr id="21" name="Rectangle 8">
          <a:extLst>
            <a:ext uri="{FF2B5EF4-FFF2-40B4-BE49-F238E27FC236}">
              <a16:creationId xmlns:a16="http://schemas.microsoft.com/office/drawing/2014/main" id="{E78A498D-976C-4E79-B9CA-63F7D46B7C02}"/>
            </a:ext>
          </a:extLst>
        </xdr:cNvPr>
        <xdr:cNvSpPr>
          <a:spLocks noChangeArrowheads="1"/>
        </xdr:cNvSpPr>
      </xdr:nvSpPr>
      <xdr:spPr bwMode="auto">
        <a:xfrm>
          <a:off x="228600" y="3476625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247650</xdr:colOff>
      <xdr:row>14</xdr:row>
      <xdr:rowOff>0</xdr:rowOff>
    </xdr:from>
    <xdr:to>
      <xdr:col>0</xdr:col>
      <xdr:colOff>342900</xdr:colOff>
      <xdr:row>14</xdr:row>
      <xdr:rowOff>0</xdr:rowOff>
    </xdr:to>
    <xdr:sp macro="" textlink="">
      <xdr:nvSpPr>
        <xdr:cNvPr id="22" name="Rectangle 9">
          <a:extLst>
            <a:ext uri="{FF2B5EF4-FFF2-40B4-BE49-F238E27FC236}">
              <a16:creationId xmlns:a16="http://schemas.microsoft.com/office/drawing/2014/main" id="{C2B3852D-AB8F-4A33-964B-05335AB5A9EF}"/>
            </a:ext>
          </a:extLst>
        </xdr:cNvPr>
        <xdr:cNvSpPr>
          <a:spLocks noChangeArrowheads="1"/>
        </xdr:cNvSpPr>
      </xdr:nvSpPr>
      <xdr:spPr bwMode="auto">
        <a:xfrm>
          <a:off x="247650" y="3476625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180975</xdr:colOff>
      <xdr:row>13</xdr:row>
      <xdr:rowOff>0</xdr:rowOff>
    </xdr:from>
    <xdr:to>
      <xdr:col>0</xdr:col>
      <xdr:colOff>276225</xdr:colOff>
      <xdr:row>13</xdr:row>
      <xdr:rowOff>0</xdr:rowOff>
    </xdr:to>
    <xdr:sp macro="" textlink="">
      <xdr:nvSpPr>
        <xdr:cNvPr id="23" name="Rectangle 1">
          <a:extLst>
            <a:ext uri="{FF2B5EF4-FFF2-40B4-BE49-F238E27FC236}">
              <a16:creationId xmlns:a16="http://schemas.microsoft.com/office/drawing/2014/main" id="{C2995C30-297C-413A-B4EE-0372B71B77E3}"/>
            </a:ext>
          </a:extLst>
        </xdr:cNvPr>
        <xdr:cNvSpPr>
          <a:spLocks noChangeArrowheads="1"/>
        </xdr:cNvSpPr>
      </xdr:nvSpPr>
      <xdr:spPr bwMode="auto">
        <a:xfrm>
          <a:off x="180975" y="3228975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228600</xdr:colOff>
      <xdr:row>13</xdr:row>
      <xdr:rowOff>0</xdr:rowOff>
    </xdr:from>
    <xdr:to>
      <xdr:col>0</xdr:col>
      <xdr:colOff>323850</xdr:colOff>
      <xdr:row>13</xdr:row>
      <xdr:rowOff>0</xdr:rowOff>
    </xdr:to>
    <xdr:sp macro="" textlink="">
      <xdr:nvSpPr>
        <xdr:cNvPr id="24" name="Rectangle 2">
          <a:extLst>
            <a:ext uri="{FF2B5EF4-FFF2-40B4-BE49-F238E27FC236}">
              <a16:creationId xmlns:a16="http://schemas.microsoft.com/office/drawing/2014/main" id="{8E22B8CE-E80C-454D-B633-B7D29C499A80}"/>
            </a:ext>
          </a:extLst>
        </xdr:cNvPr>
        <xdr:cNvSpPr>
          <a:spLocks noChangeArrowheads="1"/>
        </xdr:cNvSpPr>
      </xdr:nvSpPr>
      <xdr:spPr bwMode="auto">
        <a:xfrm>
          <a:off x="228600" y="3228975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247650</xdr:colOff>
      <xdr:row>13</xdr:row>
      <xdr:rowOff>0</xdr:rowOff>
    </xdr:from>
    <xdr:to>
      <xdr:col>0</xdr:col>
      <xdr:colOff>342900</xdr:colOff>
      <xdr:row>13</xdr:row>
      <xdr:rowOff>0</xdr:rowOff>
    </xdr:to>
    <xdr:sp macro="" textlink="">
      <xdr:nvSpPr>
        <xdr:cNvPr id="25" name="Rectangle 3">
          <a:extLst>
            <a:ext uri="{FF2B5EF4-FFF2-40B4-BE49-F238E27FC236}">
              <a16:creationId xmlns:a16="http://schemas.microsoft.com/office/drawing/2014/main" id="{3778EC32-E893-4E47-B95E-1E2A56641FE9}"/>
            </a:ext>
          </a:extLst>
        </xdr:cNvPr>
        <xdr:cNvSpPr>
          <a:spLocks noChangeArrowheads="1"/>
        </xdr:cNvSpPr>
      </xdr:nvSpPr>
      <xdr:spPr bwMode="auto">
        <a:xfrm>
          <a:off x="247650" y="3228975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180975</xdr:colOff>
      <xdr:row>94</xdr:row>
      <xdr:rowOff>0</xdr:rowOff>
    </xdr:from>
    <xdr:to>
      <xdr:col>0</xdr:col>
      <xdr:colOff>276225</xdr:colOff>
      <xdr:row>94</xdr:row>
      <xdr:rowOff>0</xdr:rowOff>
    </xdr:to>
    <xdr:sp macro="" textlink="">
      <xdr:nvSpPr>
        <xdr:cNvPr id="26" name="Rectangle 1">
          <a:extLst>
            <a:ext uri="{FF2B5EF4-FFF2-40B4-BE49-F238E27FC236}">
              <a16:creationId xmlns:a16="http://schemas.microsoft.com/office/drawing/2014/main" id="{C21D41DE-A955-4371-AE94-742A211545B2}"/>
            </a:ext>
          </a:extLst>
        </xdr:cNvPr>
        <xdr:cNvSpPr>
          <a:spLocks noChangeArrowheads="1"/>
        </xdr:cNvSpPr>
      </xdr:nvSpPr>
      <xdr:spPr bwMode="auto">
        <a:xfrm>
          <a:off x="180975" y="21135975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228600</xdr:colOff>
      <xdr:row>94</xdr:row>
      <xdr:rowOff>0</xdr:rowOff>
    </xdr:from>
    <xdr:to>
      <xdr:col>0</xdr:col>
      <xdr:colOff>323850</xdr:colOff>
      <xdr:row>94</xdr:row>
      <xdr:rowOff>0</xdr:rowOff>
    </xdr:to>
    <xdr:sp macro="" textlink="">
      <xdr:nvSpPr>
        <xdr:cNvPr id="27" name="Rectangle 2">
          <a:extLst>
            <a:ext uri="{FF2B5EF4-FFF2-40B4-BE49-F238E27FC236}">
              <a16:creationId xmlns:a16="http://schemas.microsoft.com/office/drawing/2014/main" id="{E463D0F5-47D6-4041-9C6C-6B229EA4B25D}"/>
            </a:ext>
          </a:extLst>
        </xdr:cNvPr>
        <xdr:cNvSpPr>
          <a:spLocks noChangeArrowheads="1"/>
        </xdr:cNvSpPr>
      </xdr:nvSpPr>
      <xdr:spPr bwMode="auto">
        <a:xfrm>
          <a:off x="228600" y="21135975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247650</xdr:colOff>
      <xdr:row>94</xdr:row>
      <xdr:rowOff>0</xdr:rowOff>
    </xdr:from>
    <xdr:to>
      <xdr:col>0</xdr:col>
      <xdr:colOff>342900</xdr:colOff>
      <xdr:row>94</xdr:row>
      <xdr:rowOff>0</xdr:rowOff>
    </xdr:to>
    <xdr:sp macro="" textlink="">
      <xdr:nvSpPr>
        <xdr:cNvPr id="28" name="Rectangle 3">
          <a:extLst>
            <a:ext uri="{FF2B5EF4-FFF2-40B4-BE49-F238E27FC236}">
              <a16:creationId xmlns:a16="http://schemas.microsoft.com/office/drawing/2014/main" id="{9962D1C6-3589-4BB4-9609-3F2E034BDB13}"/>
            </a:ext>
          </a:extLst>
        </xdr:cNvPr>
        <xdr:cNvSpPr>
          <a:spLocks noChangeArrowheads="1"/>
        </xdr:cNvSpPr>
      </xdr:nvSpPr>
      <xdr:spPr bwMode="auto">
        <a:xfrm>
          <a:off x="247650" y="21135975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180975</xdr:colOff>
      <xdr:row>93</xdr:row>
      <xdr:rowOff>0</xdr:rowOff>
    </xdr:from>
    <xdr:to>
      <xdr:col>0</xdr:col>
      <xdr:colOff>276225</xdr:colOff>
      <xdr:row>93</xdr:row>
      <xdr:rowOff>0</xdr:rowOff>
    </xdr:to>
    <xdr:sp macro="" textlink="">
      <xdr:nvSpPr>
        <xdr:cNvPr id="29" name="Rectangle 1">
          <a:extLst>
            <a:ext uri="{FF2B5EF4-FFF2-40B4-BE49-F238E27FC236}">
              <a16:creationId xmlns:a16="http://schemas.microsoft.com/office/drawing/2014/main" id="{16B87B2A-7A53-411C-838D-5DDA3B9AC580}"/>
            </a:ext>
          </a:extLst>
        </xdr:cNvPr>
        <xdr:cNvSpPr>
          <a:spLocks noChangeArrowheads="1"/>
        </xdr:cNvSpPr>
      </xdr:nvSpPr>
      <xdr:spPr bwMode="auto">
        <a:xfrm>
          <a:off x="180975" y="20888325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228600</xdr:colOff>
      <xdr:row>93</xdr:row>
      <xdr:rowOff>0</xdr:rowOff>
    </xdr:from>
    <xdr:to>
      <xdr:col>0</xdr:col>
      <xdr:colOff>323850</xdr:colOff>
      <xdr:row>93</xdr:row>
      <xdr:rowOff>0</xdr:rowOff>
    </xdr:to>
    <xdr:sp macro="" textlink="">
      <xdr:nvSpPr>
        <xdr:cNvPr id="30" name="Rectangle 2">
          <a:extLst>
            <a:ext uri="{FF2B5EF4-FFF2-40B4-BE49-F238E27FC236}">
              <a16:creationId xmlns:a16="http://schemas.microsoft.com/office/drawing/2014/main" id="{9A741067-45EF-4CFE-BABF-B8ABF2AD3CFC}"/>
            </a:ext>
          </a:extLst>
        </xdr:cNvPr>
        <xdr:cNvSpPr>
          <a:spLocks noChangeArrowheads="1"/>
        </xdr:cNvSpPr>
      </xdr:nvSpPr>
      <xdr:spPr bwMode="auto">
        <a:xfrm>
          <a:off x="228600" y="20888325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247650</xdr:colOff>
      <xdr:row>93</xdr:row>
      <xdr:rowOff>0</xdr:rowOff>
    </xdr:from>
    <xdr:to>
      <xdr:col>0</xdr:col>
      <xdr:colOff>342900</xdr:colOff>
      <xdr:row>93</xdr:row>
      <xdr:rowOff>0</xdr:rowOff>
    </xdr:to>
    <xdr:sp macro="" textlink="">
      <xdr:nvSpPr>
        <xdr:cNvPr id="31" name="Rectangle 3">
          <a:extLst>
            <a:ext uri="{FF2B5EF4-FFF2-40B4-BE49-F238E27FC236}">
              <a16:creationId xmlns:a16="http://schemas.microsoft.com/office/drawing/2014/main" id="{A40A35DF-76E0-4DE4-82BB-78D781FA038C}"/>
            </a:ext>
          </a:extLst>
        </xdr:cNvPr>
        <xdr:cNvSpPr>
          <a:spLocks noChangeArrowheads="1"/>
        </xdr:cNvSpPr>
      </xdr:nvSpPr>
      <xdr:spPr bwMode="auto">
        <a:xfrm>
          <a:off x="247650" y="20888325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180975</xdr:colOff>
      <xdr:row>95</xdr:row>
      <xdr:rowOff>0</xdr:rowOff>
    </xdr:from>
    <xdr:to>
      <xdr:col>0</xdr:col>
      <xdr:colOff>276225</xdr:colOff>
      <xdr:row>95</xdr:row>
      <xdr:rowOff>0</xdr:rowOff>
    </xdr:to>
    <xdr:sp macro="" textlink="">
      <xdr:nvSpPr>
        <xdr:cNvPr id="32" name="Rectangle 7">
          <a:extLst>
            <a:ext uri="{FF2B5EF4-FFF2-40B4-BE49-F238E27FC236}">
              <a16:creationId xmlns:a16="http://schemas.microsoft.com/office/drawing/2014/main" id="{62A9E73F-D7CB-4E05-B231-19AE001FE2FA}"/>
            </a:ext>
          </a:extLst>
        </xdr:cNvPr>
        <xdr:cNvSpPr>
          <a:spLocks noChangeArrowheads="1"/>
        </xdr:cNvSpPr>
      </xdr:nvSpPr>
      <xdr:spPr bwMode="auto">
        <a:xfrm>
          <a:off x="180975" y="21383625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228600</xdr:colOff>
      <xdr:row>95</xdr:row>
      <xdr:rowOff>0</xdr:rowOff>
    </xdr:from>
    <xdr:to>
      <xdr:col>0</xdr:col>
      <xdr:colOff>323850</xdr:colOff>
      <xdr:row>95</xdr:row>
      <xdr:rowOff>0</xdr:rowOff>
    </xdr:to>
    <xdr:sp macro="" textlink="">
      <xdr:nvSpPr>
        <xdr:cNvPr id="33" name="Rectangle 8">
          <a:extLst>
            <a:ext uri="{FF2B5EF4-FFF2-40B4-BE49-F238E27FC236}">
              <a16:creationId xmlns:a16="http://schemas.microsoft.com/office/drawing/2014/main" id="{5B001105-8CD4-4A1E-A521-17140462622E}"/>
            </a:ext>
          </a:extLst>
        </xdr:cNvPr>
        <xdr:cNvSpPr>
          <a:spLocks noChangeArrowheads="1"/>
        </xdr:cNvSpPr>
      </xdr:nvSpPr>
      <xdr:spPr bwMode="auto">
        <a:xfrm>
          <a:off x="228600" y="21383625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247650</xdr:colOff>
      <xdr:row>95</xdr:row>
      <xdr:rowOff>0</xdr:rowOff>
    </xdr:from>
    <xdr:to>
      <xdr:col>0</xdr:col>
      <xdr:colOff>342900</xdr:colOff>
      <xdr:row>95</xdr:row>
      <xdr:rowOff>0</xdr:rowOff>
    </xdr:to>
    <xdr:sp macro="" textlink="">
      <xdr:nvSpPr>
        <xdr:cNvPr id="34" name="Rectangle 9">
          <a:extLst>
            <a:ext uri="{FF2B5EF4-FFF2-40B4-BE49-F238E27FC236}">
              <a16:creationId xmlns:a16="http://schemas.microsoft.com/office/drawing/2014/main" id="{EA6360D1-482A-436F-B022-F52CD7B3DCD7}"/>
            </a:ext>
          </a:extLst>
        </xdr:cNvPr>
        <xdr:cNvSpPr>
          <a:spLocks noChangeArrowheads="1"/>
        </xdr:cNvSpPr>
      </xdr:nvSpPr>
      <xdr:spPr bwMode="auto">
        <a:xfrm>
          <a:off x="247650" y="21383625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180975</xdr:colOff>
      <xdr:row>94</xdr:row>
      <xdr:rowOff>0</xdr:rowOff>
    </xdr:from>
    <xdr:to>
      <xdr:col>0</xdr:col>
      <xdr:colOff>276225</xdr:colOff>
      <xdr:row>94</xdr:row>
      <xdr:rowOff>0</xdr:rowOff>
    </xdr:to>
    <xdr:sp macro="" textlink="">
      <xdr:nvSpPr>
        <xdr:cNvPr id="35" name="Rectangle 1">
          <a:extLst>
            <a:ext uri="{FF2B5EF4-FFF2-40B4-BE49-F238E27FC236}">
              <a16:creationId xmlns:a16="http://schemas.microsoft.com/office/drawing/2014/main" id="{F65429E5-7FFF-4A2A-857D-E79F785C83C5}"/>
            </a:ext>
          </a:extLst>
        </xdr:cNvPr>
        <xdr:cNvSpPr>
          <a:spLocks noChangeArrowheads="1"/>
        </xdr:cNvSpPr>
      </xdr:nvSpPr>
      <xdr:spPr bwMode="auto">
        <a:xfrm>
          <a:off x="180975" y="21135975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228600</xdr:colOff>
      <xdr:row>94</xdr:row>
      <xdr:rowOff>0</xdr:rowOff>
    </xdr:from>
    <xdr:to>
      <xdr:col>0</xdr:col>
      <xdr:colOff>323850</xdr:colOff>
      <xdr:row>94</xdr:row>
      <xdr:rowOff>0</xdr:rowOff>
    </xdr:to>
    <xdr:sp macro="" textlink="">
      <xdr:nvSpPr>
        <xdr:cNvPr id="36" name="Rectangle 2">
          <a:extLst>
            <a:ext uri="{FF2B5EF4-FFF2-40B4-BE49-F238E27FC236}">
              <a16:creationId xmlns:a16="http://schemas.microsoft.com/office/drawing/2014/main" id="{A9B6B2BB-FDF8-4B10-94AE-6C1EB24A5671}"/>
            </a:ext>
          </a:extLst>
        </xdr:cNvPr>
        <xdr:cNvSpPr>
          <a:spLocks noChangeArrowheads="1"/>
        </xdr:cNvSpPr>
      </xdr:nvSpPr>
      <xdr:spPr bwMode="auto">
        <a:xfrm>
          <a:off x="228600" y="21135975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247650</xdr:colOff>
      <xdr:row>94</xdr:row>
      <xdr:rowOff>0</xdr:rowOff>
    </xdr:from>
    <xdr:to>
      <xdr:col>0</xdr:col>
      <xdr:colOff>342900</xdr:colOff>
      <xdr:row>94</xdr:row>
      <xdr:rowOff>0</xdr:rowOff>
    </xdr:to>
    <xdr:sp macro="" textlink="">
      <xdr:nvSpPr>
        <xdr:cNvPr id="37" name="Rectangle 3">
          <a:extLst>
            <a:ext uri="{FF2B5EF4-FFF2-40B4-BE49-F238E27FC236}">
              <a16:creationId xmlns:a16="http://schemas.microsoft.com/office/drawing/2014/main" id="{E4E2D732-A96A-40DB-8361-EFE73E75EF89}"/>
            </a:ext>
          </a:extLst>
        </xdr:cNvPr>
        <xdr:cNvSpPr>
          <a:spLocks noChangeArrowheads="1"/>
        </xdr:cNvSpPr>
      </xdr:nvSpPr>
      <xdr:spPr bwMode="auto">
        <a:xfrm>
          <a:off x="247650" y="21135975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14</xdr:row>
      <xdr:rowOff>0</xdr:rowOff>
    </xdr:from>
    <xdr:to>
      <xdr:col>0</xdr:col>
      <xdr:colOff>276225</xdr:colOff>
      <xdr:row>14</xdr:row>
      <xdr:rowOff>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>
          <a:spLocks noChangeArrowheads="1"/>
        </xdr:cNvSpPr>
      </xdr:nvSpPr>
      <xdr:spPr bwMode="auto">
        <a:xfrm>
          <a:off x="180975" y="331470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228600</xdr:colOff>
      <xdr:row>14</xdr:row>
      <xdr:rowOff>0</xdr:rowOff>
    </xdr:from>
    <xdr:to>
      <xdr:col>0</xdr:col>
      <xdr:colOff>323850</xdr:colOff>
      <xdr:row>14</xdr:row>
      <xdr:rowOff>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>
          <a:spLocks noChangeArrowheads="1"/>
        </xdr:cNvSpPr>
      </xdr:nvSpPr>
      <xdr:spPr bwMode="auto">
        <a:xfrm>
          <a:off x="228600" y="331470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247650</xdr:colOff>
      <xdr:row>14</xdr:row>
      <xdr:rowOff>0</xdr:rowOff>
    </xdr:from>
    <xdr:to>
      <xdr:col>0</xdr:col>
      <xdr:colOff>342900</xdr:colOff>
      <xdr:row>14</xdr:row>
      <xdr:rowOff>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SpPr>
          <a:spLocks noChangeArrowheads="1"/>
        </xdr:cNvSpPr>
      </xdr:nvSpPr>
      <xdr:spPr bwMode="auto">
        <a:xfrm>
          <a:off x="247650" y="331470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180975</xdr:colOff>
      <xdr:row>13</xdr:row>
      <xdr:rowOff>0</xdr:rowOff>
    </xdr:from>
    <xdr:to>
      <xdr:col>0</xdr:col>
      <xdr:colOff>276225</xdr:colOff>
      <xdr:row>13</xdr:row>
      <xdr:rowOff>0</xdr:rowOff>
    </xdr:to>
    <xdr:sp macro="" textlink="">
      <xdr:nvSpPr>
        <xdr:cNvPr id="5" name="Rectangle 1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SpPr>
          <a:spLocks noChangeArrowheads="1"/>
        </xdr:cNvSpPr>
      </xdr:nvSpPr>
      <xdr:spPr bwMode="auto">
        <a:xfrm>
          <a:off x="180975" y="306705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228600</xdr:colOff>
      <xdr:row>13</xdr:row>
      <xdr:rowOff>0</xdr:rowOff>
    </xdr:from>
    <xdr:to>
      <xdr:col>0</xdr:col>
      <xdr:colOff>323850</xdr:colOff>
      <xdr:row>13</xdr:row>
      <xdr:rowOff>0</xdr:rowOff>
    </xdr:to>
    <xdr:sp macro="" textlink="">
      <xdr:nvSpPr>
        <xdr:cNvPr id="6" name="Rectangle 2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SpPr>
          <a:spLocks noChangeArrowheads="1"/>
        </xdr:cNvSpPr>
      </xdr:nvSpPr>
      <xdr:spPr bwMode="auto">
        <a:xfrm>
          <a:off x="228600" y="306705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247650</xdr:colOff>
      <xdr:row>13</xdr:row>
      <xdr:rowOff>0</xdr:rowOff>
    </xdr:from>
    <xdr:to>
      <xdr:col>0</xdr:col>
      <xdr:colOff>342900</xdr:colOff>
      <xdr:row>13</xdr:row>
      <xdr:rowOff>0</xdr:rowOff>
    </xdr:to>
    <xdr:sp macro="" textlink="">
      <xdr:nvSpPr>
        <xdr:cNvPr id="7" name="Rectangle 3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SpPr>
          <a:spLocks noChangeArrowheads="1"/>
        </xdr:cNvSpPr>
      </xdr:nvSpPr>
      <xdr:spPr bwMode="auto">
        <a:xfrm>
          <a:off x="247650" y="306705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180975</xdr:colOff>
      <xdr:row>15</xdr:row>
      <xdr:rowOff>0</xdr:rowOff>
    </xdr:from>
    <xdr:to>
      <xdr:col>0</xdr:col>
      <xdr:colOff>276225</xdr:colOff>
      <xdr:row>15</xdr:row>
      <xdr:rowOff>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SpPr>
          <a:spLocks noChangeArrowheads="1"/>
        </xdr:cNvSpPr>
      </xdr:nvSpPr>
      <xdr:spPr bwMode="auto">
        <a:xfrm>
          <a:off x="180975" y="356235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228600</xdr:colOff>
      <xdr:row>15</xdr:row>
      <xdr:rowOff>0</xdr:rowOff>
    </xdr:from>
    <xdr:to>
      <xdr:col>0</xdr:col>
      <xdr:colOff>323850</xdr:colOff>
      <xdr:row>15</xdr:row>
      <xdr:rowOff>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SpPr>
          <a:spLocks noChangeArrowheads="1"/>
        </xdr:cNvSpPr>
      </xdr:nvSpPr>
      <xdr:spPr bwMode="auto">
        <a:xfrm>
          <a:off x="228600" y="356235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247650</xdr:colOff>
      <xdr:row>15</xdr:row>
      <xdr:rowOff>0</xdr:rowOff>
    </xdr:from>
    <xdr:to>
      <xdr:col>0</xdr:col>
      <xdr:colOff>342900</xdr:colOff>
      <xdr:row>15</xdr:row>
      <xdr:rowOff>0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SpPr>
          <a:spLocks noChangeArrowheads="1"/>
        </xdr:cNvSpPr>
      </xdr:nvSpPr>
      <xdr:spPr bwMode="auto">
        <a:xfrm>
          <a:off x="247650" y="356235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180975</xdr:colOff>
      <xdr:row>14</xdr:row>
      <xdr:rowOff>0</xdr:rowOff>
    </xdr:from>
    <xdr:to>
      <xdr:col>0</xdr:col>
      <xdr:colOff>276225</xdr:colOff>
      <xdr:row>14</xdr:row>
      <xdr:rowOff>0</xdr:rowOff>
    </xdr:to>
    <xdr:sp macro="" textlink="">
      <xdr:nvSpPr>
        <xdr:cNvPr id="11" name="Rectangle 1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SpPr>
          <a:spLocks noChangeArrowheads="1"/>
        </xdr:cNvSpPr>
      </xdr:nvSpPr>
      <xdr:spPr bwMode="auto">
        <a:xfrm>
          <a:off x="180975" y="331470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228600</xdr:colOff>
      <xdr:row>14</xdr:row>
      <xdr:rowOff>0</xdr:rowOff>
    </xdr:from>
    <xdr:to>
      <xdr:col>0</xdr:col>
      <xdr:colOff>323850</xdr:colOff>
      <xdr:row>14</xdr:row>
      <xdr:rowOff>0</xdr:rowOff>
    </xdr:to>
    <xdr:sp macro="" textlink="">
      <xdr:nvSpPr>
        <xdr:cNvPr id="12" name="Rectangle 2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SpPr>
          <a:spLocks noChangeArrowheads="1"/>
        </xdr:cNvSpPr>
      </xdr:nvSpPr>
      <xdr:spPr bwMode="auto">
        <a:xfrm>
          <a:off x="228600" y="331470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247650</xdr:colOff>
      <xdr:row>14</xdr:row>
      <xdr:rowOff>0</xdr:rowOff>
    </xdr:from>
    <xdr:to>
      <xdr:col>0</xdr:col>
      <xdr:colOff>342900</xdr:colOff>
      <xdr:row>14</xdr:row>
      <xdr:rowOff>0</xdr:rowOff>
    </xdr:to>
    <xdr:sp macro="" textlink="">
      <xdr:nvSpPr>
        <xdr:cNvPr id="13" name="Rectangle 3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SpPr>
          <a:spLocks noChangeArrowheads="1"/>
        </xdr:cNvSpPr>
      </xdr:nvSpPr>
      <xdr:spPr bwMode="auto">
        <a:xfrm>
          <a:off x="247650" y="331470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180975</xdr:colOff>
      <xdr:row>49</xdr:row>
      <xdr:rowOff>0</xdr:rowOff>
    </xdr:from>
    <xdr:to>
      <xdr:col>0</xdr:col>
      <xdr:colOff>276225</xdr:colOff>
      <xdr:row>49</xdr:row>
      <xdr:rowOff>0</xdr:rowOff>
    </xdr:to>
    <xdr:sp macro="" textlink="">
      <xdr:nvSpPr>
        <xdr:cNvPr id="14" name="Rectangle 1">
          <a:extLst>
            <a:ext uri="{FF2B5EF4-FFF2-40B4-BE49-F238E27FC236}">
              <a16:creationId xmlns:a16="http://schemas.microsoft.com/office/drawing/2014/main" id="{00000000-0008-0000-0700-00000E000000}"/>
            </a:ext>
          </a:extLst>
        </xdr:cNvPr>
        <xdr:cNvSpPr>
          <a:spLocks noChangeArrowheads="1"/>
        </xdr:cNvSpPr>
      </xdr:nvSpPr>
      <xdr:spPr bwMode="auto">
        <a:xfrm>
          <a:off x="180975" y="331470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228600</xdr:colOff>
      <xdr:row>49</xdr:row>
      <xdr:rowOff>0</xdr:rowOff>
    </xdr:from>
    <xdr:to>
      <xdr:col>0</xdr:col>
      <xdr:colOff>323850</xdr:colOff>
      <xdr:row>49</xdr:row>
      <xdr:rowOff>0</xdr:rowOff>
    </xdr:to>
    <xdr:sp macro="" textlink="">
      <xdr:nvSpPr>
        <xdr:cNvPr id="15" name="Rectangle 2">
          <a:extLst>
            <a:ext uri="{FF2B5EF4-FFF2-40B4-BE49-F238E27FC236}">
              <a16:creationId xmlns:a16="http://schemas.microsoft.com/office/drawing/2014/main" id="{00000000-0008-0000-0700-00000F000000}"/>
            </a:ext>
          </a:extLst>
        </xdr:cNvPr>
        <xdr:cNvSpPr>
          <a:spLocks noChangeArrowheads="1"/>
        </xdr:cNvSpPr>
      </xdr:nvSpPr>
      <xdr:spPr bwMode="auto">
        <a:xfrm>
          <a:off x="228600" y="331470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247650</xdr:colOff>
      <xdr:row>49</xdr:row>
      <xdr:rowOff>0</xdr:rowOff>
    </xdr:from>
    <xdr:to>
      <xdr:col>0</xdr:col>
      <xdr:colOff>342900</xdr:colOff>
      <xdr:row>49</xdr:row>
      <xdr:rowOff>0</xdr:rowOff>
    </xdr:to>
    <xdr:sp macro="" textlink="">
      <xdr:nvSpPr>
        <xdr:cNvPr id="16" name="Rectangle 3">
          <a:extLst>
            <a:ext uri="{FF2B5EF4-FFF2-40B4-BE49-F238E27FC236}">
              <a16:creationId xmlns:a16="http://schemas.microsoft.com/office/drawing/2014/main" id="{00000000-0008-0000-0700-000010000000}"/>
            </a:ext>
          </a:extLst>
        </xdr:cNvPr>
        <xdr:cNvSpPr>
          <a:spLocks noChangeArrowheads="1"/>
        </xdr:cNvSpPr>
      </xdr:nvSpPr>
      <xdr:spPr bwMode="auto">
        <a:xfrm>
          <a:off x="247650" y="331470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180975</xdr:colOff>
      <xdr:row>48</xdr:row>
      <xdr:rowOff>0</xdr:rowOff>
    </xdr:from>
    <xdr:to>
      <xdr:col>0</xdr:col>
      <xdr:colOff>276225</xdr:colOff>
      <xdr:row>48</xdr:row>
      <xdr:rowOff>0</xdr:rowOff>
    </xdr:to>
    <xdr:sp macro="" textlink="">
      <xdr:nvSpPr>
        <xdr:cNvPr id="17" name="Rectangle 1">
          <a:extLst>
            <a:ext uri="{FF2B5EF4-FFF2-40B4-BE49-F238E27FC236}">
              <a16:creationId xmlns:a16="http://schemas.microsoft.com/office/drawing/2014/main" id="{00000000-0008-0000-0700-000011000000}"/>
            </a:ext>
          </a:extLst>
        </xdr:cNvPr>
        <xdr:cNvSpPr>
          <a:spLocks noChangeArrowheads="1"/>
        </xdr:cNvSpPr>
      </xdr:nvSpPr>
      <xdr:spPr bwMode="auto">
        <a:xfrm>
          <a:off x="180975" y="306705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228600</xdr:colOff>
      <xdr:row>48</xdr:row>
      <xdr:rowOff>0</xdr:rowOff>
    </xdr:from>
    <xdr:to>
      <xdr:col>0</xdr:col>
      <xdr:colOff>323850</xdr:colOff>
      <xdr:row>48</xdr:row>
      <xdr:rowOff>0</xdr:rowOff>
    </xdr:to>
    <xdr:sp macro="" textlink="">
      <xdr:nvSpPr>
        <xdr:cNvPr id="18" name="Rectangle 2">
          <a:extLst>
            <a:ext uri="{FF2B5EF4-FFF2-40B4-BE49-F238E27FC236}">
              <a16:creationId xmlns:a16="http://schemas.microsoft.com/office/drawing/2014/main" id="{00000000-0008-0000-0700-000012000000}"/>
            </a:ext>
          </a:extLst>
        </xdr:cNvPr>
        <xdr:cNvSpPr>
          <a:spLocks noChangeArrowheads="1"/>
        </xdr:cNvSpPr>
      </xdr:nvSpPr>
      <xdr:spPr bwMode="auto">
        <a:xfrm>
          <a:off x="228600" y="306705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247650</xdr:colOff>
      <xdr:row>48</xdr:row>
      <xdr:rowOff>0</xdr:rowOff>
    </xdr:from>
    <xdr:to>
      <xdr:col>0</xdr:col>
      <xdr:colOff>342900</xdr:colOff>
      <xdr:row>48</xdr:row>
      <xdr:rowOff>0</xdr:rowOff>
    </xdr:to>
    <xdr:sp macro="" textlink="">
      <xdr:nvSpPr>
        <xdr:cNvPr id="19" name="Rectangle 3">
          <a:extLst>
            <a:ext uri="{FF2B5EF4-FFF2-40B4-BE49-F238E27FC236}">
              <a16:creationId xmlns:a16="http://schemas.microsoft.com/office/drawing/2014/main" id="{00000000-0008-0000-0700-000013000000}"/>
            </a:ext>
          </a:extLst>
        </xdr:cNvPr>
        <xdr:cNvSpPr>
          <a:spLocks noChangeArrowheads="1"/>
        </xdr:cNvSpPr>
      </xdr:nvSpPr>
      <xdr:spPr bwMode="auto">
        <a:xfrm>
          <a:off x="247650" y="306705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180975</xdr:colOff>
      <xdr:row>50</xdr:row>
      <xdr:rowOff>0</xdr:rowOff>
    </xdr:from>
    <xdr:to>
      <xdr:col>0</xdr:col>
      <xdr:colOff>276225</xdr:colOff>
      <xdr:row>50</xdr:row>
      <xdr:rowOff>0</xdr:rowOff>
    </xdr:to>
    <xdr:sp macro="" textlink="">
      <xdr:nvSpPr>
        <xdr:cNvPr id="20" name="Rectangle 7">
          <a:extLst>
            <a:ext uri="{FF2B5EF4-FFF2-40B4-BE49-F238E27FC236}">
              <a16:creationId xmlns:a16="http://schemas.microsoft.com/office/drawing/2014/main" id="{00000000-0008-0000-0700-000014000000}"/>
            </a:ext>
          </a:extLst>
        </xdr:cNvPr>
        <xdr:cNvSpPr>
          <a:spLocks noChangeArrowheads="1"/>
        </xdr:cNvSpPr>
      </xdr:nvSpPr>
      <xdr:spPr bwMode="auto">
        <a:xfrm>
          <a:off x="180975" y="356235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228600</xdr:colOff>
      <xdr:row>50</xdr:row>
      <xdr:rowOff>0</xdr:rowOff>
    </xdr:from>
    <xdr:to>
      <xdr:col>0</xdr:col>
      <xdr:colOff>323850</xdr:colOff>
      <xdr:row>50</xdr:row>
      <xdr:rowOff>0</xdr:rowOff>
    </xdr:to>
    <xdr:sp macro="" textlink="">
      <xdr:nvSpPr>
        <xdr:cNvPr id="21" name="Rectangle 8">
          <a:extLst>
            <a:ext uri="{FF2B5EF4-FFF2-40B4-BE49-F238E27FC236}">
              <a16:creationId xmlns:a16="http://schemas.microsoft.com/office/drawing/2014/main" id="{00000000-0008-0000-0700-000015000000}"/>
            </a:ext>
          </a:extLst>
        </xdr:cNvPr>
        <xdr:cNvSpPr>
          <a:spLocks noChangeArrowheads="1"/>
        </xdr:cNvSpPr>
      </xdr:nvSpPr>
      <xdr:spPr bwMode="auto">
        <a:xfrm>
          <a:off x="228600" y="356235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247650</xdr:colOff>
      <xdr:row>50</xdr:row>
      <xdr:rowOff>0</xdr:rowOff>
    </xdr:from>
    <xdr:to>
      <xdr:col>0</xdr:col>
      <xdr:colOff>342900</xdr:colOff>
      <xdr:row>50</xdr:row>
      <xdr:rowOff>0</xdr:rowOff>
    </xdr:to>
    <xdr:sp macro="" textlink="">
      <xdr:nvSpPr>
        <xdr:cNvPr id="22" name="Rectangle 9">
          <a:extLst>
            <a:ext uri="{FF2B5EF4-FFF2-40B4-BE49-F238E27FC236}">
              <a16:creationId xmlns:a16="http://schemas.microsoft.com/office/drawing/2014/main" id="{00000000-0008-0000-0700-000016000000}"/>
            </a:ext>
          </a:extLst>
        </xdr:cNvPr>
        <xdr:cNvSpPr>
          <a:spLocks noChangeArrowheads="1"/>
        </xdr:cNvSpPr>
      </xdr:nvSpPr>
      <xdr:spPr bwMode="auto">
        <a:xfrm>
          <a:off x="247650" y="356235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180975</xdr:colOff>
      <xdr:row>49</xdr:row>
      <xdr:rowOff>0</xdr:rowOff>
    </xdr:from>
    <xdr:to>
      <xdr:col>0</xdr:col>
      <xdr:colOff>276225</xdr:colOff>
      <xdr:row>49</xdr:row>
      <xdr:rowOff>0</xdr:rowOff>
    </xdr:to>
    <xdr:sp macro="" textlink="">
      <xdr:nvSpPr>
        <xdr:cNvPr id="23" name="Rectangle 1">
          <a:extLst>
            <a:ext uri="{FF2B5EF4-FFF2-40B4-BE49-F238E27FC236}">
              <a16:creationId xmlns:a16="http://schemas.microsoft.com/office/drawing/2014/main" id="{00000000-0008-0000-0700-000017000000}"/>
            </a:ext>
          </a:extLst>
        </xdr:cNvPr>
        <xdr:cNvSpPr>
          <a:spLocks noChangeArrowheads="1"/>
        </xdr:cNvSpPr>
      </xdr:nvSpPr>
      <xdr:spPr bwMode="auto">
        <a:xfrm>
          <a:off x="180975" y="331470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228600</xdr:colOff>
      <xdr:row>49</xdr:row>
      <xdr:rowOff>0</xdr:rowOff>
    </xdr:from>
    <xdr:to>
      <xdr:col>0</xdr:col>
      <xdr:colOff>323850</xdr:colOff>
      <xdr:row>49</xdr:row>
      <xdr:rowOff>0</xdr:rowOff>
    </xdr:to>
    <xdr:sp macro="" textlink="">
      <xdr:nvSpPr>
        <xdr:cNvPr id="24" name="Rectangle 2">
          <a:extLst>
            <a:ext uri="{FF2B5EF4-FFF2-40B4-BE49-F238E27FC236}">
              <a16:creationId xmlns:a16="http://schemas.microsoft.com/office/drawing/2014/main" id="{00000000-0008-0000-0700-000018000000}"/>
            </a:ext>
          </a:extLst>
        </xdr:cNvPr>
        <xdr:cNvSpPr>
          <a:spLocks noChangeArrowheads="1"/>
        </xdr:cNvSpPr>
      </xdr:nvSpPr>
      <xdr:spPr bwMode="auto">
        <a:xfrm>
          <a:off x="228600" y="331470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247650</xdr:colOff>
      <xdr:row>49</xdr:row>
      <xdr:rowOff>0</xdr:rowOff>
    </xdr:from>
    <xdr:to>
      <xdr:col>0</xdr:col>
      <xdr:colOff>342900</xdr:colOff>
      <xdr:row>49</xdr:row>
      <xdr:rowOff>0</xdr:rowOff>
    </xdr:to>
    <xdr:sp macro="" textlink="">
      <xdr:nvSpPr>
        <xdr:cNvPr id="25" name="Rectangle 3">
          <a:extLst>
            <a:ext uri="{FF2B5EF4-FFF2-40B4-BE49-F238E27FC236}">
              <a16:creationId xmlns:a16="http://schemas.microsoft.com/office/drawing/2014/main" id="{00000000-0008-0000-0700-000019000000}"/>
            </a:ext>
          </a:extLst>
        </xdr:cNvPr>
        <xdr:cNvSpPr>
          <a:spLocks noChangeArrowheads="1"/>
        </xdr:cNvSpPr>
      </xdr:nvSpPr>
      <xdr:spPr bwMode="auto">
        <a:xfrm>
          <a:off x="247650" y="331470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180975</xdr:colOff>
      <xdr:row>88</xdr:row>
      <xdr:rowOff>0</xdr:rowOff>
    </xdr:from>
    <xdr:to>
      <xdr:col>0</xdr:col>
      <xdr:colOff>276225</xdr:colOff>
      <xdr:row>88</xdr:row>
      <xdr:rowOff>0</xdr:rowOff>
    </xdr:to>
    <xdr:sp macro="" textlink="">
      <xdr:nvSpPr>
        <xdr:cNvPr id="26" name="Rectangle 1">
          <a:extLst>
            <a:ext uri="{FF2B5EF4-FFF2-40B4-BE49-F238E27FC236}">
              <a16:creationId xmlns:a16="http://schemas.microsoft.com/office/drawing/2014/main" id="{00000000-0008-0000-0700-00001A000000}"/>
            </a:ext>
          </a:extLst>
        </xdr:cNvPr>
        <xdr:cNvSpPr>
          <a:spLocks noChangeArrowheads="1"/>
        </xdr:cNvSpPr>
      </xdr:nvSpPr>
      <xdr:spPr bwMode="auto">
        <a:xfrm>
          <a:off x="180975" y="331470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228600</xdr:colOff>
      <xdr:row>88</xdr:row>
      <xdr:rowOff>0</xdr:rowOff>
    </xdr:from>
    <xdr:to>
      <xdr:col>0</xdr:col>
      <xdr:colOff>323850</xdr:colOff>
      <xdr:row>88</xdr:row>
      <xdr:rowOff>0</xdr:rowOff>
    </xdr:to>
    <xdr:sp macro="" textlink="">
      <xdr:nvSpPr>
        <xdr:cNvPr id="27" name="Rectangle 2">
          <a:extLst>
            <a:ext uri="{FF2B5EF4-FFF2-40B4-BE49-F238E27FC236}">
              <a16:creationId xmlns:a16="http://schemas.microsoft.com/office/drawing/2014/main" id="{00000000-0008-0000-0700-00001B000000}"/>
            </a:ext>
          </a:extLst>
        </xdr:cNvPr>
        <xdr:cNvSpPr>
          <a:spLocks noChangeArrowheads="1"/>
        </xdr:cNvSpPr>
      </xdr:nvSpPr>
      <xdr:spPr bwMode="auto">
        <a:xfrm>
          <a:off x="228600" y="331470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247650</xdr:colOff>
      <xdr:row>88</xdr:row>
      <xdr:rowOff>0</xdr:rowOff>
    </xdr:from>
    <xdr:to>
      <xdr:col>0</xdr:col>
      <xdr:colOff>342900</xdr:colOff>
      <xdr:row>88</xdr:row>
      <xdr:rowOff>0</xdr:rowOff>
    </xdr:to>
    <xdr:sp macro="" textlink="">
      <xdr:nvSpPr>
        <xdr:cNvPr id="28" name="Rectangle 3">
          <a:extLst>
            <a:ext uri="{FF2B5EF4-FFF2-40B4-BE49-F238E27FC236}">
              <a16:creationId xmlns:a16="http://schemas.microsoft.com/office/drawing/2014/main" id="{00000000-0008-0000-0700-00001C000000}"/>
            </a:ext>
          </a:extLst>
        </xdr:cNvPr>
        <xdr:cNvSpPr>
          <a:spLocks noChangeArrowheads="1"/>
        </xdr:cNvSpPr>
      </xdr:nvSpPr>
      <xdr:spPr bwMode="auto">
        <a:xfrm>
          <a:off x="247650" y="331470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180975</xdr:colOff>
      <xdr:row>87</xdr:row>
      <xdr:rowOff>0</xdr:rowOff>
    </xdr:from>
    <xdr:to>
      <xdr:col>0</xdr:col>
      <xdr:colOff>276225</xdr:colOff>
      <xdr:row>87</xdr:row>
      <xdr:rowOff>0</xdr:rowOff>
    </xdr:to>
    <xdr:sp macro="" textlink="">
      <xdr:nvSpPr>
        <xdr:cNvPr id="29" name="Rectangle 1">
          <a:extLst>
            <a:ext uri="{FF2B5EF4-FFF2-40B4-BE49-F238E27FC236}">
              <a16:creationId xmlns:a16="http://schemas.microsoft.com/office/drawing/2014/main" id="{00000000-0008-0000-0700-00001D000000}"/>
            </a:ext>
          </a:extLst>
        </xdr:cNvPr>
        <xdr:cNvSpPr>
          <a:spLocks noChangeArrowheads="1"/>
        </xdr:cNvSpPr>
      </xdr:nvSpPr>
      <xdr:spPr bwMode="auto">
        <a:xfrm>
          <a:off x="180975" y="306705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228600</xdr:colOff>
      <xdr:row>87</xdr:row>
      <xdr:rowOff>0</xdr:rowOff>
    </xdr:from>
    <xdr:to>
      <xdr:col>0</xdr:col>
      <xdr:colOff>323850</xdr:colOff>
      <xdr:row>87</xdr:row>
      <xdr:rowOff>0</xdr:rowOff>
    </xdr:to>
    <xdr:sp macro="" textlink="">
      <xdr:nvSpPr>
        <xdr:cNvPr id="30" name="Rectangle 2">
          <a:extLst>
            <a:ext uri="{FF2B5EF4-FFF2-40B4-BE49-F238E27FC236}">
              <a16:creationId xmlns:a16="http://schemas.microsoft.com/office/drawing/2014/main" id="{00000000-0008-0000-0700-00001E000000}"/>
            </a:ext>
          </a:extLst>
        </xdr:cNvPr>
        <xdr:cNvSpPr>
          <a:spLocks noChangeArrowheads="1"/>
        </xdr:cNvSpPr>
      </xdr:nvSpPr>
      <xdr:spPr bwMode="auto">
        <a:xfrm>
          <a:off x="228600" y="306705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247650</xdr:colOff>
      <xdr:row>87</xdr:row>
      <xdr:rowOff>0</xdr:rowOff>
    </xdr:from>
    <xdr:to>
      <xdr:col>0</xdr:col>
      <xdr:colOff>342900</xdr:colOff>
      <xdr:row>87</xdr:row>
      <xdr:rowOff>0</xdr:rowOff>
    </xdr:to>
    <xdr:sp macro="" textlink="">
      <xdr:nvSpPr>
        <xdr:cNvPr id="31" name="Rectangle 3">
          <a:extLst>
            <a:ext uri="{FF2B5EF4-FFF2-40B4-BE49-F238E27FC236}">
              <a16:creationId xmlns:a16="http://schemas.microsoft.com/office/drawing/2014/main" id="{00000000-0008-0000-0700-00001F000000}"/>
            </a:ext>
          </a:extLst>
        </xdr:cNvPr>
        <xdr:cNvSpPr>
          <a:spLocks noChangeArrowheads="1"/>
        </xdr:cNvSpPr>
      </xdr:nvSpPr>
      <xdr:spPr bwMode="auto">
        <a:xfrm>
          <a:off x="247650" y="306705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180975</xdr:colOff>
      <xdr:row>89</xdr:row>
      <xdr:rowOff>0</xdr:rowOff>
    </xdr:from>
    <xdr:to>
      <xdr:col>0</xdr:col>
      <xdr:colOff>276225</xdr:colOff>
      <xdr:row>89</xdr:row>
      <xdr:rowOff>0</xdr:rowOff>
    </xdr:to>
    <xdr:sp macro="" textlink="">
      <xdr:nvSpPr>
        <xdr:cNvPr id="32" name="Rectangle 7">
          <a:extLst>
            <a:ext uri="{FF2B5EF4-FFF2-40B4-BE49-F238E27FC236}">
              <a16:creationId xmlns:a16="http://schemas.microsoft.com/office/drawing/2014/main" id="{00000000-0008-0000-0700-000020000000}"/>
            </a:ext>
          </a:extLst>
        </xdr:cNvPr>
        <xdr:cNvSpPr>
          <a:spLocks noChangeArrowheads="1"/>
        </xdr:cNvSpPr>
      </xdr:nvSpPr>
      <xdr:spPr bwMode="auto">
        <a:xfrm>
          <a:off x="180975" y="356235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228600</xdr:colOff>
      <xdr:row>89</xdr:row>
      <xdr:rowOff>0</xdr:rowOff>
    </xdr:from>
    <xdr:to>
      <xdr:col>0</xdr:col>
      <xdr:colOff>323850</xdr:colOff>
      <xdr:row>89</xdr:row>
      <xdr:rowOff>0</xdr:rowOff>
    </xdr:to>
    <xdr:sp macro="" textlink="">
      <xdr:nvSpPr>
        <xdr:cNvPr id="33" name="Rectangle 8">
          <a:extLst>
            <a:ext uri="{FF2B5EF4-FFF2-40B4-BE49-F238E27FC236}">
              <a16:creationId xmlns:a16="http://schemas.microsoft.com/office/drawing/2014/main" id="{00000000-0008-0000-0700-000021000000}"/>
            </a:ext>
          </a:extLst>
        </xdr:cNvPr>
        <xdr:cNvSpPr>
          <a:spLocks noChangeArrowheads="1"/>
        </xdr:cNvSpPr>
      </xdr:nvSpPr>
      <xdr:spPr bwMode="auto">
        <a:xfrm>
          <a:off x="228600" y="356235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247650</xdr:colOff>
      <xdr:row>89</xdr:row>
      <xdr:rowOff>0</xdr:rowOff>
    </xdr:from>
    <xdr:to>
      <xdr:col>0</xdr:col>
      <xdr:colOff>342900</xdr:colOff>
      <xdr:row>89</xdr:row>
      <xdr:rowOff>0</xdr:rowOff>
    </xdr:to>
    <xdr:sp macro="" textlink="">
      <xdr:nvSpPr>
        <xdr:cNvPr id="34" name="Rectangle 9">
          <a:extLst>
            <a:ext uri="{FF2B5EF4-FFF2-40B4-BE49-F238E27FC236}">
              <a16:creationId xmlns:a16="http://schemas.microsoft.com/office/drawing/2014/main" id="{00000000-0008-0000-0700-000022000000}"/>
            </a:ext>
          </a:extLst>
        </xdr:cNvPr>
        <xdr:cNvSpPr>
          <a:spLocks noChangeArrowheads="1"/>
        </xdr:cNvSpPr>
      </xdr:nvSpPr>
      <xdr:spPr bwMode="auto">
        <a:xfrm>
          <a:off x="247650" y="356235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180975</xdr:colOff>
      <xdr:row>88</xdr:row>
      <xdr:rowOff>0</xdr:rowOff>
    </xdr:from>
    <xdr:to>
      <xdr:col>0</xdr:col>
      <xdr:colOff>276225</xdr:colOff>
      <xdr:row>88</xdr:row>
      <xdr:rowOff>0</xdr:rowOff>
    </xdr:to>
    <xdr:sp macro="" textlink="">
      <xdr:nvSpPr>
        <xdr:cNvPr id="35" name="Rectangle 1">
          <a:extLst>
            <a:ext uri="{FF2B5EF4-FFF2-40B4-BE49-F238E27FC236}">
              <a16:creationId xmlns:a16="http://schemas.microsoft.com/office/drawing/2014/main" id="{00000000-0008-0000-0700-000023000000}"/>
            </a:ext>
          </a:extLst>
        </xdr:cNvPr>
        <xdr:cNvSpPr>
          <a:spLocks noChangeArrowheads="1"/>
        </xdr:cNvSpPr>
      </xdr:nvSpPr>
      <xdr:spPr bwMode="auto">
        <a:xfrm>
          <a:off x="180975" y="331470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228600</xdr:colOff>
      <xdr:row>88</xdr:row>
      <xdr:rowOff>0</xdr:rowOff>
    </xdr:from>
    <xdr:to>
      <xdr:col>0</xdr:col>
      <xdr:colOff>323850</xdr:colOff>
      <xdr:row>88</xdr:row>
      <xdr:rowOff>0</xdr:rowOff>
    </xdr:to>
    <xdr:sp macro="" textlink="">
      <xdr:nvSpPr>
        <xdr:cNvPr id="36" name="Rectangle 2">
          <a:extLst>
            <a:ext uri="{FF2B5EF4-FFF2-40B4-BE49-F238E27FC236}">
              <a16:creationId xmlns:a16="http://schemas.microsoft.com/office/drawing/2014/main" id="{00000000-0008-0000-0700-000024000000}"/>
            </a:ext>
          </a:extLst>
        </xdr:cNvPr>
        <xdr:cNvSpPr>
          <a:spLocks noChangeArrowheads="1"/>
        </xdr:cNvSpPr>
      </xdr:nvSpPr>
      <xdr:spPr bwMode="auto">
        <a:xfrm>
          <a:off x="228600" y="331470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247650</xdr:colOff>
      <xdr:row>88</xdr:row>
      <xdr:rowOff>0</xdr:rowOff>
    </xdr:from>
    <xdr:to>
      <xdr:col>0</xdr:col>
      <xdr:colOff>342900</xdr:colOff>
      <xdr:row>88</xdr:row>
      <xdr:rowOff>0</xdr:rowOff>
    </xdr:to>
    <xdr:sp macro="" textlink="">
      <xdr:nvSpPr>
        <xdr:cNvPr id="37" name="Rectangle 3">
          <a:extLst>
            <a:ext uri="{FF2B5EF4-FFF2-40B4-BE49-F238E27FC236}">
              <a16:creationId xmlns:a16="http://schemas.microsoft.com/office/drawing/2014/main" id="{00000000-0008-0000-0700-000025000000}"/>
            </a:ext>
          </a:extLst>
        </xdr:cNvPr>
        <xdr:cNvSpPr>
          <a:spLocks noChangeArrowheads="1"/>
        </xdr:cNvSpPr>
      </xdr:nvSpPr>
      <xdr:spPr bwMode="auto">
        <a:xfrm>
          <a:off x="247650" y="331470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12</xdr:row>
      <xdr:rowOff>0</xdr:rowOff>
    </xdr:from>
    <xdr:to>
      <xdr:col>0</xdr:col>
      <xdr:colOff>276225</xdr:colOff>
      <xdr:row>12</xdr:row>
      <xdr:rowOff>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SpPr>
          <a:spLocks noChangeArrowheads="1"/>
        </xdr:cNvSpPr>
      </xdr:nvSpPr>
      <xdr:spPr bwMode="auto">
        <a:xfrm>
          <a:off x="180975" y="306705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228600</xdr:colOff>
      <xdr:row>12</xdr:row>
      <xdr:rowOff>0</xdr:rowOff>
    </xdr:from>
    <xdr:to>
      <xdr:col>0</xdr:col>
      <xdr:colOff>323850</xdr:colOff>
      <xdr:row>12</xdr:row>
      <xdr:rowOff>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SpPr>
          <a:spLocks noChangeArrowheads="1"/>
        </xdr:cNvSpPr>
      </xdr:nvSpPr>
      <xdr:spPr bwMode="auto">
        <a:xfrm>
          <a:off x="228600" y="306705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247650</xdr:colOff>
      <xdr:row>12</xdr:row>
      <xdr:rowOff>0</xdr:rowOff>
    </xdr:from>
    <xdr:to>
      <xdr:col>0</xdr:col>
      <xdr:colOff>342900</xdr:colOff>
      <xdr:row>12</xdr:row>
      <xdr:rowOff>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SpPr>
          <a:spLocks noChangeArrowheads="1"/>
        </xdr:cNvSpPr>
      </xdr:nvSpPr>
      <xdr:spPr bwMode="auto">
        <a:xfrm>
          <a:off x="247650" y="306705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180975</xdr:colOff>
      <xdr:row>11</xdr:row>
      <xdr:rowOff>0</xdr:rowOff>
    </xdr:from>
    <xdr:to>
      <xdr:col>0</xdr:col>
      <xdr:colOff>276225</xdr:colOff>
      <xdr:row>11</xdr:row>
      <xdr:rowOff>0</xdr:rowOff>
    </xdr:to>
    <xdr:sp macro="" textlink="">
      <xdr:nvSpPr>
        <xdr:cNvPr id="5" name="Rectangle 1">
          <a:extLst>
            <a:ext uri="{FF2B5EF4-FFF2-40B4-BE49-F238E27FC236}">
              <a16:creationId xmlns:a16="http://schemas.microsoft.com/office/drawing/2014/main" id="{00000000-0008-0000-0B00-000005000000}"/>
            </a:ext>
          </a:extLst>
        </xdr:cNvPr>
        <xdr:cNvSpPr>
          <a:spLocks noChangeArrowheads="1"/>
        </xdr:cNvSpPr>
      </xdr:nvSpPr>
      <xdr:spPr bwMode="auto">
        <a:xfrm>
          <a:off x="180975" y="281940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228600</xdr:colOff>
      <xdr:row>11</xdr:row>
      <xdr:rowOff>0</xdr:rowOff>
    </xdr:from>
    <xdr:to>
      <xdr:col>0</xdr:col>
      <xdr:colOff>323850</xdr:colOff>
      <xdr:row>11</xdr:row>
      <xdr:rowOff>0</xdr:rowOff>
    </xdr:to>
    <xdr:sp macro="" textlink="">
      <xdr:nvSpPr>
        <xdr:cNvPr id="6" name="Rectangle 2">
          <a:extLst>
            <a:ext uri="{FF2B5EF4-FFF2-40B4-BE49-F238E27FC236}">
              <a16:creationId xmlns:a16="http://schemas.microsoft.com/office/drawing/2014/main" id="{00000000-0008-0000-0B00-000006000000}"/>
            </a:ext>
          </a:extLst>
        </xdr:cNvPr>
        <xdr:cNvSpPr>
          <a:spLocks noChangeArrowheads="1"/>
        </xdr:cNvSpPr>
      </xdr:nvSpPr>
      <xdr:spPr bwMode="auto">
        <a:xfrm>
          <a:off x="228600" y="281940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247650</xdr:colOff>
      <xdr:row>11</xdr:row>
      <xdr:rowOff>0</xdr:rowOff>
    </xdr:from>
    <xdr:to>
      <xdr:col>0</xdr:col>
      <xdr:colOff>342900</xdr:colOff>
      <xdr:row>11</xdr:row>
      <xdr:rowOff>0</xdr:rowOff>
    </xdr:to>
    <xdr:sp macro="" textlink="">
      <xdr:nvSpPr>
        <xdr:cNvPr id="7" name="Rectangle 3">
          <a:extLst>
            <a:ext uri="{FF2B5EF4-FFF2-40B4-BE49-F238E27FC236}">
              <a16:creationId xmlns:a16="http://schemas.microsoft.com/office/drawing/2014/main" id="{00000000-0008-0000-0B00-000007000000}"/>
            </a:ext>
          </a:extLst>
        </xdr:cNvPr>
        <xdr:cNvSpPr>
          <a:spLocks noChangeArrowheads="1"/>
        </xdr:cNvSpPr>
      </xdr:nvSpPr>
      <xdr:spPr bwMode="auto">
        <a:xfrm>
          <a:off x="247650" y="281940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180975</xdr:colOff>
      <xdr:row>13</xdr:row>
      <xdr:rowOff>0</xdr:rowOff>
    </xdr:from>
    <xdr:to>
      <xdr:col>0</xdr:col>
      <xdr:colOff>276225</xdr:colOff>
      <xdr:row>13</xdr:row>
      <xdr:rowOff>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0000000-0008-0000-0B00-000008000000}"/>
            </a:ext>
          </a:extLst>
        </xdr:cNvPr>
        <xdr:cNvSpPr>
          <a:spLocks noChangeArrowheads="1"/>
        </xdr:cNvSpPr>
      </xdr:nvSpPr>
      <xdr:spPr bwMode="auto">
        <a:xfrm>
          <a:off x="180975" y="331470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228600</xdr:colOff>
      <xdr:row>13</xdr:row>
      <xdr:rowOff>0</xdr:rowOff>
    </xdr:from>
    <xdr:to>
      <xdr:col>0</xdr:col>
      <xdr:colOff>323850</xdr:colOff>
      <xdr:row>13</xdr:row>
      <xdr:rowOff>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00000000-0008-0000-0B00-000009000000}"/>
            </a:ext>
          </a:extLst>
        </xdr:cNvPr>
        <xdr:cNvSpPr>
          <a:spLocks noChangeArrowheads="1"/>
        </xdr:cNvSpPr>
      </xdr:nvSpPr>
      <xdr:spPr bwMode="auto">
        <a:xfrm>
          <a:off x="228600" y="331470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247650</xdr:colOff>
      <xdr:row>13</xdr:row>
      <xdr:rowOff>0</xdr:rowOff>
    </xdr:from>
    <xdr:to>
      <xdr:col>0</xdr:col>
      <xdr:colOff>342900</xdr:colOff>
      <xdr:row>13</xdr:row>
      <xdr:rowOff>0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0000000-0008-0000-0B00-00000A000000}"/>
            </a:ext>
          </a:extLst>
        </xdr:cNvPr>
        <xdr:cNvSpPr>
          <a:spLocks noChangeArrowheads="1"/>
        </xdr:cNvSpPr>
      </xdr:nvSpPr>
      <xdr:spPr bwMode="auto">
        <a:xfrm>
          <a:off x="247650" y="331470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180975</xdr:colOff>
      <xdr:row>12</xdr:row>
      <xdr:rowOff>0</xdr:rowOff>
    </xdr:from>
    <xdr:to>
      <xdr:col>0</xdr:col>
      <xdr:colOff>276225</xdr:colOff>
      <xdr:row>12</xdr:row>
      <xdr:rowOff>0</xdr:rowOff>
    </xdr:to>
    <xdr:sp macro="" textlink="">
      <xdr:nvSpPr>
        <xdr:cNvPr id="11" name="Rectangle 1">
          <a:extLst>
            <a:ext uri="{FF2B5EF4-FFF2-40B4-BE49-F238E27FC236}">
              <a16:creationId xmlns:a16="http://schemas.microsoft.com/office/drawing/2014/main" id="{00000000-0008-0000-0B00-00000B000000}"/>
            </a:ext>
          </a:extLst>
        </xdr:cNvPr>
        <xdr:cNvSpPr>
          <a:spLocks noChangeArrowheads="1"/>
        </xdr:cNvSpPr>
      </xdr:nvSpPr>
      <xdr:spPr bwMode="auto">
        <a:xfrm>
          <a:off x="180975" y="306705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228600</xdr:colOff>
      <xdr:row>12</xdr:row>
      <xdr:rowOff>0</xdr:rowOff>
    </xdr:from>
    <xdr:to>
      <xdr:col>0</xdr:col>
      <xdr:colOff>323850</xdr:colOff>
      <xdr:row>12</xdr:row>
      <xdr:rowOff>0</xdr:rowOff>
    </xdr:to>
    <xdr:sp macro="" textlink="">
      <xdr:nvSpPr>
        <xdr:cNvPr id="12" name="Rectangle 2">
          <a:extLst>
            <a:ext uri="{FF2B5EF4-FFF2-40B4-BE49-F238E27FC236}">
              <a16:creationId xmlns:a16="http://schemas.microsoft.com/office/drawing/2014/main" id="{00000000-0008-0000-0B00-00000C000000}"/>
            </a:ext>
          </a:extLst>
        </xdr:cNvPr>
        <xdr:cNvSpPr>
          <a:spLocks noChangeArrowheads="1"/>
        </xdr:cNvSpPr>
      </xdr:nvSpPr>
      <xdr:spPr bwMode="auto">
        <a:xfrm>
          <a:off x="228600" y="306705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247650</xdr:colOff>
      <xdr:row>12</xdr:row>
      <xdr:rowOff>0</xdr:rowOff>
    </xdr:from>
    <xdr:to>
      <xdr:col>0</xdr:col>
      <xdr:colOff>342900</xdr:colOff>
      <xdr:row>12</xdr:row>
      <xdr:rowOff>0</xdr:rowOff>
    </xdr:to>
    <xdr:sp macro="" textlink="">
      <xdr:nvSpPr>
        <xdr:cNvPr id="13" name="Rectangle 3">
          <a:extLst>
            <a:ext uri="{FF2B5EF4-FFF2-40B4-BE49-F238E27FC236}">
              <a16:creationId xmlns:a16="http://schemas.microsoft.com/office/drawing/2014/main" id="{00000000-0008-0000-0B00-00000D000000}"/>
            </a:ext>
          </a:extLst>
        </xdr:cNvPr>
        <xdr:cNvSpPr>
          <a:spLocks noChangeArrowheads="1"/>
        </xdr:cNvSpPr>
      </xdr:nvSpPr>
      <xdr:spPr bwMode="auto">
        <a:xfrm>
          <a:off x="247650" y="306705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180975</xdr:colOff>
      <xdr:row>48</xdr:row>
      <xdr:rowOff>0</xdr:rowOff>
    </xdr:from>
    <xdr:to>
      <xdr:col>0</xdr:col>
      <xdr:colOff>276225</xdr:colOff>
      <xdr:row>48</xdr:row>
      <xdr:rowOff>0</xdr:rowOff>
    </xdr:to>
    <xdr:sp macro="" textlink="">
      <xdr:nvSpPr>
        <xdr:cNvPr id="14" name="Rectangle 1">
          <a:extLst>
            <a:ext uri="{FF2B5EF4-FFF2-40B4-BE49-F238E27FC236}">
              <a16:creationId xmlns:a16="http://schemas.microsoft.com/office/drawing/2014/main" id="{00000000-0008-0000-0B00-00000E000000}"/>
            </a:ext>
          </a:extLst>
        </xdr:cNvPr>
        <xdr:cNvSpPr>
          <a:spLocks noChangeArrowheads="1"/>
        </xdr:cNvSpPr>
      </xdr:nvSpPr>
      <xdr:spPr bwMode="auto">
        <a:xfrm>
          <a:off x="180975" y="306705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228600</xdr:colOff>
      <xdr:row>48</xdr:row>
      <xdr:rowOff>0</xdr:rowOff>
    </xdr:from>
    <xdr:to>
      <xdr:col>0</xdr:col>
      <xdr:colOff>323850</xdr:colOff>
      <xdr:row>48</xdr:row>
      <xdr:rowOff>0</xdr:rowOff>
    </xdr:to>
    <xdr:sp macro="" textlink="">
      <xdr:nvSpPr>
        <xdr:cNvPr id="15" name="Rectangle 2">
          <a:extLst>
            <a:ext uri="{FF2B5EF4-FFF2-40B4-BE49-F238E27FC236}">
              <a16:creationId xmlns:a16="http://schemas.microsoft.com/office/drawing/2014/main" id="{00000000-0008-0000-0B00-00000F000000}"/>
            </a:ext>
          </a:extLst>
        </xdr:cNvPr>
        <xdr:cNvSpPr>
          <a:spLocks noChangeArrowheads="1"/>
        </xdr:cNvSpPr>
      </xdr:nvSpPr>
      <xdr:spPr bwMode="auto">
        <a:xfrm>
          <a:off x="228600" y="306705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247650</xdr:colOff>
      <xdr:row>48</xdr:row>
      <xdr:rowOff>0</xdr:rowOff>
    </xdr:from>
    <xdr:to>
      <xdr:col>0</xdr:col>
      <xdr:colOff>342900</xdr:colOff>
      <xdr:row>48</xdr:row>
      <xdr:rowOff>0</xdr:rowOff>
    </xdr:to>
    <xdr:sp macro="" textlink="">
      <xdr:nvSpPr>
        <xdr:cNvPr id="16" name="Rectangle 3">
          <a:extLst>
            <a:ext uri="{FF2B5EF4-FFF2-40B4-BE49-F238E27FC236}">
              <a16:creationId xmlns:a16="http://schemas.microsoft.com/office/drawing/2014/main" id="{00000000-0008-0000-0B00-000010000000}"/>
            </a:ext>
          </a:extLst>
        </xdr:cNvPr>
        <xdr:cNvSpPr>
          <a:spLocks noChangeArrowheads="1"/>
        </xdr:cNvSpPr>
      </xdr:nvSpPr>
      <xdr:spPr bwMode="auto">
        <a:xfrm>
          <a:off x="247650" y="306705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180975</xdr:colOff>
      <xdr:row>47</xdr:row>
      <xdr:rowOff>0</xdr:rowOff>
    </xdr:from>
    <xdr:to>
      <xdr:col>0</xdr:col>
      <xdr:colOff>276225</xdr:colOff>
      <xdr:row>47</xdr:row>
      <xdr:rowOff>0</xdr:rowOff>
    </xdr:to>
    <xdr:sp macro="" textlink="">
      <xdr:nvSpPr>
        <xdr:cNvPr id="17" name="Rectangle 1">
          <a:extLst>
            <a:ext uri="{FF2B5EF4-FFF2-40B4-BE49-F238E27FC236}">
              <a16:creationId xmlns:a16="http://schemas.microsoft.com/office/drawing/2014/main" id="{00000000-0008-0000-0B00-000011000000}"/>
            </a:ext>
          </a:extLst>
        </xdr:cNvPr>
        <xdr:cNvSpPr>
          <a:spLocks noChangeArrowheads="1"/>
        </xdr:cNvSpPr>
      </xdr:nvSpPr>
      <xdr:spPr bwMode="auto">
        <a:xfrm>
          <a:off x="180975" y="281940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228600</xdr:colOff>
      <xdr:row>47</xdr:row>
      <xdr:rowOff>0</xdr:rowOff>
    </xdr:from>
    <xdr:to>
      <xdr:col>0</xdr:col>
      <xdr:colOff>323850</xdr:colOff>
      <xdr:row>47</xdr:row>
      <xdr:rowOff>0</xdr:rowOff>
    </xdr:to>
    <xdr:sp macro="" textlink="">
      <xdr:nvSpPr>
        <xdr:cNvPr id="18" name="Rectangle 2">
          <a:extLst>
            <a:ext uri="{FF2B5EF4-FFF2-40B4-BE49-F238E27FC236}">
              <a16:creationId xmlns:a16="http://schemas.microsoft.com/office/drawing/2014/main" id="{00000000-0008-0000-0B00-000012000000}"/>
            </a:ext>
          </a:extLst>
        </xdr:cNvPr>
        <xdr:cNvSpPr>
          <a:spLocks noChangeArrowheads="1"/>
        </xdr:cNvSpPr>
      </xdr:nvSpPr>
      <xdr:spPr bwMode="auto">
        <a:xfrm>
          <a:off x="228600" y="281940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247650</xdr:colOff>
      <xdr:row>47</xdr:row>
      <xdr:rowOff>0</xdr:rowOff>
    </xdr:from>
    <xdr:to>
      <xdr:col>0</xdr:col>
      <xdr:colOff>342900</xdr:colOff>
      <xdr:row>47</xdr:row>
      <xdr:rowOff>0</xdr:rowOff>
    </xdr:to>
    <xdr:sp macro="" textlink="">
      <xdr:nvSpPr>
        <xdr:cNvPr id="19" name="Rectangle 3">
          <a:extLst>
            <a:ext uri="{FF2B5EF4-FFF2-40B4-BE49-F238E27FC236}">
              <a16:creationId xmlns:a16="http://schemas.microsoft.com/office/drawing/2014/main" id="{00000000-0008-0000-0B00-000013000000}"/>
            </a:ext>
          </a:extLst>
        </xdr:cNvPr>
        <xdr:cNvSpPr>
          <a:spLocks noChangeArrowheads="1"/>
        </xdr:cNvSpPr>
      </xdr:nvSpPr>
      <xdr:spPr bwMode="auto">
        <a:xfrm>
          <a:off x="247650" y="281940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180975</xdr:colOff>
      <xdr:row>49</xdr:row>
      <xdr:rowOff>0</xdr:rowOff>
    </xdr:from>
    <xdr:to>
      <xdr:col>0</xdr:col>
      <xdr:colOff>276225</xdr:colOff>
      <xdr:row>49</xdr:row>
      <xdr:rowOff>0</xdr:rowOff>
    </xdr:to>
    <xdr:sp macro="" textlink="">
      <xdr:nvSpPr>
        <xdr:cNvPr id="20" name="Rectangle 7">
          <a:extLst>
            <a:ext uri="{FF2B5EF4-FFF2-40B4-BE49-F238E27FC236}">
              <a16:creationId xmlns:a16="http://schemas.microsoft.com/office/drawing/2014/main" id="{00000000-0008-0000-0B00-000014000000}"/>
            </a:ext>
          </a:extLst>
        </xdr:cNvPr>
        <xdr:cNvSpPr>
          <a:spLocks noChangeArrowheads="1"/>
        </xdr:cNvSpPr>
      </xdr:nvSpPr>
      <xdr:spPr bwMode="auto">
        <a:xfrm>
          <a:off x="180975" y="331470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228600</xdr:colOff>
      <xdr:row>49</xdr:row>
      <xdr:rowOff>0</xdr:rowOff>
    </xdr:from>
    <xdr:to>
      <xdr:col>0</xdr:col>
      <xdr:colOff>323850</xdr:colOff>
      <xdr:row>49</xdr:row>
      <xdr:rowOff>0</xdr:rowOff>
    </xdr:to>
    <xdr:sp macro="" textlink="">
      <xdr:nvSpPr>
        <xdr:cNvPr id="21" name="Rectangle 8">
          <a:extLst>
            <a:ext uri="{FF2B5EF4-FFF2-40B4-BE49-F238E27FC236}">
              <a16:creationId xmlns:a16="http://schemas.microsoft.com/office/drawing/2014/main" id="{00000000-0008-0000-0B00-000015000000}"/>
            </a:ext>
          </a:extLst>
        </xdr:cNvPr>
        <xdr:cNvSpPr>
          <a:spLocks noChangeArrowheads="1"/>
        </xdr:cNvSpPr>
      </xdr:nvSpPr>
      <xdr:spPr bwMode="auto">
        <a:xfrm>
          <a:off x="228600" y="331470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247650</xdr:colOff>
      <xdr:row>49</xdr:row>
      <xdr:rowOff>0</xdr:rowOff>
    </xdr:from>
    <xdr:to>
      <xdr:col>0</xdr:col>
      <xdr:colOff>342900</xdr:colOff>
      <xdr:row>49</xdr:row>
      <xdr:rowOff>0</xdr:rowOff>
    </xdr:to>
    <xdr:sp macro="" textlink="">
      <xdr:nvSpPr>
        <xdr:cNvPr id="22" name="Rectangle 9">
          <a:extLst>
            <a:ext uri="{FF2B5EF4-FFF2-40B4-BE49-F238E27FC236}">
              <a16:creationId xmlns:a16="http://schemas.microsoft.com/office/drawing/2014/main" id="{00000000-0008-0000-0B00-000016000000}"/>
            </a:ext>
          </a:extLst>
        </xdr:cNvPr>
        <xdr:cNvSpPr>
          <a:spLocks noChangeArrowheads="1"/>
        </xdr:cNvSpPr>
      </xdr:nvSpPr>
      <xdr:spPr bwMode="auto">
        <a:xfrm>
          <a:off x="247650" y="331470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180975</xdr:colOff>
      <xdr:row>48</xdr:row>
      <xdr:rowOff>0</xdr:rowOff>
    </xdr:from>
    <xdr:to>
      <xdr:col>0</xdr:col>
      <xdr:colOff>276225</xdr:colOff>
      <xdr:row>48</xdr:row>
      <xdr:rowOff>0</xdr:rowOff>
    </xdr:to>
    <xdr:sp macro="" textlink="">
      <xdr:nvSpPr>
        <xdr:cNvPr id="23" name="Rectangle 1">
          <a:extLst>
            <a:ext uri="{FF2B5EF4-FFF2-40B4-BE49-F238E27FC236}">
              <a16:creationId xmlns:a16="http://schemas.microsoft.com/office/drawing/2014/main" id="{00000000-0008-0000-0B00-000017000000}"/>
            </a:ext>
          </a:extLst>
        </xdr:cNvPr>
        <xdr:cNvSpPr>
          <a:spLocks noChangeArrowheads="1"/>
        </xdr:cNvSpPr>
      </xdr:nvSpPr>
      <xdr:spPr bwMode="auto">
        <a:xfrm>
          <a:off x="180975" y="306705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228600</xdr:colOff>
      <xdr:row>48</xdr:row>
      <xdr:rowOff>0</xdr:rowOff>
    </xdr:from>
    <xdr:to>
      <xdr:col>0</xdr:col>
      <xdr:colOff>323850</xdr:colOff>
      <xdr:row>48</xdr:row>
      <xdr:rowOff>0</xdr:rowOff>
    </xdr:to>
    <xdr:sp macro="" textlink="">
      <xdr:nvSpPr>
        <xdr:cNvPr id="24" name="Rectangle 2">
          <a:extLst>
            <a:ext uri="{FF2B5EF4-FFF2-40B4-BE49-F238E27FC236}">
              <a16:creationId xmlns:a16="http://schemas.microsoft.com/office/drawing/2014/main" id="{00000000-0008-0000-0B00-000018000000}"/>
            </a:ext>
          </a:extLst>
        </xdr:cNvPr>
        <xdr:cNvSpPr>
          <a:spLocks noChangeArrowheads="1"/>
        </xdr:cNvSpPr>
      </xdr:nvSpPr>
      <xdr:spPr bwMode="auto">
        <a:xfrm>
          <a:off x="228600" y="306705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247650</xdr:colOff>
      <xdr:row>48</xdr:row>
      <xdr:rowOff>0</xdr:rowOff>
    </xdr:from>
    <xdr:to>
      <xdr:col>0</xdr:col>
      <xdr:colOff>342900</xdr:colOff>
      <xdr:row>48</xdr:row>
      <xdr:rowOff>0</xdr:rowOff>
    </xdr:to>
    <xdr:sp macro="" textlink="">
      <xdr:nvSpPr>
        <xdr:cNvPr id="25" name="Rectangle 3">
          <a:extLst>
            <a:ext uri="{FF2B5EF4-FFF2-40B4-BE49-F238E27FC236}">
              <a16:creationId xmlns:a16="http://schemas.microsoft.com/office/drawing/2014/main" id="{00000000-0008-0000-0B00-000019000000}"/>
            </a:ext>
          </a:extLst>
        </xdr:cNvPr>
        <xdr:cNvSpPr>
          <a:spLocks noChangeArrowheads="1"/>
        </xdr:cNvSpPr>
      </xdr:nvSpPr>
      <xdr:spPr bwMode="auto">
        <a:xfrm>
          <a:off x="247650" y="306705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180975</xdr:colOff>
      <xdr:row>82</xdr:row>
      <xdr:rowOff>0</xdr:rowOff>
    </xdr:from>
    <xdr:to>
      <xdr:col>0</xdr:col>
      <xdr:colOff>276225</xdr:colOff>
      <xdr:row>82</xdr:row>
      <xdr:rowOff>0</xdr:rowOff>
    </xdr:to>
    <xdr:sp macro="" textlink="">
      <xdr:nvSpPr>
        <xdr:cNvPr id="26" name="Rectangle 1">
          <a:extLst>
            <a:ext uri="{FF2B5EF4-FFF2-40B4-BE49-F238E27FC236}">
              <a16:creationId xmlns:a16="http://schemas.microsoft.com/office/drawing/2014/main" id="{00000000-0008-0000-0B00-00001A000000}"/>
            </a:ext>
          </a:extLst>
        </xdr:cNvPr>
        <xdr:cNvSpPr>
          <a:spLocks noChangeArrowheads="1"/>
        </xdr:cNvSpPr>
      </xdr:nvSpPr>
      <xdr:spPr bwMode="auto">
        <a:xfrm>
          <a:off x="180975" y="306705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228600</xdr:colOff>
      <xdr:row>82</xdr:row>
      <xdr:rowOff>0</xdr:rowOff>
    </xdr:from>
    <xdr:to>
      <xdr:col>0</xdr:col>
      <xdr:colOff>323850</xdr:colOff>
      <xdr:row>82</xdr:row>
      <xdr:rowOff>0</xdr:rowOff>
    </xdr:to>
    <xdr:sp macro="" textlink="">
      <xdr:nvSpPr>
        <xdr:cNvPr id="27" name="Rectangle 2">
          <a:extLst>
            <a:ext uri="{FF2B5EF4-FFF2-40B4-BE49-F238E27FC236}">
              <a16:creationId xmlns:a16="http://schemas.microsoft.com/office/drawing/2014/main" id="{00000000-0008-0000-0B00-00001B000000}"/>
            </a:ext>
          </a:extLst>
        </xdr:cNvPr>
        <xdr:cNvSpPr>
          <a:spLocks noChangeArrowheads="1"/>
        </xdr:cNvSpPr>
      </xdr:nvSpPr>
      <xdr:spPr bwMode="auto">
        <a:xfrm>
          <a:off x="228600" y="306705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247650</xdr:colOff>
      <xdr:row>82</xdr:row>
      <xdr:rowOff>0</xdr:rowOff>
    </xdr:from>
    <xdr:to>
      <xdr:col>0</xdr:col>
      <xdr:colOff>342900</xdr:colOff>
      <xdr:row>82</xdr:row>
      <xdr:rowOff>0</xdr:rowOff>
    </xdr:to>
    <xdr:sp macro="" textlink="">
      <xdr:nvSpPr>
        <xdr:cNvPr id="28" name="Rectangle 3">
          <a:extLst>
            <a:ext uri="{FF2B5EF4-FFF2-40B4-BE49-F238E27FC236}">
              <a16:creationId xmlns:a16="http://schemas.microsoft.com/office/drawing/2014/main" id="{00000000-0008-0000-0B00-00001C000000}"/>
            </a:ext>
          </a:extLst>
        </xdr:cNvPr>
        <xdr:cNvSpPr>
          <a:spLocks noChangeArrowheads="1"/>
        </xdr:cNvSpPr>
      </xdr:nvSpPr>
      <xdr:spPr bwMode="auto">
        <a:xfrm>
          <a:off x="247650" y="306705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180975</xdr:colOff>
      <xdr:row>81</xdr:row>
      <xdr:rowOff>0</xdr:rowOff>
    </xdr:from>
    <xdr:to>
      <xdr:col>0</xdr:col>
      <xdr:colOff>276225</xdr:colOff>
      <xdr:row>81</xdr:row>
      <xdr:rowOff>0</xdr:rowOff>
    </xdr:to>
    <xdr:sp macro="" textlink="">
      <xdr:nvSpPr>
        <xdr:cNvPr id="29" name="Rectangle 1">
          <a:extLst>
            <a:ext uri="{FF2B5EF4-FFF2-40B4-BE49-F238E27FC236}">
              <a16:creationId xmlns:a16="http://schemas.microsoft.com/office/drawing/2014/main" id="{00000000-0008-0000-0B00-00001D000000}"/>
            </a:ext>
          </a:extLst>
        </xdr:cNvPr>
        <xdr:cNvSpPr>
          <a:spLocks noChangeArrowheads="1"/>
        </xdr:cNvSpPr>
      </xdr:nvSpPr>
      <xdr:spPr bwMode="auto">
        <a:xfrm>
          <a:off x="180975" y="281940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228600</xdr:colOff>
      <xdr:row>81</xdr:row>
      <xdr:rowOff>0</xdr:rowOff>
    </xdr:from>
    <xdr:to>
      <xdr:col>0</xdr:col>
      <xdr:colOff>323850</xdr:colOff>
      <xdr:row>81</xdr:row>
      <xdr:rowOff>0</xdr:rowOff>
    </xdr:to>
    <xdr:sp macro="" textlink="">
      <xdr:nvSpPr>
        <xdr:cNvPr id="30" name="Rectangle 2">
          <a:extLst>
            <a:ext uri="{FF2B5EF4-FFF2-40B4-BE49-F238E27FC236}">
              <a16:creationId xmlns:a16="http://schemas.microsoft.com/office/drawing/2014/main" id="{00000000-0008-0000-0B00-00001E000000}"/>
            </a:ext>
          </a:extLst>
        </xdr:cNvPr>
        <xdr:cNvSpPr>
          <a:spLocks noChangeArrowheads="1"/>
        </xdr:cNvSpPr>
      </xdr:nvSpPr>
      <xdr:spPr bwMode="auto">
        <a:xfrm>
          <a:off x="228600" y="281940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247650</xdr:colOff>
      <xdr:row>81</xdr:row>
      <xdr:rowOff>0</xdr:rowOff>
    </xdr:from>
    <xdr:to>
      <xdr:col>0</xdr:col>
      <xdr:colOff>342900</xdr:colOff>
      <xdr:row>81</xdr:row>
      <xdr:rowOff>0</xdr:rowOff>
    </xdr:to>
    <xdr:sp macro="" textlink="">
      <xdr:nvSpPr>
        <xdr:cNvPr id="31" name="Rectangle 3">
          <a:extLst>
            <a:ext uri="{FF2B5EF4-FFF2-40B4-BE49-F238E27FC236}">
              <a16:creationId xmlns:a16="http://schemas.microsoft.com/office/drawing/2014/main" id="{00000000-0008-0000-0B00-00001F000000}"/>
            </a:ext>
          </a:extLst>
        </xdr:cNvPr>
        <xdr:cNvSpPr>
          <a:spLocks noChangeArrowheads="1"/>
        </xdr:cNvSpPr>
      </xdr:nvSpPr>
      <xdr:spPr bwMode="auto">
        <a:xfrm>
          <a:off x="247650" y="281940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180975</xdr:colOff>
      <xdr:row>83</xdr:row>
      <xdr:rowOff>0</xdr:rowOff>
    </xdr:from>
    <xdr:to>
      <xdr:col>0</xdr:col>
      <xdr:colOff>276225</xdr:colOff>
      <xdr:row>83</xdr:row>
      <xdr:rowOff>0</xdr:rowOff>
    </xdr:to>
    <xdr:sp macro="" textlink="">
      <xdr:nvSpPr>
        <xdr:cNvPr id="32" name="Rectangle 7">
          <a:extLst>
            <a:ext uri="{FF2B5EF4-FFF2-40B4-BE49-F238E27FC236}">
              <a16:creationId xmlns:a16="http://schemas.microsoft.com/office/drawing/2014/main" id="{00000000-0008-0000-0B00-000020000000}"/>
            </a:ext>
          </a:extLst>
        </xdr:cNvPr>
        <xdr:cNvSpPr>
          <a:spLocks noChangeArrowheads="1"/>
        </xdr:cNvSpPr>
      </xdr:nvSpPr>
      <xdr:spPr bwMode="auto">
        <a:xfrm>
          <a:off x="180975" y="331470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228600</xdr:colOff>
      <xdr:row>83</xdr:row>
      <xdr:rowOff>0</xdr:rowOff>
    </xdr:from>
    <xdr:to>
      <xdr:col>0</xdr:col>
      <xdr:colOff>323850</xdr:colOff>
      <xdr:row>83</xdr:row>
      <xdr:rowOff>0</xdr:rowOff>
    </xdr:to>
    <xdr:sp macro="" textlink="">
      <xdr:nvSpPr>
        <xdr:cNvPr id="33" name="Rectangle 8">
          <a:extLst>
            <a:ext uri="{FF2B5EF4-FFF2-40B4-BE49-F238E27FC236}">
              <a16:creationId xmlns:a16="http://schemas.microsoft.com/office/drawing/2014/main" id="{00000000-0008-0000-0B00-000021000000}"/>
            </a:ext>
          </a:extLst>
        </xdr:cNvPr>
        <xdr:cNvSpPr>
          <a:spLocks noChangeArrowheads="1"/>
        </xdr:cNvSpPr>
      </xdr:nvSpPr>
      <xdr:spPr bwMode="auto">
        <a:xfrm>
          <a:off x="228600" y="331470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247650</xdr:colOff>
      <xdr:row>83</xdr:row>
      <xdr:rowOff>0</xdr:rowOff>
    </xdr:from>
    <xdr:to>
      <xdr:col>0</xdr:col>
      <xdr:colOff>342900</xdr:colOff>
      <xdr:row>83</xdr:row>
      <xdr:rowOff>0</xdr:rowOff>
    </xdr:to>
    <xdr:sp macro="" textlink="">
      <xdr:nvSpPr>
        <xdr:cNvPr id="34" name="Rectangle 9">
          <a:extLst>
            <a:ext uri="{FF2B5EF4-FFF2-40B4-BE49-F238E27FC236}">
              <a16:creationId xmlns:a16="http://schemas.microsoft.com/office/drawing/2014/main" id="{00000000-0008-0000-0B00-000022000000}"/>
            </a:ext>
          </a:extLst>
        </xdr:cNvPr>
        <xdr:cNvSpPr>
          <a:spLocks noChangeArrowheads="1"/>
        </xdr:cNvSpPr>
      </xdr:nvSpPr>
      <xdr:spPr bwMode="auto">
        <a:xfrm>
          <a:off x="247650" y="331470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180975</xdr:colOff>
      <xdr:row>82</xdr:row>
      <xdr:rowOff>0</xdr:rowOff>
    </xdr:from>
    <xdr:to>
      <xdr:col>0</xdr:col>
      <xdr:colOff>276225</xdr:colOff>
      <xdr:row>82</xdr:row>
      <xdr:rowOff>0</xdr:rowOff>
    </xdr:to>
    <xdr:sp macro="" textlink="">
      <xdr:nvSpPr>
        <xdr:cNvPr id="35" name="Rectangle 1">
          <a:extLst>
            <a:ext uri="{FF2B5EF4-FFF2-40B4-BE49-F238E27FC236}">
              <a16:creationId xmlns:a16="http://schemas.microsoft.com/office/drawing/2014/main" id="{00000000-0008-0000-0B00-000023000000}"/>
            </a:ext>
          </a:extLst>
        </xdr:cNvPr>
        <xdr:cNvSpPr>
          <a:spLocks noChangeArrowheads="1"/>
        </xdr:cNvSpPr>
      </xdr:nvSpPr>
      <xdr:spPr bwMode="auto">
        <a:xfrm>
          <a:off x="180975" y="306705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228600</xdr:colOff>
      <xdr:row>82</xdr:row>
      <xdr:rowOff>0</xdr:rowOff>
    </xdr:from>
    <xdr:to>
      <xdr:col>0</xdr:col>
      <xdr:colOff>323850</xdr:colOff>
      <xdr:row>82</xdr:row>
      <xdr:rowOff>0</xdr:rowOff>
    </xdr:to>
    <xdr:sp macro="" textlink="">
      <xdr:nvSpPr>
        <xdr:cNvPr id="36" name="Rectangle 2">
          <a:extLst>
            <a:ext uri="{FF2B5EF4-FFF2-40B4-BE49-F238E27FC236}">
              <a16:creationId xmlns:a16="http://schemas.microsoft.com/office/drawing/2014/main" id="{00000000-0008-0000-0B00-000024000000}"/>
            </a:ext>
          </a:extLst>
        </xdr:cNvPr>
        <xdr:cNvSpPr>
          <a:spLocks noChangeArrowheads="1"/>
        </xdr:cNvSpPr>
      </xdr:nvSpPr>
      <xdr:spPr bwMode="auto">
        <a:xfrm>
          <a:off x="228600" y="306705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247650</xdr:colOff>
      <xdr:row>82</xdr:row>
      <xdr:rowOff>0</xdr:rowOff>
    </xdr:from>
    <xdr:to>
      <xdr:col>0</xdr:col>
      <xdr:colOff>342900</xdr:colOff>
      <xdr:row>82</xdr:row>
      <xdr:rowOff>0</xdr:rowOff>
    </xdr:to>
    <xdr:sp macro="" textlink="">
      <xdr:nvSpPr>
        <xdr:cNvPr id="37" name="Rectangle 3">
          <a:extLst>
            <a:ext uri="{FF2B5EF4-FFF2-40B4-BE49-F238E27FC236}">
              <a16:creationId xmlns:a16="http://schemas.microsoft.com/office/drawing/2014/main" id="{00000000-0008-0000-0B00-000025000000}"/>
            </a:ext>
          </a:extLst>
        </xdr:cNvPr>
        <xdr:cNvSpPr>
          <a:spLocks noChangeArrowheads="1"/>
        </xdr:cNvSpPr>
      </xdr:nvSpPr>
      <xdr:spPr bwMode="auto">
        <a:xfrm>
          <a:off x="247650" y="306705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13</xdr:row>
      <xdr:rowOff>0</xdr:rowOff>
    </xdr:from>
    <xdr:to>
      <xdr:col>0</xdr:col>
      <xdr:colOff>276225</xdr:colOff>
      <xdr:row>13</xdr:row>
      <xdr:rowOff>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SpPr>
          <a:spLocks noChangeArrowheads="1"/>
        </xdr:cNvSpPr>
      </xdr:nvSpPr>
      <xdr:spPr bwMode="auto">
        <a:xfrm>
          <a:off x="180975" y="306705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228600</xdr:colOff>
      <xdr:row>13</xdr:row>
      <xdr:rowOff>0</xdr:rowOff>
    </xdr:from>
    <xdr:to>
      <xdr:col>0</xdr:col>
      <xdr:colOff>323850</xdr:colOff>
      <xdr:row>13</xdr:row>
      <xdr:rowOff>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SpPr>
          <a:spLocks noChangeArrowheads="1"/>
        </xdr:cNvSpPr>
      </xdr:nvSpPr>
      <xdr:spPr bwMode="auto">
        <a:xfrm>
          <a:off x="228600" y="306705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247650</xdr:colOff>
      <xdr:row>13</xdr:row>
      <xdr:rowOff>0</xdr:rowOff>
    </xdr:from>
    <xdr:to>
      <xdr:col>0</xdr:col>
      <xdr:colOff>342900</xdr:colOff>
      <xdr:row>13</xdr:row>
      <xdr:rowOff>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SpPr>
          <a:spLocks noChangeArrowheads="1"/>
        </xdr:cNvSpPr>
      </xdr:nvSpPr>
      <xdr:spPr bwMode="auto">
        <a:xfrm>
          <a:off x="247650" y="306705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180975</xdr:colOff>
      <xdr:row>12</xdr:row>
      <xdr:rowOff>0</xdr:rowOff>
    </xdr:from>
    <xdr:to>
      <xdr:col>0</xdr:col>
      <xdr:colOff>276225</xdr:colOff>
      <xdr:row>12</xdr:row>
      <xdr:rowOff>0</xdr:rowOff>
    </xdr:to>
    <xdr:sp macro="" textlink="">
      <xdr:nvSpPr>
        <xdr:cNvPr id="5" name="Rectangle 1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SpPr>
          <a:spLocks noChangeArrowheads="1"/>
        </xdr:cNvSpPr>
      </xdr:nvSpPr>
      <xdr:spPr bwMode="auto">
        <a:xfrm>
          <a:off x="180975" y="281940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228600</xdr:colOff>
      <xdr:row>12</xdr:row>
      <xdr:rowOff>0</xdr:rowOff>
    </xdr:from>
    <xdr:to>
      <xdr:col>0</xdr:col>
      <xdr:colOff>323850</xdr:colOff>
      <xdr:row>12</xdr:row>
      <xdr:rowOff>0</xdr:rowOff>
    </xdr:to>
    <xdr:sp macro="" textlink="">
      <xdr:nvSpPr>
        <xdr:cNvPr id="6" name="Rectangle 2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SpPr>
          <a:spLocks noChangeArrowheads="1"/>
        </xdr:cNvSpPr>
      </xdr:nvSpPr>
      <xdr:spPr bwMode="auto">
        <a:xfrm>
          <a:off x="228600" y="281940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247650</xdr:colOff>
      <xdr:row>12</xdr:row>
      <xdr:rowOff>0</xdr:rowOff>
    </xdr:from>
    <xdr:to>
      <xdr:col>0</xdr:col>
      <xdr:colOff>342900</xdr:colOff>
      <xdr:row>12</xdr:row>
      <xdr:rowOff>0</xdr:rowOff>
    </xdr:to>
    <xdr:sp macro="" textlink="">
      <xdr:nvSpPr>
        <xdr:cNvPr id="7" name="Rectangle 3">
          <a:extLst>
            <a:ext uri="{FF2B5EF4-FFF2-40B4-BE49-F238E27FC236}">
              <a16:creationId xmlns:a16="http://schemas.microsoft.com/office/drawing/2014/main" id="{00000000-0008-0000-0C00-000007000000}"/>
            </a:ext>
          </a:extLst>
        </xdr:cNvPr>
        <xdr:cNvSpPr>
          <a:spLocks noChangeArrowheads="1"/>
        </xdr:cNvSpPr>
      </xdr:nvSpPr>
      <xdr:spPr bwMode="auto">
        <a:xfrm>
          <a:off x="247650" y="281940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180975</xdr:colOff>
      <xdr:row>14</xdr:row>
      <xdr:rowOff>0</xdr:rowOff>
    </xdr:from>
    <xdr:to>
      <xdr:col>0</xdr:col>
      <xdr:colOff>276225</xdr:colOff>
      <xdr:row>14</xdr:row>
      <xdr:rowOff>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0000000-0008-0000-0C00-000008000000}"/>
            </a:ext>
          </a:extLst>
        </xdr:cNvPr>
        <xdr:cNvSpPr>
          <a:spLocks noChangeArrowheads="1"/>
        </xdr:cNvSpPr>
      </xdr:nvSpPr>
      <xdr:spPr bwMode="auto">
        <a:xfrm>
          <a:off x="180975" y="331470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228600</xdr:colOff>
      <xdr:row>14</xdr:row>
      <xdr:rowOff>0</xdr:rowOff>
    </xdr:from>
    <xdr:to>
      <xdr:col>0</xdr:col>
      <xdr:colOff>323850</xdr:colOff>
      <xdr:row>14</xdr:row>
      <xdr:rowOff>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SpPr>
          <a:spLocks noChangeArrowheads="1"/>
        </xdr:cNvSpPr>
      </xdr:nvSpPr>
      <xdr:spPr bwMode="auto">
        <a:xfrm>
          <a:off x="228600" y="331470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247650</xdr:colOff>
      <xdr:row>14</xdr:row>
      <xdr:rowOff>0</xdr:rowOff>
    </xdr:from>
    <xdr:to>
      <xdr:col>0</xdr:col>
      <xdr:colOff>342900</xdr:colOff>
      <xdr:row>14</xdr:row>
      <xdr:rowOff>0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0000000-0008-0000-0C00-00000A000000}"/>
            </a:ext>
          </a:extLst>
        </xdr:cNvPr>
        <xdr:cNvSpPr>
          <a:spLocks noChangeArrowheads="1"/>
        </xdr:cNvSpPr>
      </xdr:nvSpPr>
      <xdr:spPr bwMode="auto">
        <a:xfrm>
          <a:off x="247650" y="331470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180975</xdr:colOff>
      <xdr:row>13</xdr:row>
      <xdr:rowOff>0</xdr:rowOff>
    </xdr:from>
    <xdr:to>
      <xdr:col>0</xdr:col>
      <xdr:colOff>276225</xdr:colOff>
      <xdr:row>13</xdr:row>
      <xdr:rowOff>0</xdr:rowOff>
    </xdr:to>
    <xdr:sp macro="" textlink="">
      <xdr:nvSpPr>
        <xdr:cNvPr id="11" name="Rectangle 1">
          <a:extLst>
            <a:ext uri="{FF2B5EF4-FFF2-40B4-BE49-F238E27FC236}">
              <a16:creationId xmlns:a16="http://schemas.microsoft.com/office/drawing/2014/main" id="{00000000-0008-0000-0C00-00000B000000}"/>
            </a:ext>
          </a:extLst>
        </xdr:cNvPr>
        <xdr:cNvSpPr>
          <a:spLocks noChangeArrowheads="1"/>
        </xdr:cNvSpPr>
      </xdr:nvSpPr>
      <xdr:spPr bwMode="auto">
        <a:xfrm>
          <a:off x="180975" y="306705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228600</xdr:colOff>
      <xdr:row>13</xdr:row>
      <xdr:rowOff>0</xdr:rowOff>
    </xdr:from>
    <xdr:to>
      <xdr:col>0</xdr:col>
      <xdr:colOff>323850</xdr:colOff>
      <xdr:row>13</xdr:row>
      <xdr:rowOff>0</xdr:rowOff>
    </xdr:to>
    <xdr:sp macro="" textlink="">
      <xdr:nvSpPr>
        <xdr:cNvPr id="12" name="Rectangle 2">
          <a:extLst>
            <a:ext uri="{FF2B5EF4-FFF2-40B4-BE49-F238E27FC236}">
              <a16:creationId xmlns:a16="http://schemas.microsoft.com/office/drawing/2014/main" id="{00000000-0008-0000-0C00-00000C000000}"/>
            </a:ext>
          </a:extLst>
        </xdr:cNvPr>
        <xdr:cNvSpPr>
          <a:spLocks noChangeArrowheads="1"/>
        </xdr:cNvSpPr>
      </xdr:nvSpPr>
      <xdr:spPr bwMode="auto">
        <a:xfrm>
          <a:off x="228600" y="306705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247650</xdr:colOff>
      <xdr:row>13</xdr:row>
      <xdr:rowOff>0</xdr:rowOff>
    </xdr:from>
    <xdr:to>
      <xdr:col>0</xdr:col>
      <xdr:colOff>342900</xdr:colOff>
      <xdr:row>13</xdr:row>
      <xdr:rowOff>0</xdr:rowOff>
    </xdr:to>
    <xdr:sp macro="" textlink="">
      <xdr:nvSpPr>
        <xdr:cNvPr id="13" name="Rectangle 3">
          <a:extLst>
            <a:ext uri="{FF2B5EF4-FFF2-40B4-BE49-F238E27FC236}">
              <a16:creationId xmlns:a16="http://schemas.microsoft.com/office/drawing/2014/main" id="{00000000-0008-0000-0C00-00000D000000}"/>
            </a:ext>
          </a:extLst>
        </xdr:cNvPr>
        <xdr:cNvSpPr>
          <a:spLocks noChangeArrowheads="1"/>
        </xdr:cNvSpPr>
      </xdr:nvSpPr>
      <xdr:spPr bwMode="auto">
        <a:xfrm>
          <a:off x="247650" y="306705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180975</xdr:colOff>
      <xdr:row>47</xdr:row>
      <xdr:rowOff>0</xdr:rowOff>
    </xdr:from>
    <xdr:to>
      <xdr:col>0</xdr:col>
      <xdr:colOff>276225</xdr:colOff>
      <xdr:row>47</xdr:row>
      <xdr:rowOff>0</xdr:rowOff>
    </xdr:to>
    <xdr:sp macro="" textlink="">
      <xdr:nvSpPr>
        <xdr:cNvPr id="14" name="Rectangle 1">
          <a:extLst>
            <a:ext uri="{FF2B5EF4-FFF2-40B4-BE49-F238E27FC236}">
              <a16:creationId xmlns:a16="http://schemas.microsoft.com/office/drawing/2014/main" id="{00000000-0008-0000-0C00-00000E000000}"/>
            </a:ext>
          </a:extLst>
        </xdr:cNvPr>
        <xdr:cNvSpPr>
          <a:spLocks noChangeArrowheads="1"/>
        </xdr:cNvSpPr>
      </xdr:nvSpPr>
      <xdr:spPr bwMode="auto">
        <a:xfrm>
          <a:off x="180975" y="306705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228600</xdr:colOff>
      <xdr:row>47</xdr:row>
      <xdr:rowOff>0</xdr:rowOff>
    </xdr:from>
    <xdr:to>
      <xdr:col>0</xdr:col>
      <xdr:colOff>323850</xdr:colOff>
      <xdr:row>47</xdr:row>
      <xdr:rowOff>0</xdr:rowOff>
    </xdr:to>
    <xdr:sp macro="" textlink="">
      <xdr:nvSpPr>
        <xdr:cNvPr id="15" name="Rectangle 2">
          <a:extLst>
            <a:ext uri="{FF2B5EF4-FFF2-40B4-BE49-F238E27FC236}">
              <a16:creationId xmlns:a16="http://schemas.microsoft.com/office/drawing/2014/main" id="{00000000-0008-0000-0C00-00000F000000}"/>
            </a:ext>
          </a:extLst>
        </xdr:cNvPr>
        <xdr:cNvSpPr>
          <a:spLocks noChangeArrowheads="1"/>
        </xdr:cNvSpPr>
      </xdr:nvSpPr>
      <xdr:spPr bwMode="auto">
        <a:xfrm>
          <a:off x="228600" y="306705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247650</xdr:colOff>
      <xdr:row>47</xdr:row>
      <xdr:rowOff>0</xdr:rowOff>
    </xdr:from>
    <xdr:to>
      <xdr:col>0</xdr:col>
      <xdr:colOff>342900</xdr:colOff>
      <xdr:row>47</xdr:row>
      <xdr:rowOff>0</xdr:rowOff>
    </xdr:to>
    <xdr:sp macro="" textlink="">
      <xdr:nvSpPr>
        <xdr:cNvPr id="16" name="Rectangle 3">
          <a:extLst>
            <a:ext uri="{FF2B5EF4-FFF2-40B4-BE49-F238E27FC236}">
              <a16:creationId xmlns:a16="http://schemas.microsoft.com/office/drawing/2014/main" id="{00000000-0008-0000-0C00-000010000000}"/>
            </a:ext>
          </a:extLst>
        </xdr:cNvPr>
        <xdr:cNvSpPr>
          <a:spLocks noChangeArrowheads="1"/>
        </xdr:cNvSpPr>
      </xdr:nvSpPr>
      <xdr:spPr bwMode="auto">
        <a:xfrm>
          <a:off x="247650" y="306705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180975</xdr:colOff>
      <xdr:row>46</xdr:row>
      <xdr:rowOff>0</xdr:rowOff>
    </xdr:from>
    <xdr:to>
      <xdr:col>0</xdr:col>
      <xdr:colOff>276225</xdr:colOff>
      <xdr:row>46</xdr:row>
      <xdr:rowOff>0</xdr:rowOff>
    </xdr:to>
    <xdr:sp macro="" textlink="">
      <xdr:nvSpPr>
        <xdr:cNvPr id="17" name="Rectangle 1">
          <a:extLst>
            <a:ext uri="{FF2B5EF4-FFF2-40B4-BE49-F238E27FC236}">
              <a16:creationId xmlns:a16="http://schemas.microsoft.com/office/drawing/2014/main" id="{00000000-0008-0000-0C00-000011000000}"/>
            </a:ext>
          </a:extLst>
        </xdr:cNvPr>
        <xdr:cNvSpPr>
          <a:spLocks noChangeArrowheads="1"/>
        </xdr:cNvSpPr>
      </xdr:nvSpPr>
      <xdr:spPr bwMode="auto">
        <a:xfrm>
          <a:off x="180975" y="281940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228600</xdr:colOff>
      <xdr:row>46</xdr:row>
      <xdr:rowOff>0</xdr:rowOff>
    </xdr:from>
    <xdr:to>
      <xdr:col>0</xdr:col>
      <xdr:colOff>323850</xdr:colOff>
      <xdr:row>46</xdr:row>
      <xdr:rowOff>0</xdr:rowOff>
    </xdr:to>
    <xdr:sp macro="" textlink="">
      <xdr:nvSpPr>
        <xdr:cNvPr id="18" name="Rectangle 2">
          <a:extLst>
            <a:ext uri="{FF2B5EF4-FFF2-40B4-BE49-F238E27FC236}">
              <a16:creationId xmlns:a16="http://schemas.microsoft.com/office/drawing/2014/main" id="{00000000-0008-0000-0C00-000012000000}"/>
            </a:ext>
          </a:extLst>
        </xdr:cNvPr>
        <xdr:cNvSpPr>
          <a:spLocks noChangeArrowheads="1"/>
        </xdr:cNvSpPr>
      </xdr:nvSpPr>
      <xdr:spPr bwMode="auto">
        <a:xfrm>
          <a:off x="228600" y="281940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247650</xdr:colOff>
      <xdr:row>46</xdr:row>
      <xdr:rowOff>0</xdr:rowOff>
    </xdr:from>
    <xdr:to>
      <xdr:col>0</xdr:col>
      <xdr:colOff>342900</xdr:colOff>
      <xdr:row>46</xdr:row>
      <xdr:rowOff>0</xdr:rowOff>
    </xdr:to>
    <xdr:sp macro="" textlink="">
      <xdr:nvSpPr>
        <xdr:cNvPr id="19" name="Rectangle 3">
          <a:extLst>
            <a:ext uri="{FF2B5EF4-FFF2-40B4-BE49-F238E27FC236}">
              <a16:creationId xmlns:a16="http://schemas.microsoft.com/office/drawing/2014/main" id="{00000000-0008-0000-0C00-000013000000}"/>
            </a:ext>
          </a:extLst>
        </xdr:cNvPr>
        <xdr:cNvSpPr>
          <a:spLocks noChangeArrowheads="1"/>
        </xdr:cNvSpPr>
      </xdr:nvSpPr>
      <xdr:spPr bwMode="auto">
        <a:xfrm>
          <a:off x="247650" y="281940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180975</xdr:colOff>
      <xdr:row>48</xdr:row>
      <xdr:rowOff>0</xdr:rowOff>
    </xdr:from>
    <xdr:to>
      <xdr:col>0</xdr:col>
      <xdr:colOff>276225</xdr:colOff>
      <xdr:row>48</xdr:row>
      <xdr:rowOff>0</xdr:rowOff>
    </xdr:to>
    <xdr:sp macro="" textlink="">
      <xdr:nvSpPr>
        <xdr:cNvPr id="20" name="Rectangle 7">
          <a:extLst>
            <a:ext uri="{FF2B5EF4-FFF2-40B4-BE49-F238E27FC236}">
              <a16:creationId xmlns:a16="http://schemas.microsoft.com/office/drawing/2014/main" id="{00000000-0008-0000-0C00-000014000000}"/>
            </a:ext>
          </a:extLst>
        </xdr:cNvPr>
        <xdr:cNvSpPr>
          <a:spLocks noChangeArrowheads="1"/>
        </xdr:cNvSpPr>
      </xdr:nvSpPr>
      <xdr:spPr bwMode="auto">
        <a:xfrm>
          <a:off x="180975" y="331470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228600</xdr:colOff>
      <xdr:row>48</xdr:row>
      <xdr:rowOff>0</xdr:rowOff>
    </xdr:from>
    <xdr:to>
      <xdr:col>0</xdr:col>
      <xdr:colOff>323850</xdr:colOff>
      <xdr:row>48</xdr:row>
      <xdr:rowOff>0</xdr:rowOff>
    </xdr:to>
    <xdr:sp macro="" textlink="">
      <xdr:nvSpPr>
        <xdr:cNvPr id="21" name="Rectangle 8">
          <a:extLst>
            <a:ext uri="{FF2B5EF4-FFF2-40B4-BE49-F238E27FC236}">
              <a16:creationId xmlns:a16="http://schemas.microsoft.com/office/drawing/2014/main" id="{00000000-0008-0000-0C00-000015000000}"/>
            </a:ext>
          </a:extLst>
        </xdr:cNvPr>
        <xdr:cNvSpPr>
          <a:spLocks noChangeArrowheads="1"/>
        </xdr:cNvSpPr>
      </xdr:nvSpPr>
      <xdr:spPr bwMode="auto">
        <a:xfrm>
          <a:off x="228600" y="331470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247650</xdr:colOff>
      <xdr:row>48</xdr:row>
      <xdr:rowOff>0</xdr:rowOff>
    </xdr:from>
    <xdr:to>
      <xdr:col>0</xdr:col>
      <xdr:colOff>342900</xdr:colOff>
      <xdr:row>48</xdr:row>
      <xdr:rowOff>0</xdr:rowOff>
    </xdr:to>
    <xdr:sp macro="" textlink="">
      <xdr:nvSpPr>
        <xdr:cNvPr id="22" name="Rectangle 9">
          <a:extLst>
            <a:ext uri="{FF2B5EF4-FFF2-40B4-BE49-F238E27FC236}">
              <a16:creationId xmlns:a16="http://schemas.microsoft.com/office/drawing/2014/main" id="{00000000-0008-0000-0C00-000016000000}"/>
            </a:ext>
          </a:extLst>
        </xdr:cNvPr>
        <xdr:cNvSpPr>
          <a:spLocks noChangeArrowheads="1"/>
        </xdr:cNvSpPr>
      </xdr:nvSpPr>
      <xdr:spPr bwMode="auto">
        <a:xfrm>
          <a:off x="247650" y="331470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180975</xdr:colOff>
      <xdr:row>47</xdr:row>
      <xdr:rowOff>0</xdr:rowOff>
    </xdr:from>
    <xdr:to>
      <xdr:col>0</xdr:col>
      <xdr:colOff>276225</xdr:colOff>
      <xdr:row>47</xdr:row>
      <xdr:rowOff>0</xdr:rowOff>
    </xdr:to>
    <xdr:sp macro="" textlink="">
      <xdr:nvSpPr>
        <xdr:cNvPr id="23" name="Rectangle 1">
          <a:extLst>
            <a:ext uri="{FF2B5EF4-FFF2-40B4-BE49-F238E27FC236}">
              <a16:creationId xmlns:a16="http://schemas.microsoft.com/office/drawing/2014/main" id="{00000000-0008-0000-0C00-000017000000}"/>
            </a:ext>
          </a:extLst>
        </xdr:cNvPr>
        <xdr:cNvSpPr>
          <a:spLocks noChangeArrowheads="1"/>
        </xdr:cNvSpPr>
      </xdr:nvSpPr>
      <xdr:spPr bwMode="auto">
        <a:xfrm>
          <a:off x="180975" y="306705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228600</xdr:colOff>
      <xdr:row>47</xdr:row>
      <xdr:rowOff>0</xdr:rowOff>
    </xdr:from>
    <xdr:to>
      <xdr:col>0</xdr:col>
      <xdr:colOff>323850</xdr:colOff>
      <xdr:row>47</xdr:row>
      <xdr:rowOff>0</xdr:rowOff>
    </xdr:to>
    <xdr:sp macro="" textlink="">
      <xdr:nvSpPr>
        <xdr:cNvPr id="24" name="Rectangle 2">
          <a:extLst>
            <a:ext uri="{FF2B5EF4-FFF2-40B4-BE49-F238E27FC236}">
              <a16:creationId xmlns:a16="http://schemas.microsoft.com/office/drawing/2014/main" id="{00000000-0008-0000-0C00-000018000000}"/>
            </a:ext>
          </a:extLst>
        </xdr:cNvPr>
        <xdr:cNvSpPr>
          <a:spLocks noChangeArrowheads="1"/>
        </xdr:cNvSpPr>
      </xdr:nvSpPr>
      <xdr:spPr bwMode="auto">
        <a:xfrm>
          <a:off x="228600" y="306705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247650</xdr:colOff>
      <xdr:row>47</xdr:row>
      <xdr:rowOff>0</xdr:rowOff>
    </xdr:from>
    <xdr:to>
      <xdr:col>0</xdr:col>
      <xdr:colOff>342900</xdr:colOff>
      <xdr:row>47</xdr:row>
      <xdr:rowOff>0</xdr:rowOff>
    </xdr:to>
    <xdr:sp macro="" textlink="">
      <xdr:nvSpPr>
        <xdr:cNvPr id="25" name="Rectangle 3">
          <a:extLst>
            <a:ext uri="{FF2B5EF4-FFF2-40B4-BE49-F238E27FC236}">
              <a16:creationId xmlns:a16="http://schemas.microsoft.com/office/drawing/2014/main" id="{00000000-0008-0000-0C00-000019000000}"/>
            </a:ext>
          </a:extLst>
        </xdr:cNvPr>
        <xdr:cNvSpPr>
          <a:spLocks noChangeArrowheads="1"/>
        </xdr:cNvSpPr>
      </xdr:nvSpPr>
      <xdr:spPr bwMode="auto">
        <a:xfrm>
          <a:off x="247650" y="306705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180975</xdr:colOff>
      <xdr:row>82</xdr:row>
      <xdr:rowOff>0</xdr:rowOff>
    </xdr:from>
    <xdr:to>
      <xdr:col>0</xdr:col>
      <xdr:colOff>276225</xdr:colOff>
      <xdr:row>82</xdr:row>
      <xdr:rowOff>0</xdr:rowOff>
    </xdr:to>
    <xdr:sp macro="" textlink="">
      <xdr:nvSpPr>
        <xdr:cNvPr id="26" name="Rectangle 1">
          <a:extLst>
            <a:ext uri="{FF2B5EF4-FFF2-40B4-BE49-F238E27FC236}">
              <a16:creationId xmlns:a16="http://schemas.microsoft.com/office/drawing/2014/main" id="{00000000-0008-0000-0C00-00001A000000}"/>
            </a:ext>
          </a:extLst>
        </xdr:cNvPr>
        <xdr:cNvSpPr>
          <a:spLocks noChangeArrowheads="1"/>
        </xdr:cNvSpPr>
      </xdr:nvSpPr>
      <xdr:spPr bwMode="auto">
        <a:xfrm>
          <a:off x="180975" y="306705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228600</xdr:colOff>
      <xdr:row>82</xdr:row>
      <xdr:rowOff>0</xdr:rowOff>
    </xdr:from>
    <xdr:to>
      <xdr:col>0</xdr:col>
      <xdr:colOff>323850</xdr:colOff>
      <xdr:row>82</xdr:row>
      <xdr:rowOff>0</xdr:rowOff>
    </xdr:to>
    <xdr:sp macro="" textlink="">
      <xdr:nvSpPr>
        <xdr:cNvPr id="27" name="Rectangle 2">
          <a:extLst>
            <a:ext uri="{FF2B5EF4-FFF2-40B4-BE49-F238E27FC236}">
              <a16:creationId xmlns:a16="http://schemas.microsoft.com/office/drawing/2014/main" id="{00000000-0008-0000-0C00-00001B000000}"/>
            </a:ext>
          </a:extLst>
        </xdr:cNvPr>
        <xdr:cNvSpPr>
          <a:spLocks noChangeArrowheads="1"/>
        </xdr:cNvSpPr>
      </xdr:nvSpPr>
      <xdr:spPr bwMode="auto">
        <a:xfrm>
          <a:off x="228600" y="306705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247650</xdr:colOff>
      <xdr:row>82</xdr:row>
      <xdr:rowOff>0</xdr:rowOff>
    </xdr:from>
    <xdr:to>
      <xdr:col>0</xdr:col>
      <xdr:colOff>342900</xdr:colOff>
      <xdr:row>82</xdr:row>
      <xdr:rowOff>0</xdr:rowOff>
    </xdr:to>
    <xdr:sp macro="" textlink="">
      <xdr:nvSpPr>
        <xdr:cNvPr id="28" name="Rectangle 3">
          <a:extLst>
            <a:ext uri="{FF2B5EF4-FFF2-40B4-BE49-F238E27FC236}">
              <a16:creationId xmlns:a16="http://schemas.microsoft.com/office/drawing/2014/main" id="{00000000-0008-0000-0C00-00001C000000}"/>
            </a:ext>
          </a:extLst>
        </xdr:cNvPr>
        <xdr:cNvSpPr>
          <a:spLocks noChangeArrowheads="1"/>
        </xdr:cNvSpPr>
      </xdr:nvSpPr>
      <xdr:spPr bwMode="auto">
        <a:xfrm>
          <a:off x="247650" y="306705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180975</xdr:colOff>
      <xdr:row>81</xdr:row>
      <xdr:rowOff>0</xdr:rowOff>
    </xdr:from>
    <xdr:to>
      <xdr:col>0</xdr:col>
      <xdr:colOff>276225</xdr:colOff>
      <xdr:row>81</xdr:row>
      <xdr:rowOff>0</xdr:rowOff>
    </xdr:to>
    <xdr:sp macro="" textlink="">
      <xdr:nvSpPr>
        <xdr:cNvPr id="29" name="Rectangle 1">
          <a:extLst>
            <a:ext uri="{FF2B5EF4-FFF2-40B4-BE49-F238E27FC236}">
              <a16:creationId xmlns:a16="http://schemas.microsoft.com/office/drawing/2014/main" id="{00000000-0008-0000-0C00-00001D000000}"/>
            </a:ext>
          </a:extLst>
        </xdr:cNvPr>
        <xdr:cNvSpPr>
          <a:spLocks noChangeArrowheads="1"/>
        </xdr:cNvSpPr>
      </xdr:nvSpPr>
      <xdr:spPr bwMode="auto">
        <a:xfrm>
          <a:off x="180975" y="281940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228600</xdr:colOff>
      <xdr:row>81</xdr:row>
      <xdr:rowOff>0</xdr:rowOff>
    </xdr:from>
    <xdr:to>
      <xdr:col>0</xdr:col>
      <xdr:colOff>323850</xdr:colOff>
      <xdr:row>81</xdr:row>
      <xdr:rowOff>0</xdr:rowOff>
    </xdr:to>
    <xdr:sp macro="" textlink="">
      <xdr:nvSpPr>
        <xdr:cNvPr id="30" name="Rectangle 2">
          <a:extLst>
            <a:ext uri="{FF2B5EF4-FFF2-40B4-BE49-F238E27FC236}">
              <a16:creationId xmlns:a16="http://schemas.microsoft.com/office/drawing/2014/main" id="{00000000-0008-0000-0C00-00001E000000}"/>
            </a:ext>
          </a:extLst>
        </xdr:cNvPr>
        <xdr:cNvSpPr>
          <a:spLocks noChangeArrowheads="1"/>
        </xdr:cNvSpPr>
      </xdr:nvSpPr>
      <xdr:spPr bwMode="auto">
        <a:xfrm>
          <a:off x="228600" y="281940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247650</xdr:colOff>
      <xdr:row>81</xdr:row>
      <xdr:rowOff>0</xdr:rowOff>
    </xdr:from>
    <xdr:to>
      <xdr:col>0</xdr:col>
      <xdr:colOff>342900</xdr:colOff>
      <xdr:row>81</xdr:row>
      <xdr:rowOff>0</xdr:rowOff>
    </xdr:to>
    <xdr:sp macro="" textlink="">
      <xdr:nvSpPr>
        <xdr:cNvPr id="31" name="Rectangle 3">
          <a:extLst>
            <a:ext uri="{FF2B5EF4-FFF2-40B4-BE49-F238E27FC236}">
              <a16:creationId xmlns:a16="http://schemas.microsoft.com/office/drawing/2014/main" id="{00000000-0008-0000-0C00-00001F000000}"/>
            </a:ext>
          </a:extLst>
        </xdr:cNvPr>
        <xdr:cNvSpPr>
          <a:spLocks noChangeArrowheads="1"/>
        </xdr:cNvSpPr>
      </xdr:nvSpPr>
      <xdr:spPr bwMode="auto">
        <a:xfrm>
          <a:off x="247650" y="281940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180975</xdr:colOff>
      <xdr:row>83</xdr:row>
      <xdr:rowOff>0</xdr:rowOff>
    </xdr:from>
    <xdr:to>
      <xdr:col>0</xdr:col>
      <xdr:colOff>276225</xdr:colOff>
      <xdr:row>83</xdr:row>
      <xdr:rowOff>0</xdr:rowOff>
    </xdr:to>
    <xdr:sp macro="" textlink="">
      <xdr:nvSpPr>
        <xdr:cNvPr id="32" name="Rectangle 7">
          <a:extLst>
            <a:ext uri="{FF2B5EF4-FFF2-40B4-BE49-F238E27FC236}">
              <a16:creationId xmlns:a16="http://schemas.microsoft.com/office/drawing/2014/main" id="{00000000-0008-0000-0C00-000020000000}"/>
            </a:ext>
          </a:extLst>
        </xdr:cNvPr>
        <xdr:cNvSpPr>
          <a:spLocks noChangeArrowheads="1"/>
        </xdr:cNvSpPr>
      </xdr:nvSpPr>
      <xdr:spPr bwMode="auto">
        <a:xfrm>
          <a:off x="180975" y="331470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228600</xdr:colOff>
      <xdr:row>83</xdr:row>
      <xdr:rowOff>0</xdr:rowOff>
    </xdr:from>
    <xdr:to>
      <xdr:col>0</xdr:col>
      <xdr:colOff>323850</xdr:colOff>
      <xdr:row>83</xdr:row>
      <xdr:rowOff>0</xdr:rowOff>
    </xdr:to>
    <xdr:sp macro="" textlink="">
      <xdr:nvSpPr>
        <xdr:cNvPr id="33" name="Rectangle 8">
          <a:extLst>
            <a:ext uri="{FF2B5EF4-FFF2-40B4-BE49-F238E27FC236}">
              <a16:creationId xmlns:a16="http://schemas.microsoft.com/office/drawing/2014/main" id="{00000000-0008-0000-0C00-000021000000}"/>
            </a:ext>
          </a:extLst>
        </xdr:cNvPr>
        <xdr:cNvSpPr>
          <a:spLocks noChangeArrowheads="1"/>
        </xdr:cNvSpPr>
      </xdr:nvSpPr>
      <xdr:spPr bwMode="auto">
        <a:xfrm>
          <a:off x="228600" y="331470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247650</xdr:colOff>
      <xdr:row>83</xdr:row>
      <xdr:rowOff>0</xdr:rowOff>
    </xdr:from>
    <xdr:to>
      <xdr:col>0</xdr:col>
      <xdr:colOff>342900</xdr:colOff>
      <xdr:row>83</xdr:row>
      <xdr:rowOff>0</xdr:rowOff>
    </xdr:to>
    <xdr:sp macro="" textlink="">
      <xdr:nvSpPr>
        <xdr:cNvPr id="34" name="Rectangle 9">
          <a:extLst>
            <a:ext uri="{FF2B5EF4-FFF2-40B4-BE49-F238E27FC236}">
              <a16:creationId xmlns:a16="http://schemas.microsoft.com/office/drawing/2014/main" id="{00000000-0008-0000-0C00-000022000000}"/>
            </a:ext>
          </a:extLst>
        </xdr:cNvPr>
        <xdr:cNvSpPr>
          <a:spLocks noChangeArrowheads="1"/>
        </xdr:cNvSpPr>
      </xdr:nvSpPr>
      <xdr:spPr bwMode="auto">
        <a:xfrm>
          <a:off x="247650" y="331470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180975</xdr:colOff>
      <xdr:row>82</xdr:row>
      <xdr:rowOff>0</xdr:rowOff>
    </xdr:from>
    <xdr:to>
      <xdr:col>0</xdr:col>
      <xdr:colOff>276225</xdr:colOff>
      <xdr:row>82</xdr:row>
      <xdr:rowOff>0</xdr:rowOff>
    </xdr:to>
    <xdr:sp macro="" textlink="">
      <xdr:nvSpPr>
        <xdr:cNvPr id="35" name="Rectangle 1">
          <a:extLst>
            <a:ext uri="{FF2B5EF4-FFF2-40B4-BE49-F238E27FC236}">
              <a16:creationId xmlns:a16="http://schemas.microsoft.com/office/drawing/2014/main" id="{00000000-0008-0000-0C00-000023000000}"/>
            </a:ext>
          </a:extLst>
        </xdr:cNvPr>
        <xdr:cNvSpPr>
          <a:spLocks noChangeArrowheads="1"/>
        </xdr:cNvSpPr>
      </xdr:nvSpPr>
      <xdr:spPr bwMode="auto">
        <a:xfrm>
          <a:off x="180975" y="306705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228600</xdr:colOff>
      <xdr:row>82</xdr:row>
      <xdr:rowOff>0</xdr:rowOff>
    </xdr:from>
    <xdr:to>
      <xdr:col>0</xdr:col>
      <xdr:colOff>323850</xdr:colOff>
      <xdr:row>82</xdr:row>
      <xdr:rowOff>0</xdr:rowOff>
    </xdr:to>
    <xdr:sp macro="" textlink="">
      <xdr:nvSpPr>
        <xdr:cNvPr id="36" name="Rectangle 2">
          <a:extLst>
            <a:ext uri="{FF2B5EF4-FFF2-40B4-BE49-F238E27FC236}">
              <a16:creationId xmlns:a16="http://schemas.microsoft.com/office/drawing/2014/main" id="{00000000-0008-0000-0C00-000024000000}"/>
            </a:ext>
          </a:extLst>
        </xdr:cNvPr>
        <xdr:cNvSpPr>
          <a:spLocks noChangeArrowheads="1"/>
        </xdr:cNvSpPr>
      </xdr:nvSpPr>
      <xdr:spPr bwMode="auto">
        <a:xfrm>
          <a:off x="228600" y="306705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247650</xdr:colOff>
      <xdr:row>82</xdr:row>
      <xdr:rowOff>0</xdr:rowOff>
    </xdr:from>
    <xdr:to>
      <xdr:col>0</xdr:col>
      <xdr:colOff>342900</xdr:colOff>
      <xdr:row>82</xdr:row>
      <xdr:rowOff>0</xdr:rowOff>
    </xdr:to>
    <xdr:sp macro="" textlink="">
      <xdr:nvSpPr>
        <xdr:cNvPr id="37" name="Rectangle 3">
          <a:extLst>
            <a:ext uri="{FF2B5EF4-FFF2-40B4-BE49-F238E27FC236}">
              <a16:creationId xmlns:a16="http://schemas.microsoft.com/office/drawing/2014/main" id="{00000000-0008-0000-0C00-000025000000}"/>
            </a:ext>
          </a:extLst>
        </xdr:cNvPr>
        <xdr:cNvSpPr>
          <a:spLocks noChangeArrowheads="1"/>
        </xdr:cNvSpPr>
      </xdr:nvSpPr>
      <xdr:spPr bwMode="auto">
        <a:xfrm>
          <a:off x="247650" y="306705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14</xdr:row>
      <xdr:rowOff>0</xdr:rowOff>
    </xdr:from>
    <xdr:to>
      <xdr:col>0</xdr:col>
      <xdr:colOff>276225</xdr:colOff>
      <xdr:row>14</xdr:row>
      <xdr:rowOff>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SpPr>
          <a:spLocks noChangeArrowheads="1"/>
        </xdr:cNvSpPr>
      </xdr:nvSpPr>
      <xdr:spPr bwMode="auto">
        <a:xfrm>
          <a:off x="180975" y="331470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228600</xdr:colOff>
      <xdr:row>14</xdr:row>
      <xdr:rowOff>0</xdr:rowOff>
    </xdr:from>
    <xdr:to>
      <xdr:col>0</xdr:col>
      <xdr:colOff>323850</xdr:colOff>
      <xdr:row>14</xdr:row>
      <xdr:rowOff>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SpPr>
          <a:spLocks noChangeArrowheads="1"/>
        </xdr:cNvSpPr>
      </xdr:nvSpPr>
      <xdr:spPr bwMode="auto">
        <a:xfrm>
          <a:off x="228600" y="331470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247650</xdr:colOff>
      <xdr:row>14</xdr:row>
      <xdr:rowOff>0</xdr:rowOff>
    </xdr:from>
    <xdr:to>
      <xdr:col>0</xdr:col>
      <xdr:colOff>342900</xdr:colOff>
      <xdr:row>14</xdr:row>
      <xdr:rowOff>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SpPr>
          <a:spLocks noChangeArrowheads="1"/>
        </xdr:cNvSpPr>
      </xdr:nvSpPr>
      <xdr:spPr bwMode="auto">
        <a:xfrm>
          <a:off x="247650" y="331470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180975</xdr:colOff>
      <xdr:row>13</xdr:row>
      <xdr:rowOff>0</xdr:rowOff>
    </xdr:from>
    <xdr:to>
      <xdr:col>0</xdr:col>
      <xdr:colOff>276225</xdr:colOff>
      <xdr:row>13</xdr:row>
      <xdr:rowOff>0</xdr:rowOff>
    </xdr:to>
    <xdr:sp macro="" textlink="">
      <xdr:nvSpPr>
        <xdr:cNvPr id="5" name="Rectangle 1">
          <a:extLst>
            <a:ext uri="{FF2B5EF4-FFF2-40B4-BE49-F238E27FC236}">
              <a16:creationId xmlns:a16="http://schemas.microsoft.com/office/drawing/2014/main" id="{00000000-0008-0000-0D00-000005000000}"/>
            </a:ext>
          </a:extLst>
        </xdr:cNvPr>
        <xdr:cNvSpPr>
          <a:spLocks noChangeArrowheads="1"/>
        </xdr:cNvSpPr>
      </xdr:nvSpPr>
      <xdr:spPr bwMode="auto">
        <a:xfrm>
          <a:off x="180975" y="306705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228600</xdr:colOff>
      <xdr:row>13</xdr:row>
      <xdr:rowOff>0</xdr:rowOff>
    </xdr:from>
    <xdr:to>
      <xdr:col>0</xdr:col>
      <xdr:colOff>323850</xdr:colOff>
      <xdr:row>13</xdr:row>
      <xdr:rowOff>0</xdr:rowOff>
    </xdr:to>
    <xdr:sp macro="" textlink="">
      <xdr:nvSpPr>
        <xdr:cNvPr id="6" name="Rectangle 2">
          <a:extLst>
            <a:ext uri="{FF2B5EF4-FFF2-40B4-BE49-F238E27FC236}">
              <a16:creationId xmlns:a16="http://schemas.microsoft.com/office/drawing/2014/main" id="{00000000-0008-0000-0D00-000006000000}"/>
            </a:ext>
          </a:extLst>
        </xdr:cNvPr>
        <xdr:cNvSpPr>
          <a:spLocks noChangeArrowheads="1"/>
        </xdr:cNvSpPr>
      </xdr:nvSpPr>
      <xdr:spPr bwMode="auto">
        <a:xfrm>
          <a:off x="228600" y="306705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247650</xdr:colOff>
      <xdr:row>13</xdr:row>
      <xdr:rowOff>0</xdr:rowOff>
    </xdr:from>
    <xdr:to>
      <xdr:col>0</xdr:col>
      <xdr:colOff>342900</xdr:colOff>
      <xdr:row>13</xdr:row>
      <xdr:rowOff>0</xdr:rowOff>
    </xdr:to>
    <xdr:sp macro="" textlink="">
      <xdr:nvSpPr>
        <xdr:cNvPr id="7" name="Rectangle 3">
          <a:extLst>
            <a:ext uri="{FF2B5EF4-FFF2-40B4-BE49-F238E27FC236}">
              <a16:creationId xmlns:a16="http://schemas.microsoft.com/office/drawing/2014/main" id="{00000000-0008-0000-0D00-000007000000}"/>
            </a:ext>
          </a:extLst>
        </xdr:cNvPr>
        <xdr:cNvSpPr>
          <a:spLocks noChangeArrowheads="1"/>
        </xdr:cNvSpPr>
      </xdr:nvSpPr>
      <xdr:spPr bwMode="auto">
        <a:xfrm>
          <a:off x="247650" y="306705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180975</xdr:colOff>
      <xdr:row>15</xdr:row>
      <xdr:rowOff>0</xdr:rowOff>
    </xdr:from>
    <xdr:to>
      <xdr:col>0</xdr:col>
      <xdr:colOff>276225</xdr:colOff>
      <xdr:row>15</xdr:row>
      <xdr:rowOff>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0000000-0008-0000-0D00-000008000000}"/>
            </a:ext>
          </a:extLst>
        </xdr:cNvPr>
        <xdr:cNvSpPr>
          <a:spLocks noChangeArrowheads="1"/>
        </xdr:cNvSpPr>
      </xdr:nvSpPr>
      <xdr:spPr bwMode="auto">
        <a:xfrm>
          <a:off x="180975" y="356235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228600</xdr:colOff>
      <xdr:row>15</xdr:row>
      <xdr:rowOff>0</xdr:rowOff>
    </xdr:from>
    <xdr:to>
      <xdr:col>0</xdr:col>
      <xdr:colOff>323850</xdr:colOff>
      <xdr:row>15</xdr:row>
      <xdr:rowOff>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00000000-0008-0000-0D00-000009000000}"/>
            </a:ext>
          </a:extLst>
        </xdr:cNvPr>
        <xdr:cNvSpPr>
          <a:spLocks noChangeArrowheads="1"/>
        </xdr:cNvSpPr>
      </xdr:nvSpPr>
      <xdr:spPr bwMode="auto">
        <a:xfrm>
          <a:off x="228600" y="356235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247650</xdr:colOff>
      <xdr:row>15</xdr:row>
      <xdr:rowOff>0</xdr:rowOff>
    </xdr:from>
    <xdr:to>
      <xdr:col>0</xdr:col>
      <xdr:colOff>342900</xdr:colOff>
      <xdr:row>15</xdr:row>
      <xdr:rowOff>0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0000000-0008-0000-0D00-00000A000000}"/>
            </a:ext>
          </a:extLst>
        </xdr:cNvPr>
        <xdr:cNvSpPr>
          <a:spLocks noChangeArrowheads="1"/>
        </xdr:cNvSpPr>
      </xdr:nvSpPr>
      <xdr:spPr bwMode="auto">
        <a:xfrm>
          <a:off x="247650" y="356235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180975</xdr:colOff>
      <xdr:row>14</xdr:row>
      <xdr:rowOff>0</xdr:rowOff>
    </xdr:from>
    <xdr:to>
      <xdr:col>0</xdr:col>
      <xdr:colOff>276225</xdr:colOff>
      <xdr:row>14</xdr:row>
      <xdr:rowOff>0</xdr:rowOff>
    </xdr:to>
    <xdr:sp macro="" textlink="">
      <xdr:nvSpPr>
        <xdr:cNvPr id="11" name="Rectangle 1">
          <a:extLst>
            <a:ext uri="{FF2B5EF4-FFF2-40B4-BE49-F238E27FC236}">
              <a16:creationId xmlns:a16="http://schemas.microsoft.com/office/drawing/2014/main" id="{00000000-0008-0000-0D00-00000B000000}"/>
            </a:ext>
          </a:extLst>
        </xdr:cNvPr>
        <xdr:cNvSpPr>
          <a:spLocks noChangeArrowheads="1"/>
        </xdr:cNvSpPr>
      </xdr:nvSpPr>
      <xdr:spPr bwMode="auto">
        <a:xfrm>
          <a:off x="180975" y="331470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228600</xdr:colOff>
      <xdr:row>14</xdr:row>
      <xdr:rowOff>0</xdr:rowOff>
    </xdr:from>
    <xdr:to>
      <xdr:col>0</xdr:col>
      <xdr:colOff>323850</xdr:colOff>
      <xdr:row>14</xdr:row>
      <xdr:rowOff>0</xdr:rowOff>
    </xdr:to>
    <xdr:sp macro="" textlink="">
      <xdr:nvSpPr>
        <xdr:cNvPr id="12" name="Rectangle 2">
          <a:extLst>
            <a:ext uri="{FF2B5EF4-FFF2-40B4-BE49-F238E27FC236}">
              <a16:creationId xmlns:a16="http://schemas.microsoft.com/office/drawing/2014/main" id="{00000000-0008-0000-0D00-00000C000000}"/>
            </a:ext>
          </a:extLst>
        </xdr:cNvPr>
        <xdr:cNvSpPr>
          <a:spLocks noChangeArrowheads="1"/>
        </xdr:cNvSpPr>
      </xdr:nvSpPr>
      <xdr:spPr bwMode="auto">
        <a:xfrm>
          <a:off x="228600" y="331470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247650</xdr:colOff>
      <xdr:row>14</xdr:row>
      <xdr:rowOff>0</xdr:rowOff>
    </xdr:from>
    <xdr:to>
      <xdr:col>0</xdr:col>
      <xdr:colOff>342900</xdr:colOff>
      <xdr:row>14</xdr:row>
      <xdr:rowOff>0</xdr:rowOff>
    </xdr:to>
    <xdr:sp macro="" textlink="">
      <xdr:nvSpPr>
        <xdr:cNvPr id="13" name="Rectangle 3">
          <a:extLst>
            <a:ext uri="{FF2B5EF4-FFF2-40B4-BE49-F238E27FC236}">
              <a16:creationId xmlns:a16="http://schemas.microsoft.com/office/drawing/2014/main" id="{00000000-0008-0000-0D00-00000D000000}"/>
            </a:ext>
          </a:extLst>
        </xdr:cNvPr>
        <xdr:cNvSpPr>
          <a:spLocks noChangeArrowheads="1"/>
        </xdr:cNvSpPr>
      </xdr:nvSpPr>
      <xdr:spPr bwMode="auto">
        <a:xfrm>
          <a:off x="247650" y="331470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180975</xdr:colOff>
      <xdr:row>49</xdr:row>
      <xdr:rowOff>0</xdr:rowOff>
    </xdr:from>
    <xdr:to>
      <xdr:col>0</xdr:col>
      <xdr:colOff>276225</xdr:colOff>
      <xdr:row>49</xdr:row>
      <xdr:rowOff>0</xdr:rowOff>
    </xdr:to>
    <xdr:sp macro="" textlink="">
      <xdr:nvSpPr>
        <xdr:cNvPr id="14" name="Rectangle 1">
          <a:extLst>
            <a:ext uri="{FF2B5EF4-FFF2-40B4-BE49-F238E27FC236}">
              <a16:creationId xmlns:a16="http://schemas.microsoft.com/office/drawing/2014/main" id="{00000000-0008-0000-0D00-00000E000000}"/>
            </a:ext>
          </a:extLst>
        </xdr:cNvPr>
        <xdr:cNvSpPr>
          <a:spLocks noChangeArrowheads="1"/>
        </xdr:cNvSpPr>
      </xdr:nvSpPr>
      <xdr:spPr bwMode="auto">
        <a:xfrm>
          <a:off x="180975" y="331470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228600</xdr:colOff>
      <xdr:row>49</xdr:row>
      <xdr:rowOff>0</xdr:rowOff>
    </xdr:from>
    <xdr:to>
      <xdr:col>0</xdr:col>
      <xdr:colOff>323850</xdr:colOff>
      <xdr:row>49</xdr:row>
      <xdr:rowOff>0</xdr:rowOff>
    </xdr:to>
    <xdr:sp macro="" textlink="">
      <xdr:nvSpPr>
        <xdr:cNvPr id="15" name="Rectangle 2">
          <a:extLst>
            <a:ext uri="{FF2B5EF4-FFF2-40B4-BE49-F238E27FC236}">
              <a16:creationId xmlns:a16="http://schemas.microsoft.com/office/drawing/2014/main" id="{00000000-0008-0000-0D00-00000F000000}"/>
            </a:ext>
          </a:extLst>
        </xdr:cNvPr>
        <xdr:cNvSpPr>
          <a:spLocks noChangeArrowheads="1"/>
        </xdr:cNvSpPr>
      </xdr:nvSpPr>
      <xdr:spPr bwMode="auto">
        <a:xfrm>
          <a:off x="228600" y="331470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247650</xdr:colOff>
      <xdr:row>49</xdr:row>
      <xdr:rowOff>0</xdr:rowOff>
    </xdr:from>
    <xdr:to>
      <xdr:col>0</xdr:col>
      <xdr:colOff>342900</xdr:colOff>
      <xdr:row>49</xdr:row>
      <xdr:rowOff>0</xdr:rowOff>
    </xdr:to>
    <xdr:sp macro="" textlink="">
      <xdr:nvSpPr>
        <xdr:cNvPr id="16" name="Rectangle 3">
          <a:extLst>
            <a:ext uri="{FF2B5EF4-FFF2-40B4-BE49-F238E27FC236}">
              <a16:creationId xmlns:a16="http://schemas.microsoft.com/office/drawing/2014/main" id="{00000000-0008-0000-0D00-000010000000}"/>
            </a:ext>
          </a:extLst>
        </xdr:cNvPr>
        <xdr:cNvSpPr>
          <a:spLocks noChangeArrowheads="1"/>
        </xdr:cNvSpPr>
      </xdr:nvSpPr>
      <xdr:spPr bwMode="auto">
        <a:xfrm>
          <a:off x="247650" y="331470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180975</xdr:colOff>
      <xdr:row>48</xdr:row>
      <xdr:rowOff>0</xdr:rowOff>
    </xdr:from>
    <xdr:to>
      <xdr:col>0</xdr:col>
      <xdr:colOff>276225</xdr:colOff>
      <xdr:row>48</xdr:row>
      <xdr:rowOff>0</xdr:rowOff>
    </xdr:to>
    <xdr:sp macro="" textlink="">
      <xdr:nvSpPr>
        <xdr:cNvPr id="17" name="Rectangle 1">
          <a:extLst>
            <a:ext uri="{FF2B5EF4-FFF2-40B4-BE49-F238E27FC236}">
              <a16:creationId xmlns:a16="http://schemas.microsoft.com/office/drawing/2014/main" id="{00000000-0008-0000-0D00-000011000000}"/>
            </a:ext>
          </a:extLst>
        </xdr:cNvPr>
        <xdr:cNvSpPr>
          <a:spLocks noChangeArrowheads="1"/>
        </xdr:cNvSpPr>
      </xdr:nvSpPr>
      <xdr:spPr bwMode="auto">
        <a:xfrm>
          <a:off x="180975" y="306705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228600</xdr:colOff>
      <xdr:row>48</xdr:row>
      <xdr:rowOff>0</xdr:rowOff>
    </xdr:from>
    <xdr:to>
      <xdr:col>0</xdr:col>
      <xdr:colOff>323850</xdr:colOff>
      <xdr:row>48</xdr:row>
      <xdr:rowOff>0</xdr:rowOff>
    </xdr:to>
    <xdr:sp macro="" textlink="">
      <xdr:nvSpPr>
        <xdr:cNvPr id="18" name="Rectangle 2">
          <a:extLst>
            <a:ext uri="{FF2B5EF4-FFF2-40B4-BE49-F238E27FC236}">
              <a16:creationId xmlns:a16="http://schemas.microsoft.com/office/drawing/2014/main" id="{00000000-0008-0000-0D00-000012000000}"/>
            </a:ext>
          </a:extLst>
        </xdr:cNvPr>
        <xdr:cNvSpPr>
          <a:spLocks noChangeArrowheads="1"/>
        </xdr:cNvSpPr>
      </xdr:nvSpPr>
      <xdr:spPr bwMode="auto">
        <a:xfrm>
          <a:off x="228600" y="306705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247650</xdr:colOff>
      <xdr:row>48</xdr:row>
      <xdr:rowOff>0</xdr:rowOff>
    </xdr:from>
    <xdr:to>
      <xdr:col>0</xdr:col>
      <xdr:colOff>342900</xdr:colOff>
      <xdr:row>48</xdr:row>
      <xdr:rowOff>0</xdr:rowOff>
    </xdr:to>
    <xdr:sp macro="" textlink="">
      <xdr:nvSpPr>
        <xdr:cNvPr id="19" name="Rectangle 3">
          <a:extLst>
            <a:ext uri="{FF2B5EF4-FFF2-40B4-BE49-F238E27FC236}">
              <a16:creationId xmlns:a16="http://schemas.microsoft.com/office/drawing/2014/main" id="{00000000-0008-0000-0D00-000013000000}"/>
            </a:ext>
          </a:extLst>
        </xdr:cNvPr>
        <xdr:cNvSpPr>
          <a:spLocks noChangeArrowheads="1"/>
        </xdr:cNvSpPr>
      </xdr:nvSpPr>
      <xdr:spPr bwMode="auto">
        <a:xfrm>
          <a:off x="247650" y="306705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180975</xdr:colOff>
      <xdr:row>50</xdr:row>
      <xdr:rowOff>0</xdr:rowOff>
    </xdr:from>
    <xdr:to>
      <xdr:col>0</xdr:col>
      <xdr:colOff>276225</xdr:colOff>
      <xdr:row>50</xdr:row>
      <xdr:rowOff>0</xdr:rowOff>
    </xdr:to>
    <xdr:sp macro="" textlink="">
      <xdr:nvSpPr>
        <xdr:cNvPr id="20" name="Rectangle 7">
          <a:extLst>
            <a:ext uri="{FF2B5EF4-FFF2-40B4-BE49-F238E27FC236}">
              <a16:creationId xmlns:a16="http://schemas.microsoft.com/office/drawing/2014/main" id="{00000000-0008-0000-0D00-000014000000}"/>
            </a:ext>
          </a:extLst>
        </xdr:cNvPr>
        <xdr:cNvSpPr>
          <a:spLocks noChangeArrowheads="1"/>
        </xdr:cNvSpPr>
      </xdr:nvSpPr>
      <xdr:spPr bwMode="auto">
        <a:xfrm>
          <a:off x="180975" y="356235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228600</xdr:colOff>
      <xdr:row>50</xdr:row>
      <xdr:rowOff>0</xdr:rowOff>
    </xdr:from>
    <xdr:to>
      <xdr:col>0</xdr:col>
      <xdr:colOff>323850</xdr:colOff>
      <xdr:row>50</xdr:row>
      <xdr:rowOff>0</xdr:rowOff>
    </xdr:to>
    <xdr:sp macro="" textlink="">
      <xdr:nvSpPr>
        <xdr:cNvPr id="21" name="Rectangle 8">
          <a:extLst>
            <a:ext uri="{FF2B5EF4-FFF2-40B4-BE49-F238E27FC236}">
              <a16:creationId xmlns:a16="http://schemas.microsoft.com/office/drawing/2014/main" id="{00000000-0008-0000-0D00-000015000000}"/>
            </a:ext>
          </a:extLst>
        </xdr:cNvPr>
        <xdr:cNvSpPr>
          <a:spLocks noChangeArrowheads="1"/>
        </xdr:cNvSpPr>
      </xdr:nvSpPr>
      <xdr:spPr bwMode="auto">
        <a:xfrm>
          <a:off x="228600" y="356235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247650</xdr:colOff>
      <xdr:row>50</xdr:row>
      <xdr:rowOff>0</xdr:rowOff>
    </xdr:from>
    <xdr:to>
      <xdr:col>0</xdr:col>
      <xdr:colOff>342900</xdr:colOff>
      <xdr:row>50</xdr:row>
      <xdr:rowOff>0</xdr:rowOff>
    </xdr:to>
    <xdr:sp macro="" textlink="">
      <xdr:nvSpPr>
        <xdr:cNvPr id="22" name="Rectangle 9">
          <a:extLst>
            <a:ext uri="{FF2B5EF4-FFF2-40B4-BE49-F238E27FC236}">
              <a16:creationId xmlns:a16="http://schemas.microsoft.com/office/drawing/2014/main" id="{00000000-0008-0000-0D00-000016000000}"/>
            </a:ext>
          </a:extLst>
        </xdr:cNvPr>
        <xdr:cNvSpPr>
          <a:spLocks noChangeArrowheads="1"/>
        </xdr:cNvSpPr>
      </xdr:nvSpPr>
      <xdr:spPr bwMode="auto">
        <a:xfrm>
          <a:off x="247650" y="356235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180975</xdr:colOff>
      <xdr:row>49</xdr:row>
      <xdr:rowOff>0</xdr:rowOff>
    </xdr:from>
    <xdr:to>
      <xdr:col>0</xdr:col>
      <xdr:colOff>276225</xdr:colOff>
      <xdr:row>49</xdr:row>
      <xdr:rowOff>0</xdr:rowOff>
    </xdr:to>
    <xdr:sp macro="" textlink="">
      <xdr:nvSpPr>
        <xdr:cNvPr id="23" name="Rectangle 1">
          <a:extLst>
            <a:ext uri="{FF2B5EF4-FFF2-40B4-BE49-F238E27FC236}">
              <a16:creationId xmlns:a16="http://schemas.microsoft.com/office/drawing/2014/main" id="{00000000-0008-0000-0D00-000017000000}"/>
            </a:ext>
          </a:extLst>
        </xdr:cNvPr>
        <xdr:cNvSpPr>
          <a:spLocks noChangeArrowheads="1"/>
        </xdr:cNvSpPr>
      </xdr:nvSpPr>
      <xdr:spPr bwMode="auto">
        <a:xfrm>
          <a:off x="180975" y="331470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228600</xdr:colOff>
      <xdr:row>49</xdr:row>
      <xdr:rowOff>0</xdr:rowOff>
    </xdr:from>
    <xdr:to>
      <xdr:col>0</xdr:col>
      <xdr:colOff>323850</xdr:colOff>
      <xdr:row>49</xdr:row>
      <xdr:rowOff>0</xdr:rowOff>
    </xdr:to>
    <xdr:sp macro="" textlink="">
      <xdr:nvSpPr>
        <xdr:cNvPr id="24" name="Rectangle 2">
          <a:extLst>
            <a:ext uri="{FF2B5EF4-FFF2-40B4-BE49-F238E27FC236}">
              <a16:creationId xmlns:a16="http://schemas.microsoft.com/office/drawing/2014/main" id="{00000000-0008-0000-0D00-000018000000}"/>
            </a:ext>
          </a:extLst>
        </xdr:cNvPr>
        <xdr:cNvSpPr>
          <a:spLocks noChangeArrowheads="1"/>
        </xdr:cNvSpPr>
      </xdr:nvSpPr>
      <xdr:spPr bwMode="auto">
        <a:xfrm>
          <a:off x="228600" y="331470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247650</xdr:colOff>
      <xdr:row>49</xdr:row>
      <xdr:rowOff>0</xdr:rowOff>
    </xdr:from>
    <xdr:to>
      <xdr:col>0</xdr:col>
      <xdr:colOff>342900</xdr:colOff>
      <xdr:row>49</xdr:row>
      <xdr:rowOff>0</xdr:rowOff>
    </xdr:to>
    <xdr:sp macro="" textlink="">
      <xdr:nvSpPr>
        <xdr:cNvPr id="25" name="Rectangle 3">
          <a:extLst>
            <a:ext uri="{FF2B5EF4-FFF2-40B4-BE49-F238E27FC236}">
              <a16:creationId xmlns:a16="http://schemas.microsoft.com/office/drawing/2014/main" id="{00000000-0008-0000-0D00-000019000000}"/>
            </a:ext>
          </a:extLst>
        </xdr:cNvPr>
        <xdr:cNvSpPr>
          <a:spLocks noChangeArrowheads="1"/>
        </xdr:cNvSpPr>
      </xdr:nvSpPr>
      <xdr:spPr bwMode="auto">
        <a:xfrm>
          <a:off x="247650" y="331470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180975</xdr:colOff>
      <xdr:row>84</xdr:row>
      <xdr:rowOff>0</xdr:rowOff>
    </xdr:from>
    <xdr:to>
      <xdr:col>0</xdr:col>
      <xdr:colOff>276225</xdr:colOff>
      <xdr:row>84</xdr:row>
      <xdr:rowOff>0</xdr:rowOff>
    </xdr:to>
    <xdr:sp macro="" textlink="">
      <xdr:nvSpPr>
        <xdr:cNvPr id="26" name="Rectangle 1">
          <a:extLst>
            <a:ext uri="{FF2B5EF4-FFF2-40B4-BE49-F238E27FC236}">
              <a16:creationId xmlns:a16="http://schemas.microsoft.com/office/drawing/2014/main" id="{00000000-0008-0000-0D00-00001A000000}"/>
            </a:ext>
          </a:extLst>
        </xdr:cNvPr>
        <xdr:cNvSpPr>
          <a:spLocks noChangeArrowheads="1"/>
        </xdr:cNvSpPr>
      </xdr:nvSpPr>
      <xdr:spPr bwMode="auto">
        <a:xfrm>
          <a:off x="180975" y="331470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228600</xdr:colOff>
      <xdr:row>84</xdr:row>
      <xdr:rowOff>0</xdr:rowOff>
    </xdr:from>
    <xdr:to>
      <xdr:col>0</xdr:col>
      <xdr:colOff>323850</xdr:colOff>
      <xdr:row>84</xdr:row>
      <xdr:rowOff>0</xdr:rowOff>
    </xdr:to>
    <xdr:sp macro="" textlink="">
      <xdr:nvSpPr>
        <xdr:cNvPr id="27" name="Rectangle 2">
          <a:extLst>
            <a:ext uri="{FF2B5EF4-FFF2-40B4-BE49-F238E27FC236}">
              <a16:creationId xmlns:a16="http://schemas.microsoft.com/office/drawing/2014/main" id="{00000000-0008-0000-0D00-00001B000000}"/>
            </a:ext>
          </a:extLst>
        </xdr:cNvPr>
        <xdr:cNvSpPr>
          <a:spLocks noChangeArrowheads="1"/>
        </xdr:cNvSpPr>
      </xdr:nvSpPr>
      <xdr:spPr bwMode="auto">
        <a:xfrm>
          <a:off x="228600" y="331470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247650</xdr:colOff>
      <xdr:row>84</xdr:row>
      <xdr:rowOff>0</xdr:rowOff>
    </xdr:from>
    <xdr:to>
      <xdr:col>0</xdr:col>
      <xdr:colOff>342900</xdr:colOff>
      <xdr:row>84</xdr:row>
      <xdr:rowOff>0</xdr:rowOff>
    </xdr:to>
    <xdr:sp macro="" textlink="">
      <xdr:nvSpPr>
        <xdr:cNvPr id="28" name="Rectangle 3">
          <a:extLst>
            <a:ext uri="{FF2B5EF4-FFF2-40B4-BE49-F238E27FC236}">
              <a16:creationId xmlns:a16="http://schemas.microsoft.com/office/drawing/2014/main" id="{00000000-0008-0000-0D00-00001C000000}"/>
            </a:ext>
          </a:extLst>
        </xdr:cNvPr>
        <xdr:cNvSpPr>
          <a:spLocks noChangeArrowheads="1"/>
        </xdr:cNvSpPr>
      </xdr:nvSpPr>
      <xdr:spPr bwMode="auto">
        <a:xfrm>
          <a:off x="247650" y="331470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180975</xdr:colOff>
      <xdr:row>83</xdr:row>
      <xdr:rowOff>0</xdr:rowOff>
    </xdr:from>
    <xdr:to>
      <xdr:col>0</xdr:col>
      <xdr:colOff>276225</xdr:colOff>
      <xdr:row>83</xdr:row>
      <xdr:rowOff>0</xdr:rowOff>
    </xdr:to>
    <xdr:sp macro="" textlink="">
      <xdr:nvSpPr>
        <xdr:cNvPr id="29" name="Rectangle 1">
          <a:extLst>
            <a:ext uri="{FF2B5EF4-FFF2-40B4-BE49-F238E27FC236}">
              <a16:creationId xmlns:a16="http://schemas.microsoft.com/office/drawing/2014/main" id="{00000000-0008-0000-0D00-00001D000000}"/>
            </a:ext>
          </a:extLst>
        </xdr:cNvPr>
        <xdr:cNvSpPr>
          <a:spLocks noChangeArrowheads="1"/>
        </xdr:cNvSpPr>
      </xdr:nvSpPr>
      <xdr:spPr bwMode="auto">
        <a:xfrm>
          <a:off x="180975" y="306705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228600</xdr:colOff>
      <xdr:row>83</xdr:row>
      <xdr:rowOff>0</xdr:rowOff>
    </xdr:from>
    <xdr:to>
      <xdr:col>0</xdr:col>
      <xdr:colOff>323850</xdr:colOff>
      <xdr:row>83</xdr:row>
      <xdr:rowOff>0</xdr:rowOff>
    </xdr:to>
    <xdr:sp macro="" textlink="">
      <xdr:nvSpPr>
        <xdr:cNvPr id="30" name="Rectangle 2">
          <a:extLst>
            <a:ext uri="{FF2B5EF4-FFF2-40B4-BE49-F238E27FC236}">
              <a16:creationId xmlns:a16="http://schemas.microsoft.com/office/drawing/2014/main" id="{00000000-0008-0000-0D00-00001E000000}"/>
            </a:ext>
          </a:extLst>
        </xdr:cNvPr>
        <xdr:cNvSpPr>
          <a:spLocks noChangeArrowheads="1"/>
        </xdr:cNvSpPr>
      </xdr:nvSpPr>
      <xdr:spPr bwMode="auto">
        <a:xfrm>
          <a:off x="228600" y="306705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247650</xdr:colOff>
      <xdr:row>83</xdr:row>
      <xdr:rowOff>0</xdr:rowOff>
    </xdr:from>
    <xdr:to>
      <xdr:col>0</xdr:col>
      <xdr:colOff>342900</xdr:colOff>
      <xdr:row>83</xdr:row>
      <xdr:rowOff>0</xdr:rowOff>
    </xdr:to>
    <xdr:sp macro="" textlink="">
      <xdr:nvSpPr>
        <xdr:cNvPr id="31" name="Rectangle 3">
          <a:extLst>
            <a:ext uri="{FF2B5EF4-FFF2-40B4-BE49-F238E27FC236}">
              <a16:creationId xmlns:a16="http://schemas.microsoft.com/office/drawing/2014/main" id="{00000000-0008-0000-0D00-00001F000000}"/>
            </a:ext>
          </a:extLst>
        </xdr:cNvPr>
        <xdr:cNvSpPr>
          <a:spLocks noChangeArrowheads="1"/>
        </xdr:cNvSpPr>
      </xdr:nvSpPr>
      <xdr:spPr bwMode="auto">
        <a:xfrm>
          <a:off x="247650" y="306705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180975</xdr:colOff>
      <xdr:row>85</xdr:row>
      <xdr:rowOff>0</xdr:rowOff>
    </xdr:from>
    <xdr:to>
      <xdr:col>0</xdr:col>
      <xdr:colOff>276225</xdr:colOff>
      <xdr:row>85</xdr:row>
      <xdr:rowOff>0</xdr:rowOff>
    </xdr:to>
    <xdr:sp macro="" textlink="">
      <xdr:nvSpPr>
        <xdr:cNvPr id="32" name="Rectangle 7">
          <a:extLst>
            <a:ext uri="{FF2B5EF4-FFF2-40B4-BE49-F238E27FC236}">
              <a16:creationId xmlns:a16="http://schemas.microsoft.com/office/drawing/2014/main" id="{00000000-0008-0000-0D00-000020000000}"/>
            </a:ext>
          </a:extLst>
        </xdr:cNvPr>
        <xdr:cNvSpPr>
          <a:spLocks noChangeArrowheads="1"/>
        </xdr:cNvSpPr>
      </xdr:nvSpPr>
      <xdr:spPr bwMode="auto">
        <a:xfrm>
          <a:off x="180975" y="356235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228600</xdr:colOff>
      <xdr:row>85</xdr:row>
      <xdr:rowOff>0</xdr:rowOff>
    </xdr:from>
    <xdr:to>
      <xdr:col>0</xdr:col>
      <xdr:colOff>323850</xdr:colOff>
      <xdr:row>85</xdr:row>
      <xdr:rowOff>0</xdr:rowOff>
    </xdr:to>
    <xdr:sp macro="" textlink="">
      <xdr:nvSpPr>
        <xdr:cNvPr id="33" name="Rectangle 8">
          <a:extLst>
            <a:ext uri="{FF2B5EF4-FFF2-40B4-BE49-F238E27FC236}">
              <a16:creationId xmlns:a16="http://schemas.microsoft.com/office/drawing/2014/main" id="{00000000-0008-0000-0D00-000021000000}"/>
            </a:ext>
          </a:extLst>
        </xdr:cNvPr>
        <xdr:cNvSpPr>
          <a:spLocks noChangeArrowheads="1"/>
        </xdr:cNvSpPr>
      </xdr:nvSpPr>
      <xdr:spPr bwMode="auto">
        <a:xfrm>
          <a:off x="228600" y="356235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247650</xdr:colOff>
      <xdr:row>85</xdr:row>
      <xdr:rowOff>0</xdr:rowOff>
    </xdr:from>
    <xdr:to>
      <xdr:col>0</xdr:col>
      <xdr:colOff>342900</xdr:colOff>
      <xdr:row>85</xdr:row>
      <xdr:rowOff>0</xdr:rowOff>
    </xdr:to>
    <xdr:sp macro="" textlink="">
      <xdr:nvSpPr>
        <xdr:cNvPr id="34" name="Rectangle 9">
          <a:extLst>
            <a:ext uri="{FF2B5EF4-FFF2-40B4-BE49-F238E27FC236}">
              <a16:creationId xmlns:a16="http://schemas.microsoft.com/office/drawing/2014/main" id="{00000000-0008-0000-0D00-000022000000}"/>
            </a:ext>
          </a:extLst>
        </xdr:cNvPr>
        <xdr:cNvSpPr>
          <a:spLocks noChangeArrowheads="1"/>
        </xdr:cNvSpPr>
      </xdr:nvSpPr>
      <xdr:spPr bwMode="auto">
        <a:xfrm>
          <a:off x="247650" y="356235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180975</xdr:colOff>
      <xdr:row>84</xdr:row>
      <xdr:rowOff>0</xdr:rowOff>
    </xdr:from>
    <xdr:to>
      <xdr:col>0</xdr:col>
      <xdr:colOff>276225</xdr:colOff>
      <xdr:row>84</xdr:row>
      <xdr:rowOff>0</xdr:rowOff>
    </xdr:to>
    <xdr:sp macro="" textlink="">
      <xdr:nvSpPr>
        <xdr:cNvPr id="35" name="Rectangle 1">
          <a:extLst>
            <a:ext uri="{FF2B5EF4-FFF2-40B4-BE49-F238E27FC236}">
              <a16:creationId xmlns:a16="http://schemas.microsoft.com/office/drawing/2014/main" id="{00000000-0008-0000-0D00-000023000000}"/>
            </a:ext>
          </a:extLst>
        </xdr:cNvPr>
        <xdr:cNvSpPr>
          <a:spLocks noChangeArrowheads="1"/>
        </xdr:cNvSpPr>
      </xdr:nvSpPr>
      <xdr:spPr bwMode="auto">
        <a:xfrm>
          <a:off x="180975" y="331470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228600</xdr:colOff>
      <xdr:row>84</xdr:row>
      <xdr:rowOff>0</xdr:rowOff>
    </xdr:from>
    <xdr:to>
      <xdr:col>0</xdr:col>
      <xdr:colOff>323850</xdr:colOff>
      <xdr:row>84</xdr:row>
      <xdr:rowOff>0</xdr:rowOff>
    </xdr:to>
    <xdr:sp macro="" textlink="">
      <xdr:nvSpPr>
        <xdr:cNvPr id="36" name="Rectangle 2">
          <a:extLst>
            <a:ext uri="{FF2B5EF4-FFF2-40B4-BE49-F238E27FC236}">
              <a16:creationId xmlns:a16="http://schemas.microsoft.com/office/drawing/2014/main" id="{00000000-0008-0000-0D00-000024000000}"/>
            </a:ext>
          </a:extLst>
        </xdr:cNvPr>
        <xdr:cNvSpPr>
          <a:spLocks noChangeArrowheads="1"/>
        </xdr:cNvSpPr>
      </xdr:nvSpPr>
      <xdr:spPr bwMode="auto">
        <a:xfrm>
          <a:off x="228600" y="331470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247650</xdr:colOff>
      <xdr:row>84</xdr:row>
      <xdr:rowOff>0</xdr:rowOff>
    </xdr:from>
    <xdr:to>
      <xdr:col>0</xdr:col>
      <xdr:colOff>342900</xdr:colOff>
      <xdr:row>84</xdr:row>
      <xdr:rowOff>0</xdr:rowOff>
    </xdr:to>
    <xdr:sp macro="" textlink="">
      <xdr:nvSpPr>
        <xdr:cNvPr id="37" name="Rectangle 3">
          <a:extLst>
            <a:ext uri="{FF2B5EF4-FFF2-40B4-BE49-F238E27FC236}">
              <a16:creationId xmlns:a16="http://schemas.microsoft.com/office/drawing/2014/main" id="{00000000-0008-0000-0D00-000025000000}"/>
            </a:ext>
          </a:extLst>
        </xdr:cNvPr>
        <xdr:cNvSpPr>
          <a:spLocks noChangeArrowheads="1"/>
        </xdr:cNvSpPr>
      </xdr:nvSpPr>
      <xdr:spPr bwMode="auto">
        <a:xfrm>
          <a:off x="247650" y="331470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13</xdr:row>
      <xdr:rowOff>0</xdr:rowOff>
    </xdr:from>
    <xdr:to>
      <xdr:col>0</xdr:col>
      <xdr:colOff>276225</xdr:colOff>
      <xdr:row>13</xdr:row>
      <xdr:rowOff>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SpPr>
          <a:spLocks noChangeArrowheads="1"/>
        </xdr:cNvSpPr>
      </xdr:nvSpPr>
      <xdr:spPr bwMode="auto">
        <a:xfrm>
          <a:off x="180975" y="356235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228600</xdr:colOff>
      <xdr:row>13</xdr:row>
      <xdr:rowOff>0</xdr:rowOff>
    </xdr:from>
    <xdr:to>
      <xdr:col>0</xdr:col>
      <xdr:colOff>323850</xdr:colOff>
      <xdr:row>13</xdr:row>
      <xdr:rowOff>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SpPr>
          <a:spLocks noChangeArrowheads="1"/>
        </xdr:cNvSpPr>
      </xdr:nvSpPr>
      <xdr:spPr bwMode="auto">
        <a:xfrm>
          <a:off x="228600" y="356235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247650</xdr:colOff>
      <xdr:row>13</xdr:row>
      <xdr:rowOff>0</xdr:rowOff>
    </xdr:from>
    <xdr:to>
      <xdr:col>0</xdr:col>
      <xdr:colOff>342900</xdr:colOff>
      <xdr:row>13</xdr:row>
      <xdr:rowOff>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SpPr>
          <a:spLocks noChangeArrowheads="1"/>
        </xdr:cNvSpPr>
      </xdr:nvSpPr>
      <xdr:spPr bwMode="auto">
        <a:xfrm>
          <a:off x="247650" y="356235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180975</xdr:colOff>
      <xdr:row>12</xdr:row>
      <xdr:rowOff>0</xdr:rowOff>
    </xdr:from>
    <xdr:to>
      <xdr:col>0</xdr:col>
      <xdr:colOff>276225</xdr:colOff>
      <xdr:row>12</xdr:row>
      <xdr:rowOff>0</xdr:rowOff>
    </xdr:to>
    <xdr:sp macro="" textlink="">
      <xdr:nvSpPr>
        <xdr:cNvPr id="5" name="Rectangle 1">
          <a:extLst>
            <a:ext uri="{FF2B5EF4-FFF2-40B4-BE49-F238E27FC236}">
              <a16:creationId xmlns:a16="http://schemas.microsoft.com/office/drawing/2014/main" id="{00000000-0008-0000-0E00-000005000000}"/>
            </a:ext>
          </a:extLst>
        </xdr:cNvPr>
        <xdr:cNvSpPr>
          <a:spLocks noChangeArrowheads="1"/>
        </xdr:cNvSpPr>
      </xdr:nvSpPr>
      <xdr:spPr bwMode="auto">
        <a:xfrm>
          <a:off x="180975" y="331470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228600</xdr:colOff>
      <xdr:row>12</xdr:row>
      <xdr:rowOff>0</xdr:rowOff>
    </xdr:from>
    <xdr:to>
      <xdr:col>0</xdr:col>
      <xdr:colOff>323850</xdr:colOff>
      <xdr:row>12</xdr:row>
      <xdr:rowOff>0</xdr:rowOff>
    </xdr:to>
    <xdr:sp macro="" textlink="">
      <xdr:nvSpPr>
        <xdr:cNvPr id="6" name="Rectangle 2">
          <a:extLst>
            <a:ext uri="{FF2B5EF4-FFF2-40B4-BE49-F238E27FC236}">
              <a16:creationId xmlns:a16="http://schemas.microsoft.com/office/drawing/2014/main" id="{00000000-0008-0000-0E00-000006000000}"/>
            </a:ext>
          </a:extLst>
        </xdr:cNvPr>
        <xdr:cNvSpPr>
          <a:spLocks noChangeArrowheads="1"/>
        </xdr:cNvSpPr>
      </xdr:nvSpPr>
      <xdr:spPr bwMode="auto">
        <a:xfrm>
          <a:off x="228600" y="331470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247650</xdr:colOff>
      <xdr:row>12</xdr:row>
      <xdr:rowOff>0</xdr:rowOff>
    </xdr:from>
    <xdr:to>
      <xdr:col>0</xdr:col>
      <xdr:colOff>342900</xdr:colOff>
      <xdr:row>12</xdr:row>
      <xdr:rowOff>0</xdr:rowOff>
    </xdr:to>
    <xdr:sp macro="" textlink="">
      <xdr:nvSpPr>
        <xdr:cNvPr id="7" name="Rectangle 3">
          <a:extLst>
            <a:ext uri="{FF2B5EF4-FFF2-40B4-BE49-F238E27FC236}">
              <a16:creationId xmlns:a16="http://schemas.microsoft.com/office/drawing/2014/main" id="{00000000-0008-0000-0E00-000007000000}"/>
            </a:ext>
          </a:extLst>
        </xdr:cNvPr>
        <xdr:cNvSpPr>
          <a:spLocks noChangeArrowheads="1"/>
        </xdr:cNvSpPr>
      </xdr:nvSpPr>
      <xdr:spPr bwMode="auto">
        <a:xfrm>
          <a:off x="247650" y="331470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180975</xdr:colOff>
      <xdr:row>14</xdr:row>
      <xdr:rowOff>0</xdr:rowOff>
    </xdr:from>
    <xdr:to>
      <xdr:col>0</xdr:col>
      <xdr:colOff>276225</xdr:colOff>
      <xdr:row>14</xdr:row>
      <xdr:rowOff>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0000000-0008-0000-0E00-000008000000}"/>
            </a:ext>
          </a:extLst>
        </xdr:cNvPr>
        <xdr:cNvSpPr>
          <a:spLocks noChangeArrowheads="1"/>
        </xdr:cNvSpPr>
      </xdr:nvSpPr>
      <xdr:spPr bwMode="auto">
        <a:xfrm>
          <a:off x="180975" y="381000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228600</xdr:colOff>
      <xdr:row>14</xdr:row>
      <xdr:rowOff>0</xdr:rowOff>
    </xdr:from>
    <xdr:to>
      <xdr:col>0</xdr:col>
      <xdr:colOff>323850</xdr:colOff>
      <xdr:row>14</xdr:row>
      <xdr:rowOff>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00000000-0008-0000-0E00-000009000000}"/>
            </a:ext>
          </a:extLst>
        </xdr:cNvPr>
        <xdr:cNvSpPr>
          <a:spLocks noChangeArrowheads="1"/>
        </xdr:cNvSpPr>
      </xdr:nvSpPr>
      <xdr:spPr bwMode="auto">
        <a:xfrm>
          <a:off x="228600" y="381000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247650</xdr:colOff>
      <xdr:row>14</xdr:row>
      <xdr:rowOff>0</xdr:rowOff>
    </xdr:from>
    <xdr:to>
      <xdr:col>0</xdr:col>
      <xdr:colOff>342900</xdr:colOff>
      <xdr:row>14</xdr:row>
      <xdr:rowOff>0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0000000-0008-0000-0E00-00000A000000}"/>
            </a:ext>
          </a:extLst>
        </xdr:cNvPr>
        <xdr:cNvSpPr>
          <a:spLocks noChangeArrowheads="1"/>
        </xdr:cNvSpPr>
      </xdr:nvSpPr>
      <xdr:spPr bwMode="auto">
        <a:xfrm>
          <a:off x="247650" y="381000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180975</xdr:colOff>
      <xdr:row>13</xdr:row>
      <xdr:rowOff>0</xdr:rowOff>
    </xdr:from>
    <xdr:to>
      <xdr:col>0</xdr:col>
      <xdr:colOff>276225</xdr:colOff>
      <xdr:row>13</xdr:row>
      <xdr:rowOff>0</xdr:rowOff>
    </xdr:to>
    <xdr:sp macro="" textlink="">
      <xdr:nvSpPr>
        <xdr:cNvPr id="11" name="Rectangle 1">
          <a:extLst>
            <a:ext uri="{FF2B5EF4-FFF2-40B4-BE49-F238E27FC236}">
              <a16:creationId xmlns:a16="http://schemas.microsoft.com/office/drawing/2014/main" id="{00000000-0008-0000-0E00-00000B000000}"/>
            </a:ext>
          </a:extLst>
        </xdr:cNvPr>
        <xdr:cNvSpPr>
          <a:spLocks noChangeArrowheads="1"/>
        </xdr:cNvSpPr>
      </xdr:nvSpPr>
      <xdr:spPr bwMode="auto">
        <a:xfrm>
          <a:off x="180975" y="356235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228600</xdr:colOff>
      <xdr:row>13</xdr:row>
      <xdr:rowOff>0</xdr:rowOff>
    </xdr:from>
    <xdr:to>
      <xdr:col>0</xdr:col>
      <xdr:colOff>323850</xdr:colOff>
      <xdr:row>13</xdr:row>
      <xdr:rowOff>0</xdr:rowOff>
    </xdr:to>
    <xdr:sp macro="" textlink="">
      <xdr:nvSpPr>
        <xdr:cNvPr id="12" name="Rectangle 2">
          <a:extLst>
            <a:ext uri="{FF2B5EF4-FFF2-40B4-BE49-F238E27FC236}">
              <a16:creationId xmlns:a16="http://schemas.microsoft.com/office/drawing/2014/main" id="{00000000-0008-0000-0E00-00000C000000}"/>
            </a:ext>
          </a:extLst>
        </xdr:cNvPr>
        <xdr:cNvSpPr>
          <a:spLocks noChangeArrowheads="1"/>
        </xdr:cNvSpPr>
      </xdr:nvSpPr>
      <xdr:spPr bwMode="auto">
        <a:xfrm>
          <a:off x="228600" y="356235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247650</xdr:colOff>
      <xdr:row>13</xdr:row>
      <xdr:rowOff>0</xdr:rowOff>
    </xdr:from>
    <xdr:to>
      <xdr:col>0</xdr:col>
      <xdr:colOff>342900</xdr:colOff>
      <xdr:row>13</xdr:row>
      <xdr:rowOff>0</xdr:rowOff>
    </xdr:to>
    <xdr:sp macro="" textlink="">
      <xdr:nvSpPr>
        <xdr:cNvPr id="13" name="Rectangle 3">
          <a:extLst>
            <a:ext uri="{FF2B5EF4-FFF2-40B4-BE49-F238E27FC236}">
              <a16:creationId xmlns:a16="http://schemas.microsoft.com/office/drawing/2014/main" id="{00000000-0008-0000-0E00-00000D000000}"/>
            </a:ext>
          </a:extLst>
        </xdr:cNvPr>
        <xdr:cNvSpPr>
          <a:spLocks noChangeArrowheads="1"/>
        </xdr:cNvSpPr>
      </xdr:nvSpPr>
      <xdr:spPr bwMode="auto">
        <a:xfrm>
          <a:off x="247650" y="356235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180975</xdr:colOff>
      <xdr:row>48</xdr:row>
      <xdr:rowOff>0</xdr:rowOff>
    </xdr:from>
    <xdr:to>
      <xdr:col>0</xdr:col>
      <xdr:colOff>276225</xdr:colOff>
      <xdr:row>48</xdr:row>
      <xdr:rowOff>0</xdr:rowOff>
    </xdr:to>
    <xdr:sp macro="" textlink="">
      <xdr:nvSpPr>
        <xdr:cNvPr id="14" name="Rectangle 1">
          <a:extLst>
            <a:ext uri="{FF2B5EF4-FFF2-40B4-BE49-F238E27FC236}">
              <a16:creationId xmlns:a16="http://schemas.microsoft.com/office/drawing/2014/main" id="{00000000-0008-0000-0E00-00000E000000}"/>
            </a:ext>
          </a:extLst>
        </xdr:cNvPr>
        <xdr:cNvSpPr>
          <a:spLocks noChangeArrowheads="1"/>
        </xdr:cNvSpPr>
      </xdr:nvSpPr>
      <xdr:spPr bwMode="auto">
        <a:xfrm>
          <a:off x="180975" y="984885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228600</xdr:colOff>
      <xdr:row>48</xdr:row>
      <xdr:rowOff>0</xdr:rowOff>
    </xdr:from>
    <xdr:to>
      <xdr:col>0</xdr:col>
      <xdr:colOff>323850</xdr:colOff>
      <xdr:row>48</xdr:row>
      <xdr:rowOff>0</xdr:rowOff>
    </xdr:to>
    <xdr:sp macro="" textlink="">
      <xdr:nvSpPr>
        <xdr:cNvPr id="15" name="Rectangle 2">
          <a:extLst>
            <a:ext uri="{FF2B5EF4-FFF2-40B4-BE49-F238E27FC236}">
              <a16:creationId xmlns:a16="http://schemas.microsoft.com/office/drawing/2014/main" id="{00000000-0008-0000-0E00-00000F000000}"/>
            </a:ext>
          </a:extLst>
        </xdr:cNvPr>
        <xdr:cNvSpPr>
          <a:spLocks noChangeArrowheads="1"/>
        </xdr:cNvSpPr>
      </xdr:nvSpPr>
      <xdr:spPr bwMode="auto">
        <a:xfrm>
          <a:off x="228600" y="984885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247650</xdr:colOff>
      <xdr:row>48</xdr:row>
      <xdr:rowOff>0</xdr:rowOff>
    </xdr:from>
    <xdr:to>
      <xdr:col>0</xdr:col>
      <xdr:colOff>342900</xdr:colOff>
      <xdr:row>48</xdr:row>
      <xdr:rowOff>0</xdr:rowOff>
    </xdr:to>
    <xdr:sp macro="" textlink="">
      <xdr:nvSpPr>
        <xdr:cNvPr id="16" name="Rectangle 3">
          <a:extLst>
            <a:ext uri="{FF2B5EF4-FFF2-40B4-BE49-F238E27FC236}">
              <a16:creationId xmlns:a16="http://schemas.microsoft.com/office/drawing/2014/main" id="{00000000-0008-0000-0E00-000010000000}"/>
            </a:ext>
          </a:extLst>
        </xdr:cNvPr>
        <xdr:cNvSpPr>
          <a:spLocks noChangeArrowheads="1"/>
        </xdr:cNvSpPr>
      </xdr:nvSpPr>
      <xdr:spPr bwMode="auto">
        <a:xfrm>
          <a:off x="247650" y="984885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180975</xdr:colOff>
      <xdr:row>47</xdr:row>
      <xdr:rowOff>0</xdr:rowOff>
    </xdr:from>
    <xdr:to>
      <xdr:col>0</xdr:col>
      <xdr:colOff>276225</xdr:colOff>
      <xdr:row>47</xdr:row>
      <xdr:rowOff>0</xdr:rowOff>
    </xdr:to>
    <xdr:sp macro="" textlink="">
      <xdr:nvSpPr>
        <xdr:cNvPr id="17" name="Rectangle 1">
          <a:extLst>
            <a:ext uri="{FF2B5EF4-FFF2-40B4-BE49-F238E27FC236}">
              <a16:creationId xmlns:a16="http://schemas.microsoft.com/office/drawing/2014/main" id="{00000000-0008-0000-0E00-000011000000}"/>
            </a:ext>
          </a:extLst>
        </xdr:cNvPr>
        <xdr:cNvSpPr>
          <a:spLocks noChangeArrowheads="1"/>
        </xdr:cNvSpPr>
      </xdr:nvSpPr>
      <xdr:spPr bwMode="auto">
        <a:xfrm>
          <a:off x="180975" y="960120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228600</xdr:colOff>
      <xdr:row>47</xdr:row>
      <xdr:rowOff>0</xdr:rowOff>
    </xdr:from>
    <xdr:to>
      <xdr:col>0</xdr:col>
      <xdr:colOff>323850</xdr:colOff>
      <xdr:row>47</xdr:row>
      <xdr:rowOff>0</xdr:rowOff>
    </xdr:to>
    <xdr:sp macro="" textlink="">
      <xdr:nvSpPr>
        <xdr:cNvPr id="18" name="Rectangle 2">
          <a:extLst>
            <a:ext uri="{FF2B5EF4-FFF2-40B4-BE49-F238E27FC236}">
              <a16:creationId xmlns:a16="http://schemas.microsoft.com/office/drawing/2014/main" id="{00000000-0008-0000-0E00-000012000000}"/>
            </a:ext>
          </a:extLst>
        </xdr:cNvPr>
        <xdr:cNvSpPr>
          <a:spLocks noChangeArrowheads="1"/>
        </xdr:cNvSpPr>
      </xdr:nvSpPr>
      <xdr:spPr bwMode="auto">
        <a:xfrm>
          <a:off x="228600" y="960120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247650</xdr:colOff>
      <xdr:row>47</xdr:row>
      <xdr:rowOff>0</xdr:rowOff>
    </xdr:from>
    <xdr:to>
      <xdr:col>0</xdr:col>
      <xdr:colOff>342900</xdr:colOff>
      <xdr:row>47</xdr:row>
      <xdr:rowOff>0</xdr:rowOff>
    </xdr:to>
    <xdr:sp macro="" textlink="">
      <xdr:nvSpPr>
        <xdr:cNvPr id="19" name="Rectangle 3">
          <a:extLst>
            <a:ext uri="{FF2B5EF4-FFF2-40B4-BE49-F238E27FC236}">
              <a16:creationId xmlns:a16="http://schemas.microsoft.com/office/drawing/2014/main" id="{00000000-0008-0000-0E00-000013000000}"/>
            </a:ext>
          </a:extLst>
        </xdr:cNvPr>
        <xdr:cNvSpPr>
          <a:spLocks noChangeArrowheads="1"/>
        </xdr:cNvSpPr>
      </xdr:nvSpPr>
      <xdr:spPr bwMode="auto">
        <a:xfrm>
          <a:off x="247650" y="960120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180975</xdr:colOff>
      <xdr:row>49</xdr:row>
      <xdr:rowOff>0</xdr:rowOff>
    </xdr:from>
    <xdr:to>
      <xdr:col>0</xdr:col>
      <xdr:colOff>276225</xdr:colOff>
      <xdr:row>49</xdr:row>
      <xdr:rowOff>0</xdr:rowOff>
    </xdr:to>
    <xdr:sp macro="" textlink="">
      <xdr:nvSpPr>
        <xdr:cNvPr id="20" name="Rectangle 7">
          <a:extLst>
            <a:ext uri="{FF2B5EF4-FFF2-40B4-BE49-F238E27FC236}">
              <a16:creationId xmlns:a16="http://schemas.microsoft.com/office/drawing/2014/main" id="{00000000-0008-0000-0E00-000014000000}"/>
            </a:ext>
          </a:extLst>
        </xdr:cNvPr>
        <xdr:cNvSpPr>
          <a:spLocks noChangeArrowheads="1"/>
        </xdr:cNvSpPr>
      </xdr:nvSpPr>
      <xdr:spPr bwMode="auto">
        <a:xfrm>
          <a:off x="180975" y="1009650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228600</xdr:colOff>
      <xdr:row>49</xdr:row>
      <xdr:rowOff>0</xdr:rowOff>
    </xdr:from>
    <xdr:to>
      <xdr:col>0</xdr:col>
      <xdr:colOff>323850</xdr:colOff>
      <xdr:row>49</xdr:row>
      <xdr:rowOff>0</xdr:rowOff>
    </xdr:to>
    <xdr:sp macro="" textlink="">
      <xdr:nvSpPr>
        <xdr:cNvPr id="21" name="Rectangle 8">
          <a:extLst>
            <a:ext uri="{FF2B5EF4-FFF2-40B4-BE49-F238E27FC236}">
              <a16:creationId xmlns:a16="http://schemas.microsoft.com/office/drawing/2014/main" id="{00000000-0008-0000-0E00-000015000000}"/>
            </a:ext>
          </a:extLst>
        </xdr:cNvPr>
        <xdr:cNvSpPr>
          <a:spLocks noChangeArrowheads="1"/>
        </xdr:cNvSpPr>
      </xdr:nvSpPr>
      <xdr:spPr bwMode="auto">
        <a:xfrm>
          <a:off x="228600" y="1009650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247650</xdr:colOff>
      <xdr:row>49</xdr:row>
      <xdr:rowOff>0</xdr:rowOff>
    </xdr:from>
    <xdr:to>
      <xdr:col>0</xdr:col>
      <xdr:colOff>342900</xdr:colOff>
      <xdr:row>49</xdr:row>
      <xdr:rowOff>0</xdr:rowOff>
    </xdr:to>
    <xdr:sp macro="" textlink="">
      <xdr:nvSpPr>
        <xdr:cNvPr id="22" name="Rectangle 9">
          <a:extLst>
            <a:ext uri="{FF2B5EF4-FFF2-40B4-BE49-F238E27FC236}">
              <a16:creationId xmlns:a16="http://schemas.microsoft.com/office/drawing/2014/main" id="{00000000-0008-0000-0E00-000016000000}"/>
            </a:ext>
          </a:extLst>
        </xdr:cNvPr>
        <xdr:cNvSpPr>
          <a:spLocks noChangeArrowheads="1"/>
        </xdr:cNvSpPr>
      </xdr:nvSpPr>
      <xdr:spPr bwMode="auto">
        <a:xfrm>
          <a:off x="247650" y="1009650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180975</xdr:colOff>
      <xdr:row>48</xdr:row>
      <xdr:rowOff>0</xdr:rowOff>
    </xdr:from>
    <xdr:to>
      <xdr:col>0</xdr:col>
      <xdr:colOff>276225</xdr:colOff>
      <xdr:row>48</xdr:row>
      <xdr:rowOff>0</xdr:rowOff>
    </xdr:to>
    <xdr:sp macro="" textlink="">
      <xdr:nvSpPr>
        <xdr:cNvPr id="23" name="Rectangle 1">
          <a:extLst>
            <a:ext uri="{FF2B5EF4-FFF2-40B4-BE49-F238E27FC236}">
              <a16:creationId xmlns:a16="http://schemas.microsoft.com/office/drawing/2014/main" id="{00000000-0008-0000-0E00-000017000000}"/>
            </a:ext>
          </a:extLst>
        </xdr:cNvPr>
        <xdr:cNvSpPr>
          <a:spLocks noChangeArrowheads="1"/>
        </xdr:cNvSpPr>
      </xdr:nvSpPr>
      <xdr:spPr bwMode="auto">
        <a:xfrm>
          <a:off x="180975" y="984885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228600</xdr:colOff>
      <xdr:row>48</xdr:row>
      <xdr:rowOff>0</xdr:rowOff>
    </xdr:from>
    <xdr:to>
      <xdr:col>0</xdr:col>
      <xdr:colOff>323850</xdr:colOff>
      <xdr:row>48</xdr:row>
      <xdr:rowOff>0</xdr:rowOff>
    </xdr:to>
    <xdr:sp macro="" textlink="">
      <xdr:nvSpPr>
        <xdr:cNvPr id="24" name="Rectangle 2">
          <a:extLst>
            <a:ext uri="{FF2B5EF4-FFF2-40B4-BE49-F238E27FC236}">
              <a16:creationId xmlns:a16="http://schemas.microsoft.com/office/drawing/2014/main" id="{00000000-0008-0000-0E00-000018000000}"/>
            </a:ext>
          </a:extLst>
        </xdr:cNvPr>
        <xdr:cNvSpPr>
          <a:spLocks noChangeArrowheads="1"/>
        </xdr:cNvSpPr>
      </xdr:nvSpPr>
      <xdr:spPr bwMode="auto">
        <a:xfrm>
          <a:off x="228600" y="984885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247650</xdr:colOff>
      <xdr:row>48</xdr:row>
      <xdr:rowOff>0</xdr:rowOff>
    </xdr:from>
    <xdr:to>
      <xdr:col>0</xdr:col>
      <xdr:colOff>342900</xdr:colOff>
      <xdr:row>48</xdr:row>
      <xdr:rowOff>0</xdr:rowOff>
    </xdr:to>
    <xdr:sp macro="" textlink="">
      <xdr:nvSpPr>
        <xdr:cNvPr id="25" name="Rectangle 3">
          <a:extLst>
            <a:ext uri="{FF2B5EF4-FFF2-40B4-BE49-F238E27FC236}">
              <a16:creationId xmlns:a16="http://schemas.microsoft.com/office/drawing/2014/main" id="{00000000-0008-0000-0E00-000019000000}"/>
            </a:ext>
          </a:extLst>
        </xdr:cNvPr>
        <xdr:cNvSpPr>
          <a:spLocks noChangeArrowheads="1"/>
        </xdr:cNvSpPr>
      </xdr:nvSpPr>
      <xdr:spPr bwMode="auto">
        <a:xfrm>
          <a:off x="247650" y="984885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180975</xdr:colOff>
      <xdr:row>83</xdr:row>
      <xdr:rowOff>0</xdr:rowOff>
    </xdr:from>
    <xdr:to>
      <xdr:col>0</xdr:col>
      <xdr:colOff>276225</xdr:colOff>
      <xdr:row>83</xdr:row>
      <xdr:rowOff>0</xdr:rowOff>
    </xdr:to>
    <xdr:sp macro="" textlink="">
      <xdr:nvSpPr>
        <xdr:cNvPr id="26" name="Rectangle 1">
          <a:extLst>
            <a:ext uri="{FF2B5EF4-FFF2-40B4-BE49-F238E27FC236}">
              <a16:creationId xmlns:a16="http://schemas.microsoft.com/office/drawing/2014/main" id="{00000000-0008-0000-0E00-00001A000000}"/>
            </a:ext>
          </a:extLst>
        </xdr:cNvPr>
        <xdr:cNvSpPr>
          <a:spLocks noChangeArrowheads="1"/>
        </xdr:cNvSpPr>
      </xdr:nvSpPr>
      <xdr:spPr bwMode="auto">
        <a:xfrm>
          <a:off x="180975" y="1588770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228600</xdr:colOff>
      <xdr:row>83</xdr:row>
      <xdr:rowOff>0</xdr:rowOff>
    </xdr:from>
    <xdr:to>
      <xdr:col>0</xdr:col>
      <xdr:colOff>323850</xdr:colOff>
      <xdr:row>83</xdr:row>
      <xdr:rowOff>0</xdr:rowOff>
    </xdr:to>
    <xdr:sp macro="" textlink="">
      <xdr:nvSpPr>
        <xdr:cNvPr id="27" name="Rectangle 2">
          <a:extLst>
            <a:ext uri="{FF2B5EF4-FFF2-40B4-BE49-F238E27FC236}">
              <a16:creationId xmlns:a16="http://schemas.microsoft.com/office/drawing/2014/main" id="{00000000-0008-0000-0E00-00001B000000}"/>
            </a:ext>
          </a:extLst>
        </xdr:cNvPr>
        <xdr:cNvSpPr>
          <a:spLocks noChangeArrowheads="1"/>
        </xdr:cNvSpPr>
      </xdr:nvSpPr>
      <xdr:spPr bwMode="auto">
        <a:xfrm>
          <a:off x="228600" y="1588770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247650</xdr:colOff>
      <xdr:row>83</xdr:row>
      <xdr:rowOff>0</xdr:rowOff>
    </xdr:from>
    <xdr:to>
      <xdr:col>0</xdr:col>
      <xdr:colOff>342900</xdr:colOff>
      <xdr:row>83</xdr:row>
      <xdr:rowOff>0</xdr:rowOff>
    </xdr:to>
    <xdr:sp macro="" textlink="">
      <xdr:nvSpPr>
        <xdr:cNvPr id="28" name="Rectangle 3">
          <a:extLst>
            <a:ext uri="{FF2B5EF4-FFF2-40B4-BE49-F238E27FC236}">
              <a16:creationId xmlns:a16="http://schemas.microsoft.com/office/drawing/2014/main" id="{00000000-0008-0000-0E00-00001C000000}"/>
            </a:ext>
          </a:extLst>
        </xdr:cNvPr>
        <xdr:cNvSpPr>
          <a:spLocks noChangeArrowheads="1"/>
        </xdr:cNvSpPr>
      </xdr:nvSpPr>
      <xdr:spPr bwMode="auto">
        <a:xfrm>
          <a:off x="247650" y="1588770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180975</xdr:colOff>
      <xdr:row>82</xdr:row>
      <xdr:rowOff>0</xdr:rowOff>
    </xdr:from>
    <xdr:to>
      <xdr:col>0</xdr:col>
      <xdr:colOff>276225</xdr:colOff>
      <xdr:row>82</xdr:row>
      <xdr:rowOff>0</xdr:rowOff>
    </xdr:to>
    <xdr:sp macro="" textlink="">
      <xdr:nvSpPr>
        <xdr:cNvPr id="29" name="Rectangle 1">
          <a:extLst>
            <a:ext uri="{FF2B5EF4-FFF2-40B4-BE49-F238E27FC236}">
              <a16:creationId xmlns:a16="http://schemas.microsoft.com/office/drawing/2014/main" id="{00000000-0008-0000-0E00-00001D000000}"/>
            </a:ext>
          </a:extLst>
        </xdr:cNvPr>
        <xdr:cNvSpPr>
          <a:spLocks noChangeArrowheads="1"/>
        </xdr:cNvSpPr>
      </xdr:nvSpPr>
      <xdr:spPr bwMode="auto">
        <a:xfrm>
          <a:off x="180975" y="1564005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228600</xdr:colOff>
      <xdr:row>82</xdr:row>
      <xdr:rowOff>0</xdr:rowOff>
    </xdr:from>
    <xdr:to>
      <xdr:col>0</xdr:col>
      <xdr:colOff>323850</xdr:colOff>
      <xdr:row>82</xdr:row>
      <xdr:rowOff>0</xdr:rowOff>
    </xdr:to>
    <xdr:sp macro="" textlink="">
      <xdr:nvSpPr>
        <xdr:cNvPr id="30" name="Rectangle 2">
          <a:extLst>
            <a:ext uri="{FF2B5EF4-FFF2-40B4-BE49-F238E27FC236}">
              <a16:creationId xmlns:a16="http://schemas.microsoft.com/office/drawing/2014/main" id="{00000000-0008-0000-0E00-00001E000000}"/>
            </a:ext>
          </a:extLst>
        </xdr:cNvPr>
        <xdr:cNvSpPr>
          <a:spLocks noChangeArrowheads="1"/>
        </xdr:cNvSpPr>
      </xdr:nvSpPr>
      <xdr:spPr bwMode="auto">
        <a:xfrm>
          <a:off x="228600" y="1564005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247650</xdr:colOff>
      <xdr:row>82</xdr:row>
      <xdr:rowOff>0</xdr:rowOff>
    </xdr:from>
    <xdr:to>
      <xdr:col>0</xdr:col>
      <xdr:colOff>342900</xdr:colOff>
      <xdr:row>82</xdr:row>
      <xdr:rowOff>0</xdr:rowOff>
    </xdr:to>
    <xdr:sp macro="" textlink="">
      <xdr:nvSpPr>
        <xdr:cNvPr id="31" name="Rectangle 3">
          <a:extLst>
            <a:ext uri="{FF2B5EF4-FFF2-40B4-BE49-F238E27FC236}">
              <a16:creationId xmlns:a16="http://schemas.microsoft.com/office/drawing/2014/main" id="{00000000-0008-0000-0E00-00001F000000}"/>
            </a:ext>
          </a:extLst>
        </xdr:cNvPr>
        <xdr:cNvSpPr>
          <a:spLocks noChangeArrowheads="1"/>
        </xdr:cNvSpPr>
      </xdr:nvSpPr>
      <xdr:spPr bwMode="auto">
        <a:xfrm>
          <a:off x="247650" y="1564005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180975</xdr:colOff>
      <xdr:row>84</xdr:row>
      <xdr:rowOff>0</xdr:rowOff>
    </xdr:from>
    <xdr:to>
      <xdr:col>0</xdr:col>
      <xdr:colOff>276225</xdr:colOff>
      <xdr:row>84</xdr:row>
      <xdr:rowOff>0</xdr:rowOff>
    </xdr:to>
    <xdr:sp macro="" textlink="">
      <xdr:nvSpPr>
        <xdr:cNvPr id="32" name="Rectangle 7">
          <a:extLst>
            <a:ext uri="{FF2B5EF4-FFF2-40B4-BE49-F238E27FC236}">
              <a16:creationId xmlns:a16="http://schemas.microsoft.com/office/drawing/2014/main" id="{00000000-0008-0000-0E00-000020000000}"/>
            </a:ext>
          </a:extLst>
        </xdr:cNvPr>
        <xdr:cNvSpPr>
          <a:spLocks noChangeArrowheads="1"/>
        </xdr:cNvSpPr>
      </xdr:nvSpPr>
      <xdr:spPr bwMode="auto">
        <a:xfrm>
          <a:off x="180975" y="1613535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228600</xdr:colOff>
      <xdr:row>84</xdr:row>
      <xdr:rowOff>0</xdr:rowOff>
    </xdr:from>
    <xdr:to>
      <xdr:col>0</xdr:col>
      <xdr:colOff>323850</xdr:colOff>
      <xdr:row>84</xdr:row>
      <xdr:rowOff>0</xdr:rowOff>
    </xdr:to>
    <xdr:sp macro="" textlink="">
      <xdr:nvSpPr>
        <xdr:cNvPr id="33" name="Rectangle 8">
          <a:extLst>
            <a:ext uri="{FF2B5EF4-FFF2-40B4-BE49-F238E27FC236}">
              <a16:creationId xmlns:a16="http://schemas.microsoft.com/office/drawing/2014/main" id="{00000000-0008-0000-0E00-000021000000}"/>
            </a:ext>
          </a:extLst>
        </xdr:cNvPr>
        <xdr:cNvSpPr>
          <a:spLocks noChangeArrowheads="1"/>
        </xdr:cNvSpPr>
      </xdr:nvSpPr>
      <xdr:spPr bwMode="auto">
        <a:xfrm>
          <a:off x="228600" y="1613535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247650</xdr:colOff>
      <xdr:row>84</xdr:row>
      <xdr:rowOff>0</xdr:rowOff>
    </xdr:from>
    <xdr:to>
      <xdr:col>0</xdr:col>
      <xdr:colOff>342900</xdr:colOff>
      <xdr:row>84</xdr:row>
      <xdr:rowOff>0</xdr:rowOff>
    </xdr:to>
    <xdr:sp macro="" textlink="">
      <xdr:nvSpPr>
        <xdr:cNvPr id="34" name="Rectangle 9">
          <a:extLst>
            <a:ext uri="{FF2B5EF4-FFF2-40B4-BE49-F238E27FC236}">
              <a16:creationId xmlns:a16="http://schemas.microsoft.com/office/drawing/2014/main" id="{00000000-0008-0000-0E00-000022000000}"/>
            </a:ext>
          </a:extLst>
        </xdr:cNvPr>
        <xdr:cNvSpPr>
          <a:spLocks noChangeArrowheads="1"/>
        </xdr:cNvSpPr>
      </xdr:nvSpPr>
      <xdr:spPr bwMode="auto">
        <a:xfrm>
          <a:off x="247650" y="1613535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180975</xdr:colOff>
      <xdr:row>83</xdr:row>
      <xdr:rowOff>0</xdr:rowOff>
    </xdr:from>
    <xdr:to>
      <xdr:col>0</xdr:col>
      <xdr:colOff>276225</xdr:colOff>
      <xdr:row>83</xdr:row>
      <xdr:rowOff>0</xdr:rowOff>
    </xdr:to>
    <xdr:sp macro="" textlink="">
      <xdr:nvSpPr>
        <xdr:cNvPr id="35" name="Rectangle 1">
          <a:extLst>
            <a:ext uri="{FF2B5EF4-FFF2-40B4-BE49-F238E27FC236}">
              <a16:creationId xmlns:a16="http://schemas.microsoft.com/office/drawing/2014/main" id="{00000000-0008-0000-0E00-000023000000}"/>
            </a:ext>
          </a:extLst>
        </xdr:cNvPr>
        <xdr:cNvSpPr>
          <a:spLocks noChangeArrowheads="1"/>
        </xdr:cNvSpPr>
      </xdr:nvSpPr>
      <xdr:spPr bwMode="auto">
        <a:xfrm>
          <a:off x="180975" y="1588770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228600</xdr:colOff>
      <xdr:row>83</xdr:row>
      <xdr:rowOff>0</xdr:rowOff>
    </xdr:from>
    <xdr:to>
      <xdr:col>0</xdr:col>
      <xdr:colOff>323850</xdr:colOff>
      <xdr:row>83</xdr:row>
      <xdr:rowOff>0</xdr:rowOff>
    </xdr:to>
    <xdr:sp macro="" textlink="">
      <xdr:nvSpPr>
        <xdr:cNvPr id="36" name="Rectangle 2">
          <a:extLst>
            <a:ext uri="{FF2B5EF4-FFF2-40B4-BE49-F238E27FC236}">
              <a16:creationId xmlns:a16="http://schemas.microsoft.com/office/drawing/2014/main" id="{00000000-0008-0000-0E00-000024000000}"/>
            </a:ext>
          </a:extLst>
        </xdr:cNvPr>
        <xdr:cNvSpPr>
          <a:spLocks noChangeArrowheads="1"/>
        </xdr:cNvSpPr>
      </xdr:nvSpPr>
      <xdr:spPr bwMode="auto">
        <a:xfrm>
          <a:off x="228600" y="1588770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247650</xdr:colOff>
      <xdr:row>83</xdr:row>
      <xdr:rowOff>0</xdr:rowOff>
    </xdr:from>
    <xdr:to>
      <xdr:col>0</xdr:col>
      <xdr:colOff>342900</xdr:colOff>
      <xdr:row>83</xdr:row>
      <xdr:rowOff>0</xdr:rowOff>
    </xdr:to>
    <xdr:sp macro="" textlink="">
      <xdr:nvSpPr>
        <xdr:cNvPr id="37" name="Rectangle 3">
          <a:extLst>
            <a:ext uri="{FF2B5EF4-FFF2-40B4-BE49-F238E27FC236}">
              <a16:creationId xmlns:a16="http://schemas.microsoft.com/office/drawing/2014/main" id="{00000000-0008-0000-0E00-000025000000}"/>
            </a:ext>
          </a:extLst>
        </xdr:cNvPr>
        <xdr:cNvSpPr>
          <a:spLocks noChangeArrowheads="1"/>
        </xdr:cNvSpPr>
      </xdr:nvSpPr>
      <xdr:spPr bwMode="auto">
        <a:xfrm>
          <a:off x="247650" y="1588770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13</xdr:row>
      <xdr:rowOff>0</xdr:rowOff>
    </xdr:from>
    <xdr:to>
      <xdr:col>0</xdr:col>
      <xdr:colOff>276225</xdr:colOff>
      <xdr:row>13</xdr:row>
      <xdr:rowOff>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SpPr>
          <a:spLocks noChangeArrowheads="1"/>
        </xdr:cNvSpPr>
      </xdr:nvSpPr>
      <xdr:spPr bwMode="auto">
        <a:xfrm>
          <a:off x="180975" y="306705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228600</xdr:colOff>
      <xdr:row>13</xdr:row>
      <xdr:rowOff>0</xdr:rowOff>
    </xdr:from>
    <xdr:to>
      <xdr:col>0</xdr:col>
      <xdr:colOff>323850</xdr:colOff>
      <xdr:row>13</xdr:row>
      <xdr:rowOff>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SpPr>
          <a:spLocks noChangeArrowheads="1"/>
        </xdr:cNvSpPr>
      </xdr:nvSpPr>
      <xdr:spPr bwMode="auto">
        <a:xfrm>
          <a:off x="228600" y="306705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247650</xdr:colOff>
      <xdr:row>13</xdr:row>
      <xdr:rowOff>0</xdr:rowOff>
    </xdr:from>
    <xdr:to>
      <xdr:col>0</xdr:col>
      <xdr:colOff>342900</xdr:colOff>
      <xdr:row>13</xdr:row>
      <xdr:rowOff>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SpPr>
          <a:spLocks noChangeArrowheads="1"/>
        </xdr:cNvSpPr>
      </xdr:nvSpPr>
      <xdr:spPr bwMode="auto">
        <a:xfrm>
          <a:off x="247650" y="306705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180975</xdr:colOff>
      <xdr:row>12</xdr:row>
      <xdr:rowOff>0</xdr:rowOff>
    </xdr:from>
    <xdr:to>
      <xdr:col>0</xdr:col>
      <xdr:colOff>276225</xdr:colOff>
      <xdr:row>12</xdr:row>
      <xdr:rowOff>0</xdr:rowOff>
    </xdr:to>
    <xdr:sp macro="" textlink="">
      <xdr:nvSpPr>
        <xdr:cNvPr id="5" name="Rectangle 1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SpPr>
          <a:spLocks noChangeArrowheads="1"/>
        </xdr:cNvSpPr>
      </xdr:nvSpPr>
      <xdr:spPr bwMode="auto">
        <a:xfrm>
          <a:off x="180975" y="281940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228600</xdr:colOff>
      <xdr:row>12</xdr:row>
      <xdr:rowOff>0</xdr:rowOff>
    </xdr:from>
    <xdr:to>
      <xdr:col>0</xdr:col>
      <xdr:colOff>323850</xdr:colOff>
      <xdr:row>12</xdr:row>
      <xdr:rowOff>0</xdr:rowOff>
    </xdr:to>
    <xdr:sp macro="" textlink="">
      <xdr:nvSpPr>
        <xdr:cNvPr id="6" name="Rectangle 2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SpPr>
          <a:spLocks noChangeArrowheads="1"/>
        </xdr:cNvSpPr>
      </xdr:nvSpPr>
      <xdr:spPr bwMode="auto">
        <a:xfrm>
          <a:off x="228600" y="281940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247650</xdr:colOff>
      <xdr:row>12</xdr:row>
      <xdr:rowOff>0</xdr:rowOff>
    </xdr:from>
    <xdr:to>
      <xdr:col>0</xdr:col>
      <xdr:colOff>342900</xdr:colOff>
      <xdr:row>12</xdr:row>
      <xdr:rowOff>0</xdr:rowOff>
    </xdr:to>
    <xdr:sp macro="" textlink="">
      <xdr:nvSpPr>
        <xdr:cNvPr id="7" name="Rectangle 3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SpPr>
          <a:spLocks noChangeArrowheads="1"/>
        </xdr:cNvSpPr>
      </xdr:nvSpPr>
      <xdr:spPr bwMode="auto">
        <a:xfrm>
          <a:off x="247650" y="281940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180975</xdr:colOff>
      <xdr:row>14</xdr:row>
      <xdr:rowOff>0</xdr:rowOff>
    </xdr:from>
    <xdr:to>
      <xdr:col>0</xdr:col>
      <xdr:colOff>276225</xdr:colOff>
      <xdr:row>14</xdr:row>
      <xdr:rowOff>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SpPr>
          <a:spLocks noChangeArrowheads="1"/>
        </xdr:cNvSpPr>
      </xdr:nvSpPr>
      <xdr:spPr bwMode="auto">
        <a:xfrm>
          <a:off x="180975" y="331470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228600</xdr:colOff>
      <xdr:row>14</xdr:row>
      <xdr:rowOff>0</xdr:rowOff>
    </xdr:from>
    <xdr:to>
      <xdr:col>0</xdr:col>
      <xdr:colOff>323850</xdr:colOff>
      <xdr:row>14</xdr:row>
      <xdr:rowOff>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00000000-0008-0000-0F00-000009000000}"/>
            </a:ext>
          </a:extLst>
        </xdr:cNvPr>
        <xdr:cNvSpPr>
          <a:spLocks noChangeArrowheads="1"/>
        </xdr:cNvSpPr>
      </xdr:nvSpPr>
      <xdr:spPr bwMode="auto">
        <a:xfrm>
          <a:off x="228600" y="331470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247650</xdr:colOff>
      <xdr:row>14</xdr:row>
      <xdr:rowOff>0</xdr:rowOff>
    </xdr:from>
    <xdr:to>
      <xdr:col>0</xdr:col>
      <xdr:colOff>342900</xdr:colOff>
      <xdr:row>14</xdr:row>
      <xdr:rowOff>0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0000000-0008-0000-0F00-00000A000000}"/>
            </a:ext>
          </a:extLst>
        </xdr:cNvPr>
        <xdr:cNvSpPr>
          <a:spLocks noChangeArrowheads="1"/>
        </xdr:cNvSpPr>
      </xdr:nvSpPr>
      <xdr:spPr bwMode="auto">
        <a:xfrm>
          <a:off x="247650" y="331470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180975</xdr:colOff>
      <xdr:row>13</xdr:row>
      <xdr:rowOff>0</xdr:rowOff>
    </xdr:from>
    <xdr:to>
      <xdr:col>0</xdr:col>
      <xdr:colOff>276225</xdr:colOff>
      <xdr:row>13</xdr:row>
      <xdr:rowOff>0</xdr:rowOff>
    </xdr:to>
    <xdr:sp macro="" textlink="">
      <xdr:nvSpPr>
        <xdr:cNvPr id="11" name="Rectangle 1">
          <a:extLst>
            <a:ext uri="{FF2B5EF4-FFF2-40B4-BE49-F238E27FC236}">
              <a16:creationId xmlns:a16="http://schemas.microsoft.com/office/drawing/2014/main" id="{00000000-0008-0000-0F00-00000B000000}"/>
            </a:ext>
          </a:extLst>
        </xdr:cNvPr>
        <xdr:cNvSpPr>
          <a:spLocks noChangeArrowheads="1"/>
        </xdr:cNvSpPr>
      </xdr:nvSpPr>
      <xdr:spPr bwMode="auto">
        <a:xfrm>
          <a:off x="180975" y="306705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228600</xdr:colOff>
      <xdr:row>13</xdr:row>
      <xdr:rowOff>0</xdr:rowOff>
    </xdr:from>
    <xdr:to>
      <xdr:col>0</xdr:col>
      <xdr:colOff>323850</xdr:colOff>
      <xdr:row>13</xdr:row>
      <xdr:rowOff>0</xdr:rowOff>
    </xdr:to>
    <xdr:sp macro="" textlink="">
      <xdr:nvSpPr>
        <xdr:cNvPr id="12" name="Rectangle 2">
          <a:extLst>
            <a:ext uri="{FF2B5EF4-FFF2-40B4-BE49-F238E27FC236}">
              <a16:creationId xmlns:a16="http://schemas.microsoft.com/office/drawing/2014/main" id="{00000000-0008-0000-0F00-00000C000000}"/>
            </a:ext>
          </a:extLst>
        </xdr:cNvPr>
        <xdr:cNvSpPr>
          <a:spLocks noChangeArrowheads="1"/>
        </xdr:cNvSpPr>
      </xdr:nvSpPr>
      <xdr:spPr bwMode="auto">
        <a:xfrm>
          <a:off x="228600" y="306705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247650</xdr:colOff>
      <xdr:row>13</xdr:row>
      <xdr:rowOff>0</xdr:rowOff>
    </xdr:from>
    <xdr:to>
      <xdr:col>0</xdr:col>
      <xdr:colOff>342900</xdr:colOff>
      <xdr:row>13</xdr:row>
      <xdr:rowOff>0</xdr:rowOff>
    </xdr:to>
    <xdr:sp macro="" textlink="">
      <xdr:nvSpPr>
        <xdr:cNvPr id="13" name="Rectangle 3">
          <a:extLst>
            <a:ext uri="{FF2B5EF4-FFF2-40B4-BE49-F238E27FC236}">
              <a16:creationId xmlns:a16="http://schemas.microsoft.com/office/drawing/2014/main" id="{00000000-0008-0000-0F00-00000D000000}"/>
            </a:ext>
          </a:extLst>
        </xdr:cNvPr>
        <xdr:cNvSpPr>
          <a:spLocks noChangeArrowheads="1"/>
        </xdr:cNvSpPr>
      </xdr:nvSpPr>
      <xdr:spPr bwMode="auto">
        <a:xfrm>
          <a:off x="247650" y="306705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180975</xdr:colOff>
      <xdr:row>48</xdr:row>
      <xdr:rowOff>0</xdr:rowOff>
    </xdr:from>
    <xdr:to>
      <xdr:col>0</xdr:col>
      <xdr:colOff>276225</xdr:colOff>
      <xdr:row>48</xdr:row>
      <xdr:rowOff>0</xdr:rowOff>
    </xdr:to>
    <xdr:sp macro="" textlink="">
      <xdr:nvSpPr>
        <xdr:cNvPr id="14" name="Rectangle 1">
          <a:extLst>
            <a:ext uri="{FF2B5EF4-FFF2-40B4-BE49-F238E27FC236}">
              <a16:creationId xmlns:a16="http://schemas.microsoft.com/office/drawing/2014/main" id="{00000000-0008-0000-0F00-00000E000000}"/>
            </a:ext>
          </a:extLst>
        </xdr:cNvPr>
        <xdr:cNvSpPr>
          <a:spLocks noChangeArrowheads="1"/>
        </xdr:cNvSpPr>
      </xdr:nvSpPr>
      <xdr:spPr bwMode="auto">
        <a:xfrm>
          <a:off x="180975" y="306705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228600</xdr:colOff>
      <xdr:row>48</xdr:row>
      <xdr:rowOff>0</xdr:rowOff>
    </xdr:from>
    <xdr:to>
      <xdr:col>0</xdr:col>
      <xdr:colOff>323850</xdr:colOff>
      <xdr:row>48</xdr:row>
      <xdr:rowOff>0</xdr:rowOff>
    </xdr:to>
    <xdr:sp macro="" textlink="">
      <xdr:nvSpPr>
        <xdr:cNvPr id="15" name="Rectangle 2">
          <a:extLst>
            <a:ext uri="{FF2B5EF4-FFF2-40B4-BE49-F238E27FC236}">
              <a16:creationId xmlns:a16="http://schemas.microsoft.com/office/drawing/2014/main" id="{00000000-0008-0000-0F00-00000F000000}"/>
            </a:ext>
          </a:extLst>
        </xdr:cNvPr>
        <xdr:cNvSpPr>
          <a:spLocks noChangeArrowheads="1"/>
        </xdr:cNvSpPr>
      </xdr:nvSpPr>
      <xdr:spPr bwMode="auto">
        <a:xfrm>
          <a:off x="228600" y="306705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247650</xdr:colOff>
      <xdr:row>48</xdr:row>
      <xdr:rowOff>0</xdr:rowOff>
    </xdr:from>
    <xdr:to>
      <xdr:col>0</xdr:col>
      <xdr:colOff>342900</xdr:colOff>
      <xdr:row>48</xdr:row>
      <xdr:rowOff>0</xdr:rowOff>
    </xdr:to>
    <xdr:sp macro="" textlink="">
      <xdr:nvSpPr>
        <xdr:cNvPr id="16" name="Rectangle 3">
          <a:extLst>
            <a:ext uri="{FF2B5EF4-FFF2-40B4-BE49-F238E27FC236}">
              <a16:creationId xmlns:a16="http://schemas.microsoft.com/office/drawing/2014/main" id="{00000000-0008-0000-0F00-000010000000}"/>
            </a:ext>
          </a:extLst>
        </xdr:cNvPr>
        <xdr:cNvSpPr>
          <a:spLocks noChangeArrowheads="1"/>
        </xdr:cNvSpPr>
      </xdr:nvSpPr>
      <xdr:spPr bwMode="auto">
        <a:xfrm>
          <a:off x="247650" y="306705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180975</xdr:colOff>
      <xdr:row>47</xdr:row>
      <xdr:rowOff>0</xdr:rowOff>
    </xdr:from>
    <xdr:to>
      <xdr:col>0</xdr:col>
      <xdr:colOff>276225</xdr:colOff>
      <xdr:row>47</xdr:row>
      <xdr:rowOff>0</xdr:rowOff>
    </xdr:to>
    <xdr:sp macro="" textlink="">
      <xdr:nvSpPr>
        <xdr:cNvPr id="17" name="Rectangle 1">
          <a:extLst>
            <a:ext uri="{FF2B5EF4-FFF2-40B4-BE49-F238E27FC236}">
              <a16:creationId xmlns:a16="http://schemas.microsoft.com/office/drawing/2014/main" id="{00000000-0008-0000-0F00-000011000000}"/>
            </a:ext>
          </a:extLst>
        </xdr:cNvPr>
        <xdr:cNvSpPr>
          <a:spLocks noChangeArrowheads="1"/>
        </xdr:cNvSpPr>
      </xdr:nvSpPr>
      <xdr:spPr bwMode="auto">
        <a:xfrm>
          <a:off x="180975" y="281940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228600</xdr:colOff>
      <xdr:row>47</xdr:row>
      <xdr:rowOff>0</xdr:rowOff>
    </xdr:from>
    <xdr:to>
      <xdr:col>0</xdr:col>
      <xdr:colOff>323850</xdr:colOff>
      <xdr:row>47</xdr:row>
      <xdr:rowOff>0</xdr:rowOff>
    </xdr:to>
    <xdr:sp macro="" textlink="">
      <xdr:nvSpPr>
        <xdr:cNvPr id="18" name="Rectangle 2">
          <a:extLst>
            <a:ext uri="{FF2B5EF4-FFF2-40B4-BE49-F238E27FC236}">
              <a16:creationId xmlns:a16="http://schemas.microsoft.com/office/drawing/2014/main" id="{00000000-0008-0000-0F00-000012000000}"/>
            </a:ext>
          </a:extLst>
        </xdr:cNvPr>
        <xdr:cNvSpPr>
          <a:spLocks noChangeArrowheads="1"/>
        </xdr:cNvSpPr>
      </xdr:nvSpPr>
      <xdr:spPr bwMode="auto">
        <a:xfrm>
          <a:off x="228600" y="281940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247650</xdr:colOff>
      <xdr:row>47</xdr:row>
      <xdr:rowOff>0</xdr:rowOff>
    </xdr:from>
    <xdr:to>
      <xdr:col>0</xdr:col>
      <xdr:colOff>342900</xdr:colOff>
      <xdr:row>47</xdr:row>
      <xdr:rowOff>0</xdr:rowOff>
    </xdr:to>
    <xdr:sp macro="" textlink="">
      <xdr:nvSpPr>
        <xdr:cNvPr id="19" name="Rectangle 3">
          <a:extLst>
            <a:ext uri="{FF2B5EF4-FFF2-40B4-BE49-F238E27FC236}">
              <a16:creationId xmlns:a16="http://schemas.microsoft.com/office/drawing/2014/main" id="{00000000-0008-0000-0F00-000013000000}"/>
            </a:ext>
          </a:extLst>
        </xdr:cNvPr>
        <xdr:cNvSpPr>
          <a:spLocks noChangeArrowheads="1"/>
        </xdr:cNvSpPr>
      </xdr:nvSpPr>
      <xdr:spPr bwMode="auto">
        <a:xfrm>
          <a:off x="247650" y="281940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180975</xdr:colOff>
      <xdr:row>49</xdr:row>
      <xdr:rowOff>0</xdr:rowOff>
    </xdr:from>
    <xdr:to>
      <xdr:col>0</xdr:col>
      <xdr:colOff>276225</xdr:colOff>
      <xdr:row>49</xdr:row>
      <xdr:rowOff>0</xdr:rowOff>
    </xdr:to>
    <xdr:sp macro="" textlink="">
      <xdr:nvSpPr>
        <xdr:cNvPr id="20" name="Rectangle 7">
          <a:extLst>
            <a:ext uri="{FF2B5EF4-FFF2-40B4-BE49-F238E27FC236}">
              <a16:creationId xmlns:a16="http://schemas.microsoft.com/office/drawing/2014/main" id="{00000000-0008-0000-0F00-000014000000}"/>
            </a:ext>
          </a:extLst>
        </xdr:cNvPr>
        <xdr:cNvSpPr>
          <a:spLocks noChangeArrowheads="1"/>
        </xdr:cNvSpPr>
      </xdr:nvSpPr>
      <xdr:spPr bwMode="auto">
        <a:xfrm>
          <a:off x="180975" y="331470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228600</xdr:colOff>
      <xdr:row>49</xdr:row>
      <xdr:rowOff>0</xdr:rowOff>
    </xdr:from>
    <xdr:to>
      <xdr:col>0</xdr:col>
      <xdr:colOff>323850</xdr:colOff>
      <xdr:row>49</xdr:row>
      <xdr:rowOff>0</xdr:rowOff>
    </xdr:to>
    <xdr:sp macro="" textlink="">
      <xdr:nvSpPr>
        <xdr:cNvPr id="21" name="Rectangle 8">
          <a:extLst>
            <a:ext uri="{FF2B5EF4-FFF2-40B4-BE49-F238E27FC236}">
              <a16:creationId xmlns:a16="http://schemas.microsoft.com/office/drawing/2014/main" id="{00000000-0008-0000-0F00-000015000000}"/>
            </a:ext>
          </a:extLst>
        </xdr:cNvPr>
        <xdr:cNvSpPr>
          <a:spLocks noChangeArrowheads="1"/>
        </xdr:cNvSpPr>
      </xdr:nvSpPr>
      <xdr:spPr bwMode="auto">
        <a:xfrm>
          <a:off x="228600" y="331470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247650</xdr:colOff>
      <xdr:row>49</xdr:row>
      <xdr:rowOff>0</xdr:rowOff>
    </xdr:from>
    <xdr:to>
      <xdr:col>0</xdr:col>
      <xdr:colOff>342900</xdr:colOff>
      <xdr:row>49</xdr:row>
      <xdr:rowOff>0</xdr:rowOff>
    </xdr:to>
    <xdr:sp macro="" textlink="">
      <xdr:nvSpPr>
        <xdr:cNvPr id="22" name="Rectangle 9">
          <a:extLst>
            <a:ext uri="{FF2B5EF4-FFF2-40B4-BE49-F238E27FC236}">
              <a16:creationId xmlns:a16="http://schemas.microsoft.com/office/drawing/2014/main" id="{00000000-0008-0000-0F00-000016000000}"/>
            </a:ext>
          </a:extLst>
        </xdr:cNvPr>
        <xdr:cNvSpPr>
          <a:spLocks noChangeArrowheads="1"/>
        </xdr:cNvSpPr>
      </xdr:nvSpPr>
      <xdr:spPr bwMode="auto">
        <a:xfrm>
          <a:off x="247650" y="331470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180975</xdr:colOff>
      <xdr:row>48</xdr:row>
      <xdr:rowOff>0</xdr:rowOff>
    </xdr:from>
    <xdr:to>
      <xdr:col>0</xdr:col>
      <xdr:colOff>276225</xdr:colOff>
      <xdr:row>48</xdr:row>
      <xdr:rowOff>0</xdr:rowOff>
    </xdr:to>
    <xdr:sp macro="" textlink="">
      <xdr:nvSpPr>
        <xdr:cNvPr id="23" name="Rectangle 1">
          <a:extLst>
            <a:ext uri="{FF2B5EF4-FFF2-40B4-BE49-F238E27FC236}">
              <a16:creationId xmlns:a16="http://schemas.microsoft.com/office/drawing/2014/main" id="{00000000-0008-0000-0F00-000017000000}"/>
            </a:ext>
          </a:extLst>
        </xdr:cNvPr>
        <xdr:cNvSpPr>
          <a:spLocks noChangeArrowheads="1"/>
        </xdr:cNvSpPr>
      </xdr:nvSpPr>
      <xdr:spPr bwMode="auto">
        <a:xfrm>
          <a:off x="180975" y="306705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228600</xdr:colOff>
      <xdr:row>48</xdr:row>
      <xdr:rowOff>0</xdr:rowOff>
    </xdr:from>
    <xdr:to>
      <xdr:col>0</xdr:col>
      <xdr:colOff>323850</xdr:colOff>
      <xdr:row>48</xdr:row>
      <xdr:rowOff>0</xdr:rowOff>
    </xdr:to>
    <xdr:sp macro="" textlink="">
      <xdr:nvSpPr>
        <xdr:cNvPr id="24" name="Rectangle 2">
          <a:extLst>
            <a:ext uri="{FF2B5EF4-FFF2-40B4-BE49-F238E27FC236}">
              <a16:creationId xmlns:a16="http://schemas.microsoft.com/office/drawing/2014/main" id="{00000000-0008-0000-0F00-000018000000}"/>
            </a:ext>
          </a:extLst>
        </xdr:cNvPr>
        <xdr:cNvSpPr>
          <a:spLocks noChangeArrowheads="1"/>
        </xdr:cNvSpPr>
      </xdr:nvSpPr>
      <xdr:spPr bwMode="auto">
        <a:xfrm>
          <a:off x="228600" y="306705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247650</xdr:colOff>
      <xdr:row>48</xdr:row>
      <xdr:rowOff>0</xdr:rowOff>
    </xdr:from>
    <xdr:to>
      <xdr:col>0</xdr:col>
      <xdr:colOff>342900</xdr:colOff>
      <xdr:row>48</xdr:row>
      <xdr:rowOff>0</xdr:rowOff>
    </xdr:to>
    <xdr:sp macro="" textlink="">
      <xdr:nvSpPr>
        <xdr:cNvPr id="25" name="Rectangle 3">
          <a:extLst>
            <a:ext uri="{FF2B5EF4-FFF2-40B4-BE49-F238E27FC236}">
              <a16:creationId xmlns:a16="http://schemas.microsoft.com/office/drawing/2014/main" id="{00000000-0008-0000-0F00-000019000000}"/>
            </a:ext>
          </a:extLst>
        </xdr:cNvPr>
        <xdr:cNvSpPr>
          <a:spLocks noChangeArrowheads="1"/>
        </xdr:cNvSpPr>
      </xdr:nvSpPr>
      <xdr:spPr bwMode="auto">
        <a:xfrm>
          <a:off x="247650" y="306705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180975</xdr:colOff>
      <xdr:row>83</xdr:row>
      <xdr:rowOff>0</xdr:rowOff>
    </xdr:from>
    <xdr:to>
      <xdr:col>0</xdr:col>
      <xdr:colOff>276225</xdr:colOff>
      <xdr:row>83</xdr:row>
      <xdr:rowOff>0</xdr:rowOff>
    </xdr:to>
    <xdr:sp macro="" textlink="">
      <xdr:nvSpPr>
        <xdr:cNvPr id="26" name="Rectangle 1">
          <a:extLst>
            <a:ext uri="{FF2B5EF4-FFF2-40B4-BE49-F238E27FC236}">
              <a16:creationId xmlns:a16="http://schemas.microsoft.com/office/drawing/2014/main" id="{00000000-0008-0000-0F00-00001A000000}"/>
            </a:ext>
          </a:extLst>
        </xdr:cNvPr>
        <xdr:cNvSpPr>
          <a:spLocks noChangeArrowheads="1"/>
        </xdr:cNvSpPr>
      </xdr:nvSpPr>
      <xdr:spPr bwMode="auto">
        <a:xfrm>
          <a:off x="180975" y="306705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228600</xdr:colOff>
      <xdr:row>83</xdr:row>
      <xdr:rowOff>0</xdr:rowOff>
    </xdr:from>
    <xdr:to>
      <xdr:col>0</xdr:col>
      <xdr:colOff>323850</xdr:colOff>
      <xdr:row>83</xdr:row>
      <xdr:rowOff>0</xdr:rowOff>
    </xdr:to>
    <xdr:sp macro="" textlink="">
      <xdr:nvSpPr>
        <xdr:cNvPr id="27" name="Rectangle 2">
          <a:extLst>
            <a:ext uri="{FF2B5EF4-FFF2-40B4-BE49-F238E27FC236}">
              <a16:creationId xmlns:a16="http://schemas.microsoft.com/office/drawing/2014/main" id="{00000000-0008-0000-0F00-00001B000000}"/>
            </a:ext>
          </a:extLst>
        </xdr:cNvPr>
        <xdr:cNvSpPr>
          <a:spLocks noChangeArrowheads="1"/>
        </xdr:cNvSpPr>
      </xdr:nvSpPr>
      <xdr:spPr bwMode="auto">
        <a:xfrm>
          <a:off x="228600" y="306705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247650</xdr:colOff>
      <xdr:row>83</xdr:row>
      <xdr:rowOff>0</xdr:rowOff>
    </xdr:from>
    <xdr:to>
      <xdr:col>0</xdr:col>
      <xdr:colOff>342900</xdr:colOff>
      <xdr:row>83</xdr:row>
      <xdr:rowOff>0</xdr:rowOff>
    </xdr:to>
    <xdr:sp macro="" textlink="">
      <xdr:nvSpPr>
        <xdr:cNvPr id="28" name="Rectangle 3">
          <a:extLst>
            <a:ext uri="{FF2B5EF4-FFF2-40B4-BE49-F238E27FC236}">
              <a16:creationId xmlns:a16="http://schemas.microsoft.com/office/drawing/2014/main" id="{00000000-0008-0000-0F00-00001C000000}"/>
            </a:ext>
          </a:extLst>
        </xdr:cNvPr>
        <xdr:cNvSpPr>
          <a:spLocks noChangeArrowheads="1"/>
        </xdr:cNvSpPr>
      </xdr:nvSpPr>
      <xdr:spPr bwMode="auto">
        <a:xfrm>
          <a:off x="247650" y="306705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180975</xdr:colOff>
      <xdr:row>82</xdr:row>
      <xdr:rowOff>0</xdr:rowOff>
    </xdr:from>
    <xdr:to>
      <xdr:col>0</xdr:col>
      <xdr:colOff>276225</xdr:colOff>
      <xdr:row>82</xdr:row>
      <xdr:rowOff>0</xdr:rowOff>
    </xdr:to>
    <xdr:sp macro="" textlink="">
      <xdr:nvSpPr>
        <xdr:cNvPr id="29" name="Rectangle 1">
          <a:extLst>
            <a:ext uri="{FF2B5EF4-FFF2-40B4-BE49-F238E27FC236}">
              <a16:creationId xmlns:a16="http://schemas.microsoft.com/office/drawing/2014/main" id="{00000000-0008-0000-0F00-00001D000000}"/>
            </a:ext>
          </a:extLst>
        </xdr:cNvPr>
        <xdr:cNvSpPr>
          <a:spLocks noChangeArrowheads="1"/>
        </xdr:cNvSpPr>
      </xdr:nvSpPr>
      <xdr:spPr bwMode="auto">
        <a:xfrm>
          <a:off x="180975" y="281940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228600</xdr:colOff>
      <xdr:row>82</xdr:row>
      <xdr:rowOff>0</xdr:rowOff>
    </xdr:from>
    <xdr:to>
      <xdr:col>0</xdr:col>
      <xdr:colOff>323850</xdr:colOff>
      <xdr:row>82</xdr:row>
      <xdr:rowOff>0</xdr:rowOff>
    </xdr:to>
    <xdr:sp macro="" textlink="">
      <xdr:nvSpPr>
        <xdr:cNvPr id="30" name="Rectangle 2">
          <a:extLst>
            <a:ext uri="{FF2B5EF4-FFF2-40B4-BE49-F238E27FC236}">
              <a16:creationId xmlns:a16="http://schemas.microsoft.com/office/drawing/2014/main" id="{00000000-0008-0000-0F00-00001E000000}"/>
            </a:ext>
          </a:extLst>
        </xdr:cNvPr>
        <xdr:cNvSpPr>
          <a:spLocks noChangeArrowheads="1"/>
        </xdr:cNvSpPr>
      </xdr:nvSpPr>
      <xdr:spPr bwMode="auto">
        <a:xfrm>
          <a:off x="228600" y="281940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247650</xdr:colOff>
      <xdr:row>82</xdr:row>
      <xdr:rowOff>0</xdr:rowOff>
    </xdr:from>
    <xdr:to>
      <xdr:col>0</xdr:col>
      <xdr:colOff>342900</xdr:colOff>
      <xdr:row>82</xdr:row>
      <xdr:rowOff>0</xdr:rowOff>
    </xdr:to>
    <xdr:sp macro="" textlink="">
      <xdr:nvSpPr>
        <xdr:cNvPr id="31" name="Rectangle 3">
          <a:extLst>
            <a:ext uri="{FF2B5EF4-FFF2-40B4-BE49-F238E27FC236}">
              <a16:creationId xmlns:a16="http://schemas.microsoft.com/office/drawing/2014/main" id="{00000000-0008-0000-0F00-00001F000000}"/>
            </a:ext>
          </a:extLst>
        </xdr:cNvPr>
        <xdr:cNvSpPr>
          <a:spLocks noChangeArrowheads="1"/>
        </xdr:cNvSpPr>
      </xdr:nvSpPr>
      <xdr:spPr bwMode="auto">
        <a:xfrm>
          <a:off x="247650" y="281940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180975</xdr:colOff>
      <xdr:row>84</xdr:row>
      <xdr:rowOff>0</xdr:rowOff>
    </xdr:from>
    <xdr:to>
      <xdr:col>0</xdr:col>
      <xdr:colOff>276225</xdr:colOff>
      <xdr:row>84</xdr:row>
      <xdr:rowOff>0</xdr:rowOff>
    </xdr:to>
    <xdr:sp macro="" textlink="">
      <xdr:nvSpPr>
        <xdr:cNvPr id="32" name="Rectangle 7">
          <a:extLst>
            <a:ext uri="{FF2B5EF4-FFF2-40B4-BE49-F238E27FC236}">
              <a16:creationId xmlns:a16="http://schemas.microsoft.com/office/drawing/2014/main" id="{00000000-0008-0000-0F00-000020000000}"/>
            </a:ext>
          </a:extLst>
        </xdr:cNvPr>
        <xdr:cNvSpPr>
          <a:spLocks noChangeArrowheads="1"/>
        </xdr:cNvSpPr>
      </xdr:nvSpPr>
      <xdr:spPr bwMode="auto">
        <a:xfrm>
          <a:off x="180975" y="331470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228600</xdr:colOff>
      <xdr:row>84</xdr:row>
      <xdr:rowOff>0</xdr:rowOff>
    </xdr:from>
    <xdr:to>
      <xdr:col>0</xdr:col>
      <xdr:colOff>323850</xdr:colOff>
      <xdr:row>84</xdr:row>
      <xdr:rowOff>0</xdr:rowOff>
    </xdr:to>
    <xdr:sp macro="" textlink="">
      <xdr:nvSpPr>
        <xdr:cNvPr id="33" name="Rectangle 8">
          <a:extLst>
            <a:ext uri="{FF2B5EF4-FFF2-40B4-BE49-F238E27FC236}">
              <a16:creationId xmlns:a16="http://schemas.microsoft.com/office/drawing/2014/main" id="{00000000-0008-0000-0F00-000021000000}"/>
            </a:ext>
          </a:extLst>
        </xdr:cNvPr>
        <xdr:cNvSpPr>
          <a:spLocks noChangeArrowheads="1"/>
        </xdr:cNvSpPr>
      </xdr:nvSpPr>
      <xdr:spPr bwMode="auto">
        <a:xfrm>
          <a:off x="228600" y="331470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247650</xdr:colOff>
      <xdr:row>84</xdr:row>
      <xdr:rowOff>0</xdr:rowOff>
    </xdr:from>
    <xdr:to>
      <xdr:col>0</xdr:col>
      <xdr:colOff>342900</xdr:colOff>
      <xdr:row>84</xdr:row>
      <xdr:rowOff>0</xdr:rowOff>
    </xdr:to>
    <xdr:sp macro="" textlink="">
      <xdr:nvSpPr>
        <xdr:cNvPr id="34" name="Rectangle 9">
          <a:extLst>
            <a:ext uri="{FF2B5EF4-FFF2-40B4-BE49-F238E27FC236}">
              <a16:creationId xmlns:a16="http://schemas.microsoft.com/office/drawing/2014/main" id="{00000000-0008-0000-0F00-000022000000}"/>
            </a:ext>
          </a:extLst>
        </xdr:cNvPr>
        <xdr:cNvSpPr>
          <a:spLocks noChangeArrowheads="1"/>
        </xdr:cNvSpPr>
      </xdr:nvSpPr>
      <xdr:spPr bwMode="auto">
        <a:xfrm>
          <a:off x="247650" y="331470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180975</xdr:colOff>
      <xdr:row>83</xdr:row>
      <xdr:rowOff>0</xdr:rowOff>
    </xdr:from>
    <xdr:to>
      <xdr:col>0</xdr:col>
      <xdr:colOff>276225</xdr:colOff>
      <xdr:row>83</xdr:row>
      <xdr:rowOff>0</xdr:rowOff>
    </xdr:to>
    <xdr:sp macro="" textlink="">
      <xdr:nvSpPr>
        <xdr:cNvPr id="35" name="Rectangle 1">
          <a:extLst>
            <a:ext uri="{FF2B5EF4-FFF2-40B4-BE49-F238E27FC236}">
              <a16:creationId xmlns:a16="http://schemas.microsoft.com/office/drawing/2014/main" id="{00000000-0008-0000-0F00-000023000000}"/>
            </a:ext>
          </a:extLst>
        </xdr:cNvPr>
        <xdr:cNvSpPr>
          <a:spLocks noChangeArrowheads="1"/>
        </xdr:cNvSpPr>
      </xdr:nvSpPr>
      <xdr:spPr bwMode="auto">
        <a:xfrm>
          <a:off x="180975" y="306705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228600</xdr:colOff>
      <xdr:row>83</xdr:row>
      <xdr:rowOff>0</xdr:rowOff>
    </xdr:from>
    <xdr:to>
      <xdr:col>0</xdr:col>
      <xdr:colOff>323850</xdr:colOff>
      <xdr:row>83</xdr:row>
      <xdr:rowOff>0</xdr:rowOff>
    </xdr:to>
    <xdr:sp macro="" textlink="">
      <xdr:nvSpPr>
        <xdr:cNvPr id="36" name="Rectangle 2">
          <a:extLst>
            <a:ext uri="{FF2B5EF4-FFF2-40B4-BE49-F238E27FC236}">
              <a16:creationId xmlns:a16="http://schemas.microsoft.com/office/drawing/2014/main" id="{00000000-0008-0000-0F00-000024000000}"/>
            </a:ext>
          </a:extLst>
        </xdr:cNvPr>
        <xdr:cNvSpPr>
          <a:spLocks noChangeArrowheads="1"/>
        </xdr:cNvSpPr>
      </xdr:nvSpPr>
      <xdr:spPr bwMode="auto">
        <a:xfrm>
          <a:off x="228600" y="306705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247650</xdr:colOff>
      <xdr:row>83</xdr:row>
      <xdr:rowOff>0</xdr:rowOff>
    </xdr:from>
    <xdr:to>
      <xdr:col>0</xdr:col>
      <xdr:colOff>342900</xdr:colOff>
      <xdr:row>83</xdr:row>
      <xdr:rowOff>0</xdr:rowOff>
    </xdr:to>
    <xdr:sp macro="" textlink="">
      <xdr:nvSpPr>
        <xdr:cNvPr id="37" name="Rectangle 3">
          <a:extLst>
            <a:ext uri="{FF2B5EF4-FFF2-40B4-BE49-F238E27FC236}">
              <a16:creationId xmlns:a16="http://schemas.microsoft.com/office/drawing/2014/main" id="{00000000-0008-0000-0F00-000025000000}"/>
            </a:ext>
          </a:extLst>
        </xdr:cNvPr>
        <xdr:cNvSpPr>
          <a:spLocks noChangeArrowheads="1"/>
        </xdr:cNvSpPr>
      </xdr:nvSpPr>
      <xdr:spPr bwMode="auto">
        <a:xfrm>
          <a:off x="247650" y="3067050"/>
          <a:ext cx="952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ung%20Quat\Goi3\PNT-P3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00000_Niengamdaydu_2007\NGA\Nam\10Nam\xaydungcntt98\dung\&#167;&#222;a%20ph&#173;&#172;ng%2095-96%20(V&#232;n,%20TSC&#167;)%20hai%20gi&#184;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02%20Dan%20so%20Lao%20dong%20(011-036)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NLN/Dung/chan%20nuoi%201-10%20nam%202009%20t&#7893;ng%20h&#7907;p%20c&#225;c%20huy&#7879;n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NLN/Dung/ch&#259;n%20nu&#244;i%201.10.2010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NLN/Dung/ch&#259;n%20nu&#244;i%201.10.2011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NLN/Dung/ch&#259;n%20nu&#244;i%201.10.201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hop19b1\MAKETchuan\2.5nam\Thanh%20Toan\DOCUMENT\DAUTHAU\Dungquat\GOI3\DUNGQUAT-6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an\0tonghop1\10Nam\10nam\xaydungcntt98\dung\&#167;&#222;a%20ph&#173;&#172;ng%2095-96%20(V&#232;n,%20TSC&#167;)%20hai%20gi&#184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Documents%20and%20Settings\tqvuong\Local%20Settings\Temporary%20Internet%20Files\Content.IE5\O5IZ0TU7\Hieu\Data\Nien%20giam\Hoan\Nien%20giam%2095-2002\NN95-200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Hieu\Data\Nien%20giam\Hoan\Nien%20giam%2095-2002\NN95-200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WINDOWS\TEMP\IBASE2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hop19b1\MAKETchuan\2.5nam\Thanh%20Toan\CS3408\Standard\RPT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inh.T.T\NXLam\NXL-2001\Ha%20Noi%20Plaza\Tham%20dinh%20lai\Tai%20lieu%20A%20cap\TDT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inh.T.T\NXLam\Nxl-2000\Chu%20Hoang\Hanoi%20Group\My%20Documents\Phan%20Huy\DGIAGOC\1999\HANOI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NT-QUOT-#3"/>
      <sheetName val="COAT&amp;WRAP-QIOT-#3"/>
      <sheetName val="XL4Poppy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Sheet1"/>
      <sheetName val="CV den trong tong"/>
      <sheetName val="Sheet2"/>
      <sheetName val="00000000"/>
      <sheetName val="xdcb 01-2003"/>
      <sheetName val="So Do"/>
      <sheetName val="KTTSCD - DLNA"/>
      <sheetName val="quÝ1"/>
      <sheetName val="10000000"/>
      <sheetName val="20000000"/>
      <sheetName val="30000000"/>
      <sheetName val="40000000"/>
      <sheetName val="50000000"/>
      <sheetName val="60000000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T4"/>
      <sheetName val="T5"/>
      <sheetName val="T6"/>
      <sheetName val="T.7"/>
      <sheetName val="T.8"/>
      <sheetName val="T8 (2)"/>
      <sheetName val="T.9"/>
      <sheetName val="T.10"/>
      <sheetName val="T.11"/>
      <sheetName val="T.12"/>
      <sheetName val="T10"/>
      <sheetName val="T11 "/>
      <sheetName val="Sheet3"/>
      <sheetName val="5 nam (tach)"/>
      <sheetName val="5 nam (tach) (2)"/>
      <sheetName val="KH 2003"/>
      <sheetName val="LuongT1"/>
      <sheetName val="LuongT2"/>
      <sheetName val="luongthang12"/>
      <sheetName val="LuongT11"/>
      <sheetName val="thang5"/>
      <sheetName val="T7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TK 154"/>
      <sheetName val="TK 632"/>
      <sheetName val="Tuongchan"/>
      <sheetName val="Matduong"/>
      <sheetName val="Km274"/>
      <sheetName val="Km275"/>
      <sheetName val="Km276"/>
      <sheetName val="Km277 "/>
      <sheetName val="Km278"/>
      <sheetName val="Km279"/>
      <sheetName val="Km280"/>
      <sheetName val="Km281"/>
      <sheetName val="Km282"/>
      <sheetName val="Km283"/>
      <sheetName val="Km284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Op mai 284"/>
      <sheetName val="Op mai"/>
      <sheetName val="XXXXXXXX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tæng hîp"/>
      <sheetName val="GS01-chi TM"/>
      <sheetName val="GS02-thu TM"/>
      <sheetName val="GS03-thu TGNH"/>
      <sheetName val="GS04-chi TGNH"/>
      <sheetName val="GS05-l­¬ng"/>
      <sheetName val="GS06-X.kho"/>
      <sheetName val="06"/>
      <sheetName val="GS08-B.hµng"/>
      <sheetName val="GS09-k.c VAT DV"/>
      <sheetName val="GS10-lai tien vay"/>
      <sheetName val="GS11- tÝnh KHTSC§"/>
      <sheetName val="Sheet16"/>
      <sheetName val="PTH"/>
      <sheetName val="tong hop"/>
      <sheetName val="phan tich DG"/>
      <sheetName val="gia vat lieu"/>
      <sheetName val="gia xe may"/>
      <sheetName val="gia nhan cong"/>
      <sheetName val="XL4Test5"/>
      <sheetName val="TH Ky Anh"/>
      <sheetName val="Sheet2 (2)"/>
      <sheetName val="CV den trong to聮g"/>
      <sheetName val="Bia"/>
      <sheetName val="Tm"/>
      <sheetName val="THKP"/>
      <sheetName val="DGi"/>
      <sheetName val="Cong"/>
      <sheetName val="Cong cu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Dinhhinh"/>
      <sheetName val="Cot thep"/>
      <sheetName val="Tong hop (2)"/>
      <sheetName val="Km274 - Km275"/>
      <sheetName val="Km275 - Km276"/>
      <sheetName val="Km276 - Km277"/>
      <sheetName val="Km277 - Km278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Op mai"/>
      <sheetName val="Km277 - Km278 "/>
      <sheetName val="Tong hop Matduong"/>
      <sheetName val="Kluong phu"/>
      <sheetName val="Lan can"/>
      <sheetName val="Ho lan"/>
      <sheetName val="Coc tieu"/>
      <sheetName val="Bien bao"/>
      <sheetName val="Ranh"/>
      <sheetName val="t1"/>
      <sheetName val="T11"/>
      <sheetName val="PNT_QUOT__3"/>
      <sheetName val="COAT_WRAP_QIOT__3"/>
      <sheetName val="kl m m d"/>
      <sheetName val="kl vt tho"/>
      <sheetName val="kl dat"/>
      <sheetName val="Sheet4"/>
      <sheetName val="xin kinh phi"/>
      <sheetName val="lan trai"/>
      <sheetName val="thuoc no"/>
      <sheetName val="so thuc pham"/>
      <sheetName val="fOOD"/>
      <sheetName val="FORM hc"/>
      <sheetName val="FORM pc"/>
      <sheetName val="CamPha"/>
      <sheetName val="MongCai"/>
      <sheetName val="70000000"/>
      <sheetName val="TH  goi 4-x"/>
      <sheetName val="PNT-QUOT-D150#3"/>
      <sheetName val="PNT-QUOT-H153#3"/>
      <sheetName val="PNT-QUOT-K152#3"/>
      <sheetName val="PNT-QUOT-H146#3"/>
      <sheetName val="Oð mai 279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2"/>
      <sheetName val="t3"/>
      <sheetName val="t06"/>
      <sheetName val="t07"/>
      <sheetName val="t08"/>
      <sheetName val="t09"/>
      <sheetName val="t12"/>
      <sheetName val="0103"/>
      <sheetName val="0203"/>
      <sheetName val="th-nop"/>
      <sheetName val="th"/>
      <sheetName val="DGTL"/>
      <sheetName val="XN 1"/>
      <sheetName val="CT.XN1"/>
      <sheetName val="XCK"/>
      <sheetName val="CT.XNCK"/>
      <sheetName val="Hoasen"/>
      <sheetName val="S.hai"/>
      <sheetName val="HPC1"/>
      <sheetName val="No2"/>
      <sheetName val="CT N02"/>
      <sheetName val="C.Sap CT3"/>
      <sheetName val="CT.Csap.CT3"/>
      <sheetName val="CTVPCP"/>
      <sheetName val="Quan trac"/>
      <sheetName val="CS LB"/>
      <sheetName val="88 HBT"/>
      <sheetName val="69II"/>
      <sheetName val="CT 69II"/>
      <sheetName val="37 HV"/>
      <sheetName val="VPCP"/>
      <sheetName val="CT VPCP 6tang"/>
      <sheetName val="Son nha kinh VPCP"/>
      <sheetName val="CT VPCP son"/>
      <sheetName val="HMVPCP"/>
      <sheetName val="CT.HMVPCP"/>
      <sheetName val="ȴ0000000"/>
      <sheetName val="mau kiem ke"/>
      <sheetName val="quyet toan HD 2000"/>
      <sheetName val="quyet toan hoa don 2001"/>
      <sheetName val="kiem ke hoa don 2001"/>
      <sheetName val="QUY III 02"/>
      <sheetName val="QUY IV 02"/>
      <sheetName val="QUYET TOAN 02"/>
      <sheetName val="Sheet15"/>
      <sheetName val="BangTH"/>
      <sheetName val="Xaylap "/>
      <sheetName val="Nhan cong"/>
      <sheetName val="Thietbi"/>
      <sheetName val="Diengiai"/>
      <sheetName val="Vanchuyen"/>
      <sheetName val="Tong hopQ48-1"/>
      <sheetName val="Tong hop QL48 - 2"/>
      <sheetName val="Tong hop QL47"/>
      <sheetName val="Tong hop QL48 - 3"/>
      <sheetName val="Chi tiet don gia khoi phuc"/>
      <sheetName val="Du toan chi tiet coc nuoc"/>
      <sheetName val="Du toan chi tiet coc"/>
      <sheetName val="Phan tich don gia chi tiet"/>
      <sheetName val="Nhap don gia VL dia phuong"/>
      <sheetName val="Luong mot ngay cong xay lap"/>
      <sheetName val="Luong mot ngay cong khao sat"/>
      <sheetName val="Kѭ284"/>
      <sheetName val="SOLIEU"/>
      <sheetName val="TINHTOAN"/>
      <sheetName val="XNT1MC"/>
      <sheetName val="XNT2MC"/>
      <sheetName val="XNT3MC"/>
      <sheetName val="XNT4MC"/>
      <sheetName val="xnt 1 CP"/>
      <sheetName val="xnt 2 cp"/>
      <sheetName val="xnt 3 CP"/>
      <sheetName val="xnt 4 CP"/>
      <sheetName val="BC tuan1"/>
      <sheetName val="BC tuan2"/>
      <sheetName val="BC tuan3"/>
      <sheetName val="BC tuan4"/>
      <sheetName val="DSo NVBH"/>
      <sheetName val="Km27' - Km278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Cong ban 1,5_x0013__x0000_"/>
      <sheetName val="Coc 6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Shedt1"/>
      <sheetName val="_x0012_0000000"/>
      <sheetName val="Thang06-2002"/>
      <sheetName val="Thang07-2002"/>
      <sheetName val="Thang08-2002"/>
      <sheetName val="Thang09-2002"/>
      <sheetName val="Thang10-2002 "/>
      <sheetName val="Thang11-2002"/>
      <sheetName val="Thang12-2002"/>
      <sheetName val="Sheet1 (3)"/>
      <sheetName val="XLÇ_x0015_oppy"/>
      <sheetName val="Bao cao KQTH quy hoach 135"/>
      <sheetName val="Sheet5"/>
      <sheetName val="Sheet6"/>
      <sheetName val="Sheet7"/>
      <sheetName val="Sheet8"/>
      <sheetName val="Sheet9"/>
      <sheetName val="Sheet10"/>
      <sheetName val="ct luong "/>
      <sheetName val="Nhap 6T"/>
      <sheetName val="baocaochinh(qui1.05) (DC)"/>
      <sheetName val="Ctuluongq.1.05"/>
      <sheetName val="BANG PHAN BO qui1.05(DC)"/>
      <sheetName val="BANG PHAN BO quiII.05"/>
      <sheetName val="bao cac cinh Qui II-2005"/>
      <sheetName val="XXXXX\XX"/>
      <sheetName val="Macro1"/>
      <sheetName val="Macro2"/>
      <sheetName val="Macro3"/>
      <sheetName val="TAU"/>
      <sheetName val="KHACH"/>
      <sheetName val="BC1"/>
      <sheetName val="BC2"/>
      <sheetName val="BAO CAO AN"/>
      <sheetName val="BANGKEKHACH"/>
      <sheetName val="BKLBD"/>
      <sheetName val="PTDG"/>
      <sheetName val="DTCT"/>
      <sheetName val="vlct"/>
      <sheetName val="Sheet11"/>
      <sheetName val="Sheet12"/>
      <sheetName val="Sheet13"/>
      <sheetName val="Sheet14"/>
      <sheetName val="T_x000b_331"/>
      <sheetName val="p0000000"/>
      <sheetName val=""/>
      <sheetName val="Km&quot;80"/>
      <sheetName val="Khac DP"/>
      <sheetName val="Khoi than "/>
      <sheetName val="B3_208_than"/>
      <sheetName val="B3_208_TU"/>
      <sheetName val="B3_208_TW"/>
      <sheetName val="B3_208_DP"/>
      <sheetName val="B3_208_khac"/>
      <sheetName val="Km283 - Jm284"/>
      <sheetName val="ADKT"/>
      <sheetName val="cocB40 5B"/>
      <sheetName val="cocD50 9A"/>
      <sheetName val="cocD75 16"/>
      <sheetName val="coc B80 TD25"/>
      <sheetName val="P27 B80"/>
      <sheetName val="Coc23 B80"/>
      <sheetName val="cong B80 C4"/>
      <sheetName val="Km27%"/>
      <sheetName val="O0 mai 279"/>
      <sheetName val="Op_x0000_mai 280"/>
      <sheetName val="Op mai 28_x0011_"/>
      <sheetName val="5 nam (tac`) (2)"/>
      <sheetName val="D%o nai"/>
      <sheetName val="CTT cao so."/>
      <sheetName val="XNxlva sxdhanKCII"/>
      <sheetName val="CTxay lap mo C_x0010_"/>
      <sheetName val="Song ban 0,7x0,7"/>
      <sheetName val="Cong ban 0,8x ,8"/>
      <sheetName val="Dong$bac"/>
      <sheetName val="MTL$-INTER"/>
      <sheetName val="Khach iang le "/>
      <sheetName val="[PNT-P3.xlsѝKQKDKT'04-1"/>
      <sheetName val="chieudayvo"/>
      <sheetName val="So lieu"/>
      <sheetName val="Input"/>
      <sheetName val="tt chu dong"/>
      <sheetName val="Tinh j+cvi"/>
      <sheetName val="Tinh MoP"/>
      <sheetName val="giaihe1"/>
      <sheetName val="Mp,Np"/>
      <sheetName val="khangluc"/>
      <sheetName val="Ms,Ns"/>
      <sheetName val="MoS"/>
      <sheetName val="giai he 2"/>
      <sheetName val="OK"/>
      <sheetName val="Dhp+dhs"/>
      <sheetName val="ktra"/>
      <sheetName val="TL33-13.14"/>
      <sheetName val="tlđm190337,8"/>
      <sheetName val="GC190337,8"/>
      <sheetName val="033,7,8"/>
      <sheetName val="TL033 ,2,4"/>
      <sheetName val="TL 0331,2"/>
      <sheetName val="033-1,4"/>
      <sheetName val="TL033,19,5"/>
      <sheetName val="gVL"/>
      <sheetName val="Lap ®at ®hÖn"/>
      <sheetName val="[PNT-P3.xlsUTong hop (2)"/>
      <sheetName val="Km276 - Ke277"/>
      <sheetName val="[PNT-P3.xlsUKm279 - Km280"/>
      <sheetName val="Du tnan chi tiet coc nuoc"/>
      <sheetName val="Baocao"/>
      <sheetName val="UT"/>
      <sheetName val="TongHopHD"/>
      <sheetName val="7000 000"/>
      <sheetName val="Áo"/>
      <sheetName val="XNxlva sxthanKCIÉ"/>
      <sheetName val="K43"/>
      <sheetName val="THKL"/>
      <sheetName val="PL43"/>
      <sheetName val="K43+0.00 - 338 Trai"/>
      <sheetName val="Tong (op"/>
      <sheetName val="Coc 4ieu"/>
      <sheetName val="chieud_x0005__x0000__x0000__x0000_"/>
      <sheetName val="gìIÏÝ_x001c_Ã_x0008_ç¾{è"/>
      <sheetName val="ESTI."/>
      <sheetName val="DI-ESTI"/>
      <sheetName val="CV den trong to?g"/>
      <sheetName val="?0000000"/>
      <sheetName val="GS02-thu0TM"/>
      <sheetName val="Don gia"/>
      <sheetName val="Nhap du lieu"/>
      <sheetName val="Package1"/>
      <sheetName val="TDT-TBࡁ"/>
      <sheetName val="ၔong hop QL48 - 2"/>
      <sheetName val="Shaet13"/>
      <sheetName val="Km266"/>
      <sheetName val="Thang8-02"/>
      <sheetName val="Thang9-02"/>
      <sheetName val="Thang10-02"/>
      <sheetName val="Thang11-02"/>
      <sheetName val="Thang12-02"/>
      <sheetName val="Thang01-03"/>
      <sheetName val="Thang02-03"/>
      <sheetName val="Mp mai 275"/>
      <sheetName val="30100000"/>
      <sheetName val="Ton 31.1"/>
      <sheetName val="NhapT.2"/>
      <sheetName val="Xuat T.2"/>
      <sheetName val="Ton 28.2"/>
      <sheetName val="H.Tra"/>
      <sheetName val="Hang CTY TRA LAI"/>
      <sheetName val="Hang NV Tra Lai"/>
      <sheetName val="TNghiªm T_x0002_ "/>
      <sheetName val="tt-_x0014_BA"/>
      <sheetName val="TD_x0014_"/>
      <sheetName val="_x0014_.12"/>
      <sheetName val="QD c5a HDQT (2)"/>
      <sheetName val="_x0003_hart1"/>
      <sheetName val="mua vao"/>
      <sheetName val="chi phi "/>
      <sheetName val="ban ra 10%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PN1"/>
      <sheetName val="PN2"/>
      <sheetName val="PG1"/>
      <sheetName val="PG2"/>
      <sheetName val="TT"/>
      <sheetName val="HFO"/>
      <sheetName val="HFA"/>
      <sheetName val="FA2"/>
      <sheetName val="T_pn1"/>
      <sheetName val="T_pn2"/>
      <sheetName val="T_pg1"/>
      <sheetName val="T_pg2"/>
      <sheetName val="T_tt"/>
      <sheetName val="T_hfo"/>
      <sheetName val="T_p2"/>
      <sheetName val="T_hfa"/>
      <sheetName val="tong"/>
      <sheetName val="dt1,2,10"/>
      <sheetName val="13b"/>
      <sheetName val="pn1_TT"/>
      <sheetName val="pn2_TT"/>
      <sheetName val="PG1_TT"/>
      <sheetName val="PG2_TT"/>
      <sheetName val="tuathang"/>
      <sheetName val="hpho_TT"/>
      <sheetName val="Ban pha 2"/>
      <sheetName val="Huoipha"/>
      <sheetName val="??-BLDG"/>
      <sheetName val="_x000b_luong phu"/>
      <sheetName val="gìIÏÝ_x001c_齘_x0013_龜_x0013_ꗃ〒"/>
      <sheetName val="Op mai 2_x000c__x0000_"/>
      <sheetName val="_x0000_bÑi_x0003__x0000__x0000__x0000__x0000_²r_x0013__x0000_"/>
      <sheetName val="k, vt tho"/>
      <sheetName val="Km_x0012_77 "/>
      <sheetName val="K-280 - Km281"/>
      <sheetName val="Km280 ࠭ Km281"/>
      <sheetName val="_x0000__x000f__x0000__x0000__x0000_½"/>
      <sheetName val="_x0000__x0000_²r"/>
      <sheetName val="_x0000__x0000__x0000__x0000__x0000_M pc_x0006__x0000__x0000_CamPh_x0000__x0000_"/>
      <sheetName val="_x0000__x000d__x0000__x0000__x0000_âO"/>
      <sheetName val="Cong ban 1,5„—_x0013__x0000_"/>
      <sheetName val="Xa9lap "/>
      <sheetName val="So TSCD"/>
      <sheetName val="Bang phan bo KH TSCD"/>
      <sheetName val="The TSCD"/>
      <sheetName val="BTH- P.Chi "/>
      <sheetName val="BTH NVL"/>
      <sheetName val="NK-SC"/>
      <sheetName val="NK SO CAI"/>
      <sheetName val="The tinh Z"/>
      <sheetName val="So CFSXKD"/>
      <sheetName val="So TGNH 2002"/>
      <sheetName val="So quy TM 2002"/>
      <sheetName val="SCT NVL"/>
      <sheetName val="SCT TK 131"/>
      <sheetName val="So theo doi thue GTGT 2002"/>
      <sheetName val="BTH- P.Thu"/>
      <sheetName val="BCDSPS"/>
      <sheetName val="BCDKT"/>
      <sheetName val="Sÿÿÿÿ"/>
      <sheetName val="quÿÿ"/>
      <sheetName val="L_x0010_V ®at ®iÖn"/>
      <sheetName val="Cong ban 0,7p0,7"/>
      <sheetName val="Km275 - Ke276"/>
      <sheetName val="Km280 - Km2(1"/>
      <sheetName val="Km282 - Kl283"/>
      <sheetName val="Tong hop Op m!i"/>
      <sheetName val="bc"/>
      <sheetName val="K.O"/>
      <sheetName val="xang _clc"/>
      <sheetName val="X¡NG_td"/>
      <sheetName val="MaZUT"/>
      <sheetName val="DIESEL"/>
      <sheetName val="Thang 07"/>
      <sheetName val="T10-05"/>
      <sheetName val="T9-05"/>
      <sheetName val="t805"/>
      <sheetName val="11T"/>
      <sheetName val="9T"/>
      <sheetName val="Giao nhie- vu"/>
      <sheetName val="Diem mon hoc"/>
      <sheetName val="Tong hop diem"/>
      <sheetName val="HoTen-khong duoc xoa"/>
      <sheetName val="120"/>
      <sheetName val="IFAD"/>
      <sheetName val="CVHN"/>
      <sheetName val="TCVM"/>
      <sheetName val="RIDP"/>
      <sheetName val="LDNN"/>
      <sheetName val="Bang VL"/>
      <sheetName val="VL(No V-c)"/>
      <sheetName val="He so"/>
      <sheetName val="PL Vua"/>
      <sheetName val="Chitieu-dam cac loai"/>
      <sheetName val="DG Dam"/>
      <sheetName val="DG chung"/>
      <sheetName val="DGdg"/>
      <sheetName val="VL-dac chung"/>
      <sheetName val="CocKN1m"/>
      <sheetName val="Coc40x40cm"/>
      <sheetName val="CT 1md &amp; dau cong"/>
      <sheetName val="CT cong"/>
      <sheetName val="dg cong"/>
      <sheetName val="_x0000__x0000_"/>
      <sheetName val="Cong ban 1,5_x0013_"/>
      <sheetName val="Dimu"/>
      <sheetName val="Klct"/>
      <sheetName val="Covi"/>
      <sheetName val="Nlvt"/>
      <sheetName val="Innl"/>
      <sheetName val="Invt"/>
      <sheetName val="Chon"/>
      <sheetName val="Qtnv"/>
      <sheetName val="Bqtn"/>
      <sheetName val="Bqtv"/>
      <sheetName val="Giao"/>
      <sheetName val="Dcap"/>
      <sheetName val="Nlie"/>
      <sheetName val="Mnli"/>
      <sheetName val="Giao nhiem fu"/>
      <sheetName val="QDcea TGD (2)"/>
      <sheetName val="Mix-Tarpaulin"/>
      <sheetName val="Tarpaulin"/>
      <sheetName val="Price"/>
      <sheetName val="Monthly"/>
      <sheetName val="For Summary"/>
      <sheetName val="For Summary(KG)"/>
      <sheetName val="PP Cloth"/>
      <sheetName val="Mix-PP Cloth"/>
      <sheetName val="Material Price-PP"/>
      <sheetName val="_x0003_har"/>
      <sheetName val="VÃt liÖu"/>
      <sheetName val="CVden nw8ai TCT (1)"/>
      <sheetName val="gia x_x0000_ may"/>
      <sheetName val="thaß26"/>
      <sheetName val="FORM jc"/>
      <sheetName val="TNghiÖ- VL"/>
      <sheetName val="K?284"/>
      <sheetName val="CDPS3"/>
      <sheetName val="tldm190337,8"/>
      <sheetName val="?ong hop QL48 - 2"/>
      <sheetName val="Giao nhÿÿÿÿvu"/>
      <sheetName val="⁋㌱Ա_x0000_䭔㌱س_x0000_䭔ㄠㄴ_x0006_牴湯⁧琠湯౧_x0000_杮楨搠湩⵨偃_x0006_匀敨瑥"/>
      <sheetName val="ADKTKT02"/>
      <sheetName val="Cac cang UT mua thal Dong bac"/>
      <sheetName val="CV di ngoai to~g"/>
      <sheetName val="bÑi_x0003__x0000_²r_x0013__x0000_"/>
      <sheetName val="DG "/>
      <sheetName val="I"/>
      <sheetName val="CT.XF1"/>
      <sheetName val="tt chu don"/>
      <sheetName val="_x000f__x0000_½"/>
      <sheetName val="_x0014_M01"/>
      <sheetName val="M pc_x0006__x0000_CamPh_x0000_"/>
      <sheetName val="_x000d_âO"/>
      <sheetName val="PNT-P3"/>
      <sheetName val="GS11- tÝnh KH_x0014_SC§"/>
      <sheetName val="DŃ02"/>
      <sheetName val="_x000c__x0000__x0000__x0000__x0000__x0000__x0000__x0000__x000d__x0000__x0000__x0000_"/>
      <sheetName val="QD cua HDQ²_x0000__x0000_)"/>
      <sheetName val="_x0000__x000f__x0000__x0000__x0000_‚ž½"/>
      <sheetName val="_x0000__x000d__x0000__x0000__x0000_âOŽ"/>
      <sheetName val="P210-TP20"/>
      <sheetName val="CB32"/>
      <sheetName val="CTT NuiC_x000f_eo"/>
      <sheetName val="TDT-TB?"/>
      <sheetName val="Km280 ? Km281"/>
      <sheetName val="Kluo-_x0008_ phu"/>
      <sheetName val="QD cua HDQ²_x0000__x0000_€)"/>
      <sheetName val="DGþ"/>
      <sheetName val="QD cua "/>
      <sheetName val="PNT_QUO"/>
      <sheetName val="PNghiÖm VL"/>
      <sheetName val="Tong hop xuat kho nvl"/>
      <sheetName val="Xuat kho"/>
      <sheetName val="Tong hop so lieu tai nhap kho"/>
      <sheetName val="tai nhap kho"/>
      <sheetName val="Nhap kho"/>
      <sheetName val="Tong ket nhap kho"/>
      <sheetName val="Tong ket"/>
      <sheetName val="cac ma can huy"/>
      <sheetName val="Hang hong"/>
      <sheetName val="Tham khao"/>
      <sheetName val="hang khong co packing"/>
      <sheetName val="01"/>
      <sheetName val="02"/>
      <sheetName val="03"/>
      <sheetName val="04"/>
      <sheetName val="05"/>
      <sheetName val="07"/>
      <sheetName val="08"/>
      <sheetName val="nam2004"/>
      <sheetName val="Dhp+d"/>
      <sheetName val="T[ 131"/>
      <sheetName val="DC0#"/>
      <sheetName val="DC2@ï4"/>
      <sheetName val="_x000f_p m!i 284"/>
      <sheetName val="AA"/>
      <sheetName val="tuong"/>
      <sheetName val="t01.06"/>
      <sheetName val="chie԰_x0000__x0000__x0000_Ȁ_x0000_"/>
      <sheetName val="Ho la "/>
      <sheetName val="Op mai 2_x000c_"/>
      <sheetName val="_x000f__x0000_‚ž½"/>
      <sheetName val="Thue NK"/>
      <sheetName val="Hang NK"/>
      <sheetName val="GS08)B.hµng"/>
      <sheetName val="chieud"/>
      <sheetName val="Tong hop ၑL48 - 2"/>
      <sheetName val="_x0000__x000a__x0000__x0000__x0000_âO"/>
      <sheetName val="Jet1- CP 32"/>
      <sheetName val="Jet2- Binh Minh 01"/>
      <sheetName val="Jet3"/>
      <sheetName val="Jet4"/>
      <sheetName val="Jet5"/>
      <sheetName val="Jet6"/>
      <sheetName val="Jet7"/>
      <sheetName val="Jet8"/>
      <sheetName val="Jet9"/>
      <sheetName val="Jet10"/>
      <sheetName val="Jet11"/>
      <sheetName val="Diesel1"/>
      <sheetName val="Diesel2"/>
      <sheetName val="Diezel3"/>
      <sheetName val="Mogas1"/>
      <sheetName val="Mogas2"/>
      <sheetName val="Mogas3"/>
      <sheetName val="CDKTJT03"/>
      <sheetName val="Tong hnp QL47"/>
      <sheetName val="Cong baj 2x1,5"/>
      <sheetName val="nghi dinhmCP"/>
      <sheetName val="I_x0005__x0000__x0000_"/>
      <sheetName val="_x0000__x000f__x0000__x0000__x0000__x0005__x0000__x0000_"/>
      <sheetName val="CVpden trong tong"/>
      <sheetName val="5 nam (tach) x2)"/>
      <sheetName val="_x0000_۸ܪ࢈ܪ_x0000_"/>
      <sheetName val="Chi tiet"/>
      <sheetName val="HHQ2"/>
      <sheetName val="Quy I"/>
      <sheetName val="PTPQIII"/>
      <sheetName val="QuyIII"/>
      <sheetName val="Quy II"/>
      <sheetName val="Q.IV"/>
      <sheetName val="PTPQIV"/>
      <sheetName val="6TDN"/>
      <sheetName val="PTP"/>
      <sheetName val="PTPQII"/>
      <sheetName val="S2_x0000__x0000_1"/>
      <sheetName val="FUONDER TAN UYEN T12"/>
      <sheetName val=" CHIEU XA  T01"/>
      <sheetName val="ANH KHANH DONG NAI T12 (2)"/>
      <sheetName val="XANG DAU K5"/>
      <sheetName val="ANH HAI T01"/>
      <sheetName val="NAVITRAN T1"/>
      <sheetName val="VAN PHU T01"/>
      <sheetName val="DUONG BDT 11  823282ms Hao"/>
      <sheetName val="CKTANDINHT1 782346 Huong (2)"/>
      <sheetName val="UNZAT01743972- Phuong(vp) (2)"/>
      <sheetName val="LONGVANT12 759469 Ms Van (2)"/>
      <sheetName val="Cong ban 1,5_x0013_?"/>
      <sheetName val="⁋㌱Ա_x0000_䭔㌱س_x0000_䭔ㄠㄴ_x0006_牴湯⁧琠湯౧_x0000_杮楨搠湩⵨偃_x0006_匀頀ᎆ"/>
      <sheetName val="_x000d_â_x0005__x0000_"/>
      <sheetName val="_x000d_âOŽ"/>
      <sheetName val="_x000c__x0000__x000d_"/>
      <sheetName val="Cong ban 1,5„—_x0013_"/>
      <sheetName val="_x000c__x0000__x0000__x0000__x0000__x0000__x0000__x0000__x000a__x0000__x0000__x0000_"/>
      <sheetName val="_x0000__x000a__x0000__x0000__x0000_âOŽ"/>
      <sheetName val="HNI"/>
      <sheetName val="Tong hop$Op mai"/>
      <sheetName val="bÑi_x0003_"/>
      <sheetName val="_x000a_âO"/>
      <sheetName val="_x000c__x0000__x000a_"/>
      <sheetName val="_x000a_âOŽ"/>
      <sheetName val="???????-BLDG"/>
      <sheetName val="⁋㌱Ա_x0000_䭔㌱س_x0000_䭔ㄠㄴ_x0006_牴湯⁧琠湯౧_x0000_杮楨搠湩⵨偃_x0006_匀䈀ᅪ"/>
      <sheetName val="Temp"/>
      <sheetName val="TO 141"/>
      <sheetName val="⁋㌱Ա_x0000_䭔㌱س_x0000_䭔ㄠㄴ_x0006_牴湯⁧琠湯౧_x0000_杮楨搠湩⵨偃_x0006_匀렀቟"/>
      <sheetName val="Tong hopQ48­1"/>
      <sheetName val="⁋㌱Ա_x0000_䭔㌱س_x0000_䭔ㄠㄴ_x0006_牴湯⁧琠湯౧_x0000_杮楨搠湩⵨偃_x0006_匀︀ᇕ"/>
      <sheetName val="XXXXX_XX"/>
      <sheetName val="DGh"/>
      <sheetName val="tra-vat-lieu"/>
      <sheetName val="XL4Toppy"/>
      <sheetName val="Op?mai 280"/>
      <sheetName val="chieud_x0005_???"/>
      <sheetName val="Op mai 2_x000c_?"/>
      <sheetName val="?bÑi_x0003_????²r_x0013_?"/>
      <sheetName val="?_x000f_???½"/>
      <sheetName val="??²r"/>
      <sheetName val="?????M pc_x0006_??CamPh??"/>
      <sheetName val="?_x000d_???âO"/>
      <sheetName val="Cong ban 1,5„—_x0013_?"/>
      <sheetName val="??"/>
      <sheetName val="gia x? may"/>
      <sheetName val="⁋㌱Ա?䭔㌱س?䭔ㄠㄴ_x0006_牴湯⁧琠湯౧?杮楨搠湩⵨偃_x0006_匀敨瑥"/>
      <sheetName val="K,uon' ph5"/>
      <sheetName val="_x000c_an #an"/>
      <sheetName val="C/c t)eu"/>
      <sheetName val="Bi%n bao"/>
      <sheetName val="Ran("/>
      <sheetName val="_x0014_ong hop_x0011_48-1"/>
      <sheetName val="Cong &quot;an 0,7x0,7"/>
      <sheetName val="Co.g b!n 0,8x0,8"/>
      <sheetName val="Con' ba. 1x1"/>
      <sheetName val="_x0003_ong ban 1x1,2"/>
      <sheetName val="baocaochi.h(q5i1.05) (DC)"/>
      <sheetName val="C4ulu/ngq.1.05"/>
      <sheetName val="_x0002_ANG PHA_x000e_ BO qui1.05(DC)"/>
      <sheetName val="B_x0001_NG PHAN BO quiII.05"/>
      <sheetName val="DG("/>
      <sheetName val="bÑi_x0003_?²r_x0013_?"/>
      <sheetName val="TK33313"/>
      <sheetName val="UK 911"/>
      <sheetName val="CEPS1"/>
      <sheetName val="Km285"/>
      <sheetName val="T±1 "/>
      <sheetName val="411"/>
      <sheetName val="632"/>
      <sheetName val="333"/>
      <sheetName val="1uÝ1"/>
      <sheetName val="TH Ky Afh"/>
      <sheetName val="KHTS_x0000__x000d_2"/>
      <sheetName val="LuÞ_x0016_gT2"/>
      <sheetName val="luongt_x0000_ang12"/>
      <sheetName val="FORM (c"/>
      <sheetName val="02.05.07"/>
      <sheetName val="03.05.07"/>
      <sheetName val="04.05.07"/>
      <sheetName val="05.05.07"/>
      <sheetName val="06.05.07"/>
      <sheetName val="07.05.07"/>
      <sheetName val="08.05.07"/>
      <sheetName val="09.05.07"/>
      <sheetName val="Ther cao "/>
      <sheetName val="152"/>
      <sheetName val="111"/>
      <sheetName val="156"/>
      <sheetName val="So NVL"/>
      <sheetName val="511"/>
      <sheetName val="Nhat ký chung"/>
      <sheetName val="So 131"/>
      <sheetName val="So 331"/>
      <sheetName val="So 133"/>
      <sheetName val="So 3331"/>
      <sheetName val="So 334"/>
      <sheetName val="So 911"/>
      <sheetName val="So 421"/>
      <sheetName val="241"/>
      <sheetName val="642"/>
      <sheetName val="[PNT-P3.xls?KQKDKT'04-1"/>
      <sheetName val="CV di ngoai tone (2)"/>
      <sheetName val="[PNT-P3.xlsMMatduong"/>
      <sheetName val="???_x0000_???_x0000_???_x0006_??????_x0000_??????_x0006_???"/>
      <sheetName val="[PNT-P3.xls]XXXXX\XX"/>
      <sheetName val="[PNT-P3.xls]C/c t)eu"/>
      <sheetName val="[PNT-P3.xls]C4ulu/ngq.1.05"/>
      <sheetName val="09"/>
      <sheetName val="PHEPNAM"/>
      <sheetName val="KHONGLUONG"/>
      <sheetName val="d0000000"/>
      <sheetName val="e0000000"/>
      <sheetName val="f0000000"/>
      <sheetName val="g0000000"/>
      <sheetName val="h0000000"/>
      <sheetName val="i0000000"/>
      <sheetName val="XXXXXXX0"/>
      <sheetName val="XXXXXXX1"/>
      <sheetName val="XXXXXXX2"/>
      <sheetName val="XXXXXXX3"/>
      <sheetName val="XXXXXXX4"/>
      <sheetName val="XXXXXXX5"/>
      <sheetName val="XXXXXXX6"/>
      <sheetName val="XXXXXXX7"/>
      <sheetName val="XXXXXXX8"/>
      <sheetName val="XXXXXXX9"/>
      <sheetName val="XXXXXXXA"/>
      <sheetName val="XXXXXXXB"/>
      <sheetName val="XXXXXXXC"/>
      <sheetName val="XXXXXXXD"/>
      <sheetName val="XXXXXXXE"/>
      <sheetName val="XXXXXXXF"/>
      <sheetName val="XXXXXXXG"/>
      <sheetName val="XXXXXXXH"/>
      <sheetName val="XXXXXXXI"/>
      <sheetName val="XXXXXXXJ"/>
      <sheetName val="XXXXXXXK"/>
      <sheetName val="XXXXXXXL"/>
      <sheetName val="XXXXXXXM"/>
      <sheetName val="XXXXXXXN"/>
      <sheetName val="XXXXXXXO"/>
      <sheetName val="XXXXXXXP"/>
      <sheetName val="XXXXXXXQ"/>
      <sheetName val="XXXXXXXR"/>
      <sheetName val="XXXXXXXS"/>
      <sheetName val="XXXXXXXT"/>
      <sheetName val="XXXXXXXU"/>
      <sheetName val="XXXXXXXV"/>
      <sheetName val="XXXXXXXW"/>
      <sheetName val="XXXXXXXY"/>
      <sheetName val="XXXXXXXZ"/>
      <sheetName val="XXXXXX0X"/>
      <sheetName val="XXXXXX00"/>
      <sheetName val="XXXXXX01"/>
      <sheetName val="XXXXXX02"/>
      <sheetName val="XXXXXX03"/>
      <sheetName val="XXXXXX04"/>
      <sheetName val="XXXXXX05"/>
      <sheetName val="XXXXXX06"/>
      <sheetName val="XXXXXX07"/>
      <sheetName val="Du lich"/>
      <sheetName val="XXXXXX08"/>
      <sheetName val="XXXXXX09"/>
      <sheetName val="XXXXXX0A"/>
      <sheetName val="XXXXXX0B"/>
      <sheetName val="XXXXXX0C"/>
      <sheetName val="XXXXXX0D"/>
      <sheetName val="XXXXXX0E"/>
      <sheetName val="XXXXXX0F"/>
      <sheetName val="XXXXXX0G"/>
      <sheetName val="_x0000__x000f__x0000_︀ᇕ԰_x0000_缀"/>
      <sheetName val="[PNT-P3.xlsѝKQKDKTﴀ셅u淪洂"/>
      <sheetName val="GS09-chi TM"/>
      <sheetName val="_x0000__x000f__x0000__x0000__x0000_‚竈_x0013_"/>
      <sheetName val="⁋㌱Ա_x0000_䭔㌱س_x0000_䭔ㄠㄴ_x0006_牴湯⁧琠湯౧_x0000_杮楨搠湩⵨偃_x0006_匀저፺"/>
      <sheetName val="⁋㌱Ա_x0000_䭔㌱س_x0000_䭔ㄠㄴ_x0006_牴湯⁧琠湯౧_x0000_杮楨搠湩⵨偃_x0006_匀㠀ᎍ"/>
      <sheetName val="_x0000__x000f__x0000__x0000__x0000_‚헾】"/>
      <sheetName val="⁋㌱Ա_x0000_䭔㌱س_x0000_䭔ㄠㄴ_x0006_牴湯⁧琠湯౧_x0000_杮楨搠湩⵨偃_x0006_匀ࠀ╵"/>
      <sheetName val="⁋㌱Ա_x0000_䭔㌱س_x0000_䭔ㄠㄴ_x0006_牴湯⁧琠湯౧_x0000_杮楨搠湩⵨偃_x0006_匀렀፶"/>
      <sheetName val="⁋㌱Ա_x0000_䭔㌱س_x0000_䭔ㄠㄴ_x0006_牴湯⁧琠湯౧_x0000_杮楨搠湩⵨偃_x0006_匀԰_x0000_"/>
      <sheetName val="⁋㌱Ա_x0000_䭔㌱س_x0000_䭔ㄠㄴ_x0006_牴湯⁧琠湯౧_x0000_杮楨搠湩⵨偃_x0006_匀㠀Ẅ"/>
      <sheetName val="⁋㌱Ա_x0000_䭔㌱س_x0000_䭔ㄠㄴ_x0006_牴湯⁧琠湯౧_x0000_杮楨搠湩⵨偃_x0006_匀᥸"/>
      <sheetName val="⁋㌱Ա_x0000_䭔㌱س_x0000_䭔ㄠㄴ_x0006_牴湯⁧琠湯౧_x0000_杮楨搠湩⵨偃_x0006_匀栀ṵ"/>
      <sheetName val="⁋㌱Ա_x0000_䭔㌱س_x0000_䭔ㄠㄴ_x0006_牴湯⁧琠湯౧_x0000_杮楨搠湩⵨偃_x0006_匀︀㗕"/>
      <sheetName val="⁋㌱Ա_x0000_䭔㌱س_x0000_䭔ㄠㄴ_x0006_牴湯⁧琠湯౧_x0000_杮楨搠湩⵨偃_x0006_匀栀▆"/>
      <sheetName val="⁋㌱Ա_x0000_䭔㌱س_x0000_䭔ㄠㄴ_x0006_牴湯⁧琠湯౧_x0000_杮楨搠湩⵨偃_x0006_匀╿"/>
      <sheetName val="_x000c__x0000__x0000__x0000__x0000__x0000__x0000__x0000__x000d__x0000__x0000_Õ"/>
      <sheetName val="bÑi_x0003__x0000_²r_x0013_"/>
      <sheetName val="bÑi_x0003__x0000_²r_x0013_("/>
      <sheetName val="_x0000__x000f__x0000__x0000__x0000_‚眨,"/>
      <sheetName val="_x0000__x000f__x0000__x0000__x0000_‚禈."/>
      <sheetName val="bÑi_x0003__x0000_²r_x0013_"/>
      <sheetName val="gìIÏÝ_x001c_齘_x0013_龜저ងఀ"/>
      <sheetName val="_x0000__x000f__x0000__x0000__x0000_‚稸1"/>
      <sheetName val="gìIÏÝ_x001c_齘_x0013_龜저ᥲఀ"/>
      <sheetName val="CDÕTKT2002"/>
      <sheetName val="⁋㌱Ա_x0000_䭔㌱س_x0000_䭔ㄠㄴ_x0006_牴湯⁧琠湯౧_x0000_杮楨搠湩⵨偃_x0006_匀렀⪈"/>
      <sheetName val="⁋㌱Ա_x0000_䭔㌱س_x0000_䭔ㄠㄴ_x0006_牴湯⁧琠湯౧_x0000_杮楨搠湩⵨偃_x0006_匀⠀⩶"/>
      <sheetName val="⁋㌱Ա_x0000_䭔㌱س_x0000_䭔ㄠㄴ_x0006_牴湯⁧琠湯౧_x0000_杮楨搠湩⵨偃_x0006_匀⎅"/>
      <sheetName val="⁋㌱Ա_x0000_䭔㌱س_x0000_䭔ㄠㄴ_x0006_牴湯⁧琠湯౧_x0000_杮楨搠湩⵨偃_x0006_匀᠀⍺"/>
      <sheetName val="⁋㌱Ա_x0000_䭔㌱س_x0000_䭔ㄠㄴ_x0006_牴湯⁧琠湯౧_x0000_杮楨搠湩⵨偃_x0006_匀ࠀ⩷"/>
      <sheetName val="QUY IV _x0005__x0000_"/>
      <sheetName val="p"/>
      <sheetName val="KHTS"/>
      <sheetName val="co_x0005__x0000__x0000__x0000_"/>
      <sheetName val="Tong hop Mctduong"/>
      <sheetName val="KHTS?_x000d_2"/>
      <sheetName val="⁋㌱Ա_x0000_䭔㌱س_x0000_䭔ㄠㄴ_x0006_牴湯⁧琠湯౧_x0000_杮楨搠湩⵨偃_x0006_匀㠀䂅"/>
      <sheetName val="TH  goi _x0014_-x"/>
      <sheetName val="_x0000__x0000_di trong  tong"/>
      <sheetName val="_x0000__x000f__x0000_䠀᡿谀᡿︀"/>
      <sheetName val="chie԰???Ȁ?"/>
      <sheetName val="_x000c_???????_x000d_???"/>
      <sheetName val="?_x000f_???‚ž½"/>
      <sheetName val="?_x000d_???âOŽ"/>
      <sheetName val="I_x0005_??"/>
      <sheetName val="S2??1"/>
      <sheetName val="Monthly production actual"/>
      <sheetName val="P201-TP20"/>
      <sheetName val="[PNT-P3.xls][PNT-P3.xls]XXXXX\X"/>
      <sheetName val="Tkng hop QL48 - 2"/>
      <sheetName val="GO THUAN AN T 01 784026 (2)"/>
      <sheetName val="COMPOSIITE SAI SON T 1(2)"/>
      <sheetName val="PEMARAT01 (2)"/>
      <sheetName val="SYSTEMT1 780851-Ms thao (2)"/>
      <sheetName val="PUKYONG T1"/>
      <sheetName val="ASIAPAINT T11"/>
      <sheetName val="SEUNGBO T11 782173 Ms Suong (2)"/>
      <sheetName val="KONICAT12(2)"/>
      <sheetName val=" CHAN NUOIT12750622 Ms Tinh (2)"/>
      <sheetName val="NS t01784465 Ms quyen (2)"/>
      <sheetName val="POMINAT01  (2)"/>
      <sheetName val="COTTOT01 711018 Ms nuong (2)"/>
      <sheetName val="SuBINHDUONGT 01 "/>
      <sheetName val="MHET1 784028 lan anh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 refreshError="1"/>
      <sheetData sheetId="119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/>
      <sheetData sheetId="200"/>
      <sheetData sheetId="201"/>
      <sheetData sheetId="202"/>
      <sheetData sheetId="203"/>
      <sheetData sheetId="204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 refreshError="1"/>
      <sheetData sheetId="251"/>
      <sheetData sheetId="252" refreshError="1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 refreshError="1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 refreshError="1"/>
      <sheetData sheetId="353" refreshError="1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 refreshError="1"/>
      <sheetData sheetId="378" refreshError="1"/>
      <sheetData sheetId="379" refreshError="1"/>
      <sheetData sheetId="380" refreshError="1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 refreshError="1"/>
      <sheetData sheetId="390" refreshError="1"/>
      <sheetData sheetId="391" refreshError="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 refreshError="1"/>
      <sheetData sheetId="416"/>
      <sheetData sheetId="417"/>
      <sheetData sheetId="418"/>
      <sheetData sheetId="419"/>
      <sheetData sheetId="420"/>
      <sheetData sheetId="421"/>
      <sheetData sheetId="422"/>
      <sheetData sheetId="423" refreshError="1"/>
      <sheetData sheetId="424" refreshError="1"/>
      <sheetData sheetId="425" refreshError="1"/>
      <sheetData sheetId="426" refreshError="1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 refreshError="1"/>
      <sheetData sheetId="445" refreshError="1"/>
      <sheetData sheetId="446" refreshError="1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/>
      <sheetData sheetId="531"/>
      <sheetData sheetId="532"/>
      <sheetData sheetId="533"/>
      <sheetData sheetId="534"/>
      <sheetData sheetId="535"/>
      <sheetData sheetId="536"/>
      <sheetData sheetId="537" refreshError="1"/>
      <sheetData sheetId="538"/>
      <sheetData sheetId="539"/>
      <sheetData sheetId="540"/>
      <sheetData sheetId="541"/>
      <sheetData sheetId="542"/>
      <sheetData sheetId="543"/>
      <sheetData sheetId="544"/>
      <sheetData sheetId="545" refreshError="1"/>
      <sheetData sheetId="546" refreshError="1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/>
      <sheetData sheetId="585"/>
      <sheetData sheetId="586"/>
      <sheetData sheetId="587" refreshError="1"/>
      <sheetData sheetId="588"/>
      <sheetData sheetId="589"/>
      <sheetData sheetId="590"/>
      <sheetData sheetId="591" refreshError="1"/>
      <sheetData sheetId="592" refreshError="1"/>
      <sheetData sheetId="593" refreshError="1"/>
      <sheetData sheetId="594"/>
      <sheetData sheetId="595" refreshError="1"/>
      <sheetData sheetId="596"/>
      <sheetData sheetId="597"/>
      <sheetData sheetId="598"/>
      <sheetData sheetId="599" refreshError="1"/>
      <sheetData sheetId="600" refreshError="1"/>
      <sheetData sheetId="601"/>
      <sheetData sheetId="602"/>
      <sheetData sheetId="603" refreshError="1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 refreshError="1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 refreshError="1"/>
      <sheetData sheetId="664" refreshError="1"/>
      <sheetData sheetId="665" refreshError="1"/>
      <sheetData sheetId="666" refreshError="1"/>
      <sheetData sheetId="667"/>
      <sheetData sheetId="668" refreshError="1"/>
      <sheetData sheetId="669" refreshError="1"/>
      <sheetData sheetId="670"/>
      <sheetData sheetId="671"/>
      <sheetData sheetId="672"/>
      <sheetData sheetId="673"/>
      <sheetData sheetId="674"/>
      <sheetData sheetId="675" refreshError="1"/>
      <sheetData sheetId="676"/>
      <sheetData sheetId="677" refreshError="1"/>
      <sheetData sheetId="678"/>
      <sheetData sheetId="679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/>
      <sheetData sheetId="689"/>
      <sheetData sheetId="690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/>
      <sheetData sheetId="701" refreshError="1"/>
      <sheetData sheetId="702" refreshError="1"/>
      <sheetData sheetId="703" refreshError="1"/>
      <sheetData sheetId="704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/>
      <sheetData sheetId="717" refreshError="1"/>
      <sheetData sheetId="718" refreshError="1"/>
      <sheetData sheetId="719" refreshError="1"/>
      <sheetData sheetId="720"/>
      <sheetData sheetId="72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/>
      <sheetData sheetId="810"/>
      <sheetData sheetId="811"/>
      <sheetData sheetId="812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 refreshError="1"/>
      <sheetData sheetId="906" refreshError="1"/>
      <sheetData sheetId="907" refreshError="1"/>
      <sheetData sheetId="908" refreshError="1"/>
      <sheetData sheetId="909" refreshError="1"/>
      <sheetData sheetId="910" refreshError="1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 refreshError="1"/>
      <sheetData sheetId="1000" refreshError="1"/>
      <sheetData sheetId="1001" refreshError="1"/>
      <sheetData sheetId="1002" refreshError="1"/>
      <sheetData sheetId="1003" refreshError="1"/>
      <sheetData sheetId="1004" refreshError="1"/>
      <sheetData sheetId="1005" refreshError="1"/>
      <sheetData sheetId="1006" refreshError="1"/>
      <sheetData sheetId="1007" refreshError="1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 refreshError="1"/>
      <sheetData sheetId="1031" refreshError="1"/>
      <sheetData sheetId="1032" refreshError="1"/>
      <sheetData sheetId="1033" refreshError="1"/>
      <sheetData sheetId="1034" refreshError="1"/>
      <sheetData sheetId="1035" refreshError="1"/>
      <sheetData sheetId="1036" refreshError="1"/>
      <sheetData sheetId="1037" refreshError="1"/>
      <sheetData sheetId="1038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1 HAGIANG"/>
      <sheetName val="2 TUYEN QUANG"/>
      <sheetName val="3 CAOBANG"/>
      <sheetName val="4 LANGSON"/>
      <sheetName val="5 LAOCAI"/>
      <sheetName val="6 YENBAI"/>
      <sheetName val="7 THAI NGUYEN"/>
      <sheetName val="8 BAC CAN"/>
      <sheetName val="9 PHU THO"/>
      <sheetName val="10 VINH PHUC"/>
      <sheetName val="11 BAC GIANG"/>
      <sheetName val="12 BAC NINH"/>
      <sheetName val="13 QUANG NINH"/>
      <sheetName val="14 HOA BINH"/>
      <sheetName val="15 SON LA"/>
      <sheetName val="16 LAI CHAU"/>
      <sheetName val="17 HA NOI"/>
      <sheetName val="18 HAI PHONG"/>
      <sheetName val="19 HAI DUONG"/>
      <sheetName val="20 HUNG YEN"/>
      <sheetName val="21 HA TAY"/>
      <sheetName val="22 THAI BINH"/>
      <sheetName val="23 NAM DINH"/>
      <sheetName val="24 HA NAM"/>
      <sheetName val="25 NINH BINH"/>
      <sheetName val="26 THANH HOA"/>
      <sheetName val="27 NGHE AN"/>
      <sheetName val="28 HA TINH"/>
      <sheetName val="29 QUANG BINH"/>
      <sheetName val="30 QUANG TRI"/>
      <sheetName val="31 THUA THIEN HUE"/>
      <sheetName val="32 TP DA NANG"/>
      <sheetName val="33 QUANG NAM"/>
      <sheetName val="34 QUANG NGAI "/>
      <sheetName val="35 BINH DINH"/>
      <sheetName val="36 PHU YEN"/>
      <sheetName val="37 KHANH HOA"/>
      <sheetName val="38 DAC LAC "/>
      <sheetName val="39 GIA LAI"/>
      <sheetName val="40 KON TUM "/>
      <sheetName val="41 LAM DONG"/>
      <sheetName val="42 TP HO CHI MINH"/>
      <sheetName val="43 DONG NAI"/>
      <sheetName val="44 BINH DUONG"/>
      <sheetName val="45 BINH PHUOC"/>
      <sheetName val="46 TAY NINH"/>
      <sheetName val="47 BA RIA VT"/>
      <sheetName val="48 NINH THUAN"/>
      <sheetName val="49 BINH THUAN "/>
      <sheetName val="50 LONG AN"/>
      <sheetName val="51 TIEN GIANG"/>
      <sheetName val="52 BEN TRE"/>
      <sheetName val="53 TRA VINH"/>
      <sheetName val="54 VINH LONG"/>
      <sheetName val="55 CAN THO"/>
      <sheetName val="56 SOC TRANG"/>
      <sheetName val="57 AN GIANG"/>
      <sheetName val="58 DONG THAP"/>
      <sheetName val="59 KIEN GIANG"/>
      <sheetName val="60 BAC LIEU"/>
      <sheetName val="61 CA MAU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1">
          <cell r="A11">
            <v>2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n so va Lao dong"/>
      <sheetName val="Giai thich"/>
      <sheetName val="Tong quan"/>
      <sheetName val="Info (2)"/>
      <sheetName val="11"/>
      <sheetName val="trung gian"/>
      <sheetName val="12"/>
      <sheetName val="13-15"/>
      <sheetName val="16-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6">
          <cell r="D6">
            <v>1760420</v>
          </cell>
          <cell r="E6">
            <v>1777255</v>
          </cell>
          <cell r="F6">
            <v>1794558</v>
          </cell>
          <cell r="G6">
            <v>1805826</v>
          </cell>
          <cell r="H6">
            <v>1820149</v>
          </cell>
          <cell r="I6">
            <v>1836390</v>
          </cell>
          <cell r="J6">
            <v>1850314</v>
          </cell>
          <cell r="K6">
            <v>1861518</v>
          </cell>
          <cell r="L6">
            <v>1872574</v>
          </cell>
          <cell r="M6">
            <v>1886937</v>
          </cell>
        </row>
        <row r="7">
          <cell r="D7">
            <v>338874</v>
          </cell>
          <cell r="E7">
            <v>344507</v>
          </cell>
          <cell r="F7">
            <v>350307</v>
          </cell>
          <cell r="G7">
            <v>354087</v>
          </cell>
          <cell r="H7">
            <v>358899</v>
          </cell>
          <cell r="I7">
            <v>364365</v>
          </cell>
          <cell r="J7">
            <v>369057</v>
          </cell>
          <cell r="K7">
            <v>372837</v>
          </cell>
          <cell r="L7">
            <v>376520</v>
          </cell>
          <cell r="M7">
            <v>380755</v>
          </cell>
        </row>
        <row r="8">
          <cell r="D8">
            <v>124359</v>
          </cell>
          <cell r="E8">
            <v>126268</v>
          </cell>
          <cell r="F8">
            <v>128231</v>
          </cell>
          <cell r="G8">
            <v>129511</v>
          </cell>
          <cell r="H8">
            <v>131138</v>
          </cell>
          <cell r="I8">
            <v>132984</v>
          </cell>
          <cell r="J8">
            <v>134568</v>
          </cell>
          <cell r="K8">
            <v>135841</v>
          </cell>
          <cell r="L8">
            <v>137093</v>
          </cell>
          <cell r="M8">
            <v>138093</v>
          </cell>
        </row>
        <row r="9">
          <cell r="D9">
            <v>61972</v>
          </cell>
          <cell r="E9">
            <v>63280</v>
          </cell>
          <cell r="F9">
            <v>64633</v>
          </cell>
          <cell r="G9">
            <v>65520</v>
          </cell>
          <cell r="H9">
            <v>66652</v>
          </cell>
          <cell r="I9">
            <v>67941</v>
          </cell>
          <cell r="J9">
            <v>69054</v>
          </cell>
          <cell r="K9">
            <v>69953</v>
          </cell>
          <cell r="L9">
            <v>70834</v>
          </cell>
          <cell r="M9">
            <v>71759</v>
          </cell>
        </row>
        <row r="10">
          <cell r="D10">
            <v>119423</v>
          </cell>
          <cell r="E10">
            <v>120511</v>
          </cell>
          <cell r="F10">
            <v>121622</v>
          </cell>
          <cell r="G10">
            <v>122343</v>
          </cell>
          <cell r="H10">
            <v>123256</v>
          </cell>
          <cell r="I10">
            <v>124285</v>
          </cell>
          <cell r="J10">
            <v>125163</v>
          </cell>
          <cell r="K10">
            <v>125868</v>
          </cell>
          <cell r="L10">
            <v>126562</v>
          </cell>
          <cell r="M10">
            <v>127544</v>
          </cell>
        </row>
        <row r="11">
          <cell r="D11">
            <v>58506</v>
          </cell>
          <cell r="E11">
            <v>59470</v>
          </cell>
          <cell r="F11">
            <v>60464</v>
          </cell>
          <cell r="G11">
            <v>61111</v>
          </cell>
          <cell r="H11">
            <v>61936</v>
          </cell>
          <cell r="I11">
            <v>62873</v>
          </cell>
          <cell r="J11">
            <v>63677</v>
          </cell>
          <cell r="K11">
            <v>64325</v>
          </cell>
          <cell r="L11">
            <v>64960</v>
          </cell>
          <cell r="M11">
            <v>65692</v>
          </cell>
        </row>
        <row r="12">
          <cell r="D12">
            <v>60632</v>
          </cell>
          <cell r="E12">
            <v>61198</v>
          </cell>
          <cell r="F12">
            <v>61777</v>
          </cell>
          <cell r="G12">
            <v>62152</v>
          </cell>
          <cell r="H12">
            <v>62628</v>
          </cell>
          <cell r="I12">
            <v>63164</v>
          </cell>
          <cell r="J12">
            <v>63622</v>
          </cell>
          <cell r="K12">
            <v>63989</v>
          </cell>
          <cell r="L12">
            <v>64489</v>
          </cell>
          <cell r="M12">
            <v>64913</v>
          </cell>
        </row>
        <row r="13">
          <cell r="D13">
            <v>166936</v>
          </cell>
          <cell r="E13">
            <v>168602</v>
          </cell>
          <cell r="F13">
            <v>170307</v>
          </cell>
          <cell r="G13">
            <v>171412</v>
          </cell>
          <cell r="H13">
            <v>172814</v>
          </cell>
          <cell r="I13">
            <v>174396</v>
          </cell>
          <cell r="J13">
            <v>175747</v>
          </cell>
          <cell r="K13">
            <v>176829</v>
          </cell>
          <cell r="L13">
            <v>177760</v>
          </cell>
          <cell r="M13">
            <v>178840</v>
          </cell>
        </row>
        <row r="14">
          <cell r="D14">
            <v>138268</v>
          </cell>
          <cell r="E14">
            <v>139249</v>
          </cell>
          <cell r="F14">
            <v>140249</v>
          </cell>
          <cell r="G14">
            <v>140897</v>
          </cell>
          <cell r="H14">
            <v>141715</v>
          </cell>
          <cell r="I14">
            <v>142637</v>
          </cell>
          <cell r="J14">
            <v>143423</v>
          </cell>
          <cell r="K14">
            <v>144052</v>
          </cell>
          <cell r="L14">
            <v>144675</v>
          </cell>
          <cell r="M14">
            <v>145548</v>
          </cell>
        </row>
        <row r="15">
          <cell r="D15">
            <v>66567</v>
          </cell>
          <cell r="E15">
            <v>67426</v>
          </cell>
          <cell r="F15">
            <v>68308</v>
          </cell>
          <cell r="G15">
            <v>68882</v>
          </cell>
          <cell r="H15">
            <v>69610</v>
          </cell>
          <cell r="I15">
            <v>70435</v>
          </cell>
          <cell r="J15">
            <v>71141</v>
          </cell>
          <cell r="K15">
            <v>71708</v>
          </cell>
          <cell r="L15">
            <v>72265</v>
          </cell>
          <cell r="M15">
            <v>72950</v>
          </cell>
        </row>
        <row r="16">
          <cell r="D16">
            <v>197388</v>
          </cell>
          <cell r="E16">
            <v>196995</v>
          </cell>
          <cell r="F16">
            <v>196597</v>
          </cell>
          <cell r="G16">
            <v>196341</v>
          </cell>
          <cell r="H16">
            <v>196020</v>
          </cell>
          <cell r="I16">
            <v>195661</v>
          </cell>
          <cell r="J16">
            <v>195358</v>
          </cell>
          <cell r="K16">
            <v>195117</v>
          </cell>
          <cell r="L16">
            <v>194910</v>
          </cell>
          <cell r="M16">
            <v>195542</v>
          </cell>
        </row>
        <row r="17">
          <cell r="D17">
            <v>88178</v>
          </cell>
          <cell r="E17">
            <v>88795</v>
          </cell>
          <cell r="F17">
            <v>89424</v>
          </cell>
          <cell r="G17">
            <v>89831</v>
          </cell>
          <cell r="H17">
            <v>90346</v>
          </cell>
          <cell r="I17">
            <v>90926</v>
          </cell>
          <cell r="J17">
            <v>91420</v>
          </cell>
          <cell r="K17">
            <v>91815</v>
          </cell>
          <cell r="L17">
            <v>92207</v>
          </cell>
          <cell r="M17">
            <v>92859</v>
          </cell>
        </row>
        <row r="18">
          <cell r="D18">
            <v>81042</v>
          </cell>
          <cell r="E18">
            <v>80879</v>
          </cell>
          <cell r="F18">
            <v>80714</v>
          </cell>
          <cell r="G18">
            <v>80608</v>
          </cell>
          <cell r="H18">
            <v>80475</v>
          </cell>
          <cell r="I18">
            <v>80327</v>
          </cell>
          <cell r="J18">
            <v>80202</v>
          </cell>
          <cell r="K18">
            <v>80102</v>
          </cell>
          <cell r="L18">
            <v>80016</v>
          </cell>
          <cell r="M18">
            <v>80582</v>
          </cell>
        </row>
        <row r="19">
          <cell r="D19">
            <v>61630</v>
          </cell>
          <cell r="E19">
            <v>62868</v>
          </cell>
          <cell r="F19">
            <v>64148</v>
          </cell>
          <cell r="G19">
            <v>64985</v>
          </cell>
          <cell r="H19">
            <v>66050</v>
          </cell>
          <cell r="I19">
            <v>67266</v>
          </cell>
          <cell r="J19">
            <v>68310</v>
          </cell>
          <cell r="K19">
            <v>69157</v>
          </cell>
          <cell r="L19">
            <v>69994</v>
          </cell>
          <cell r="M19">
            <v>70862</v>
          </cell>
        </row>
        <row r="20">
          <cell r="D20">
            <v>99344</v>
          </cell>
          <cell r="E20">
            <v>99662</v>
          </cell>
          <cell r="F20">
            <v>99984</v>
          </cell>
          <cell r="G20">
            <v>100193</v>
          </cell>
          <cell r="H20">
            <v>100455</v>
          </cell>
          <cell r="I20">
            <v>100750</v>
          </cell>
          <cell r="J20">
            <v>101000</v>
          </cell>
          <cell r="K20">
            <v>101200</v>
          </cell>
          <cell r="L20">
            <v>101404</v>
          </cell>
          <cell r="M20">
            <v>101754</v>
          </cell>
        </row>
        <row r="21">
          <cell r="D21">
            <v>97301</v>
          </cell>
          <cell r="E21">
            <v>97545</v>
          </cell>
          <cell r="F21">
            <v>97793</v>
          </cell>
          <cell r="G21">
            <v>97953</v>
          </cell>
          <cell r="H21">
            <v>98155</v>
          </cell>
          <cell r="I21">
            <v>98380</v>
          </cell>
          <cell r="J21">
            <v>98572</v>
          </cell>
          <cell r="K21">
            <v>98725</v>
          </cell>
          <cell r="L21">
            <v>98885</v>
          </cell>
          <cell r="M21">
            <v>99244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ung"/>
      <sheetName val="trau,bo,lon"/>
      <sheetName val="Sheet3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Sheet17"/>
      <sheetName val="Sheet18"/>
      <sheetName val="Sheet19"/>
      <sheetName val="Sheet20"/>
    </sheetNames>
    <sheetDataSet>
      <sheetData sheetId="0" refreshError="1">
        <row r="17">
          <cell r="M17">
            <v>2445.6</v>
          </cell>
          <cell r="V17">
            <v>1289</v>
          </cell>
          <cell r="AE17">
            <v>1294</v>
          </cell>
          <cell r="AN17">
            <v>1045</v>
          </cell>
          <cell r="AW17">
            <v>750</v>
          </cell>
          <cell r="BF17">
            <v>580</v>
          </cell>
          <cell r="BO17">
            <v>980</v>
          </cell>
          <cell r="BX17">
            <v>1170</v>
          </cell>
          <cell r="CG17">
            <v>2622</v>
          </cell>
          <cell r="CP17">
            <v>1466</v>
          </cell>
          <cell r="CY17">
            <v>2130</v>
          </cell>
          <cell r="DH17">
            <v>532</v>
          </cell>
          <cell r="DQ17">
            <v>1077</v>
          </cell>
          <cell r="DZ17">
            <v>890</v>
          </cell>
          <cell r="EI17">
            <v>590</v>
          </cell>
        </row>
        <row r="24">
          <cell r="M24">
            <v>763452</v>
          </cell>
          <cell r="V24">
            <v>212290</v>
          </cell>
          <cell r="AE24">
            <v>233148</v>
          </cell>
          <cell r="AN24">
            <v>419624</v>
          </cell>
          <cell r="AW24">
            <v>370202</v>
          </cell>
          <cell r="BF24">
            <v>204940</v>
          </cell>
          <cell r="BO24">
            <v>190818</v>
          </cell>
          <cell r="BX24">
            <v>304637</v>
          </cell>
          <cell r="CG24">
            <v>1219042</v>
          </cell>
          <cell r="CP24">
            <v>269817</v>
          </cell>
          <cell r="CY24">
            <v>794700</v>
          </cell>
          <cell r="DH24">
            <v>336603</v>
          </cell>
          <cell r="DQ24">
            <v>267868</v>
          </cell>
          <cell r="DZ24">
            <v>258806</v>
          </cell>
          <cell r="EI24">
            <v>434021</v>
          </cell>
        </row>
        <row r="25">
          <cell r="M25">
            <v>719764</v>
          </cell>
          <cell r="V25">
            <v>208830</v>
          </cell>
          <cell r="AE25">
            <v>157191</v>
          </cell>
          <cell r="AN25">
            <v>393489</v>
          </cell>
          <cell r="AW25">
            <v>347309</v>
          </cell>
          <cell r="BF25">
            <v>189734</v>
          </cell>
          <cell r="BO25">
            <v>172002</v>
          </cell>
          <cell r="BX25">
            <v>298548</v>
          </cell>
          <cell r="CG25">
            <v>895462</v>
          </cell>
          <cell r="CP25">
            <v>240348</v>
          </cell>
          <cell r="CY25">
            <v>614500</v>
          </cell>
          <cell r="DH25">
            <v>252530</v>
          </cell>
          <cell r="DQ25">
            <v>149030</v>
          </cell>
          <cell r="DZ25">
            <v>138692</v>
          </cell>
          <cell r="EI25">
            <v>399129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 refreshError="1">
        <row r="21">
          <cell r="Q21">
            <v>253</v>
          </cell>
          <cell r="AB21">
            <v>214</v>
          </cell>
          <cell r="AM21">
            <v>520</v>
          </cell>
          <cell r="AX21">
            <v>296</v>
          </cell>
          <cell r="BI21">
            <v>1545</v>
          </cell>
          <cell r="BT21">
            <v>214</v>
          </cell>
          <cell r="CE21">
            <v>361</v>
          </cell>
          <cell r="CP21">
            <v>1070</v>
          </cell>
          <cell r="DA21">
            <v>2941</v>
          </cell>
          <cell r="DL21">
            <v>1570</v>
          </cell>
          <cell r="DW21">
            <v>2213</v>
          </cell>
          <cell r="EH21">
            <v>398</v>
          </cell>
          <cell r="ES21">
            <v>606</v>
          </cell>
          <cell r="FD21">
            <v>30</v>
          </cell>
          <cell r="FO21">
            <v>513</v>
          </cell>
        </row>
        <row r="47">
          <cell r="Q47">
            <v>912007</v>
          </cell>
          <cell r="AB47">
            <v>492400</v>
          </cell>
          <cell r="AM47">
            <v>202339</v>
          </cell>
          <cell r="AX47">
            <v>235232</v>
          </cell>
          <cell r="BI47">
            <v>418313</v>
          </cell>
          <cell r="BT47">
            <v>172048</v>
          </cell>
          <cell r="CE47">
            <v>208743</v>
          </cell>
          <cell r="CP47">
            <v>492952</v>
          </cell>
          <cell r="DA47">
            <v>1371140</v>
          </cell>
          <cell r="DL47">
            <v>284900</v>
          </cell>
          <cell r="DW47">
            <v>701269</v>
          </cell>
          <cell r="EH47">
            <v>396401</v>
          </cell>
          <cell r="ES47">
            <v>245000</v>
          </cell>
          <cell r="FD47">
            <v>279373</v>
          </cell>
          <cell r="FO47">
            <v>659725</v>
          </cell>
        </row>
      </sheetData>
      <sheetData sheetId="1" refreshError="1"/>
      <sheetData sheetId="2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 refreshError="1">
        <row r="21">
          <cell r="Q21">
            <v>1120</v>
          </cell>
          <cell r="AB21">
            <v>274</v>
          </cell>
          <cell r="AM21">
            <v>498</v>
          </cell>
          <cell r="AX21">
            <v>330</v>
          </cell>
          <cell r="BI21">
            <v>850</v>
          </cell>
          <cell r="BT21">
            <v>37</v>
          </cell>
          <cell r="CE21">
            <v>383.6</v>
          </cell>
          <cell r="CP21">
            <v>1080</v>
          </cell>
          <cell r="DA21">
            <v>2119</v>
          </cell>
          <cell r="DL21">
            <v>1007</v>
          </cell>
          <cell r="DW21">
            <v>2520</v>
          </cell>
          <cell r="EH21">
            <v>399</v>
          </cell>
          <cell r="ES21">
            <v>901</v>
          </cell>
          <cell r="FD21">
            <v>52.5</v>
          </cell>
          <cell r="FO21">
            <v>399</v>
          </cell>
        </row>
        <row r="47">
          <cell r="Q47">
            <v>1042572</v>
          </cell>
          <cell r="AB47">
            <v>545902</v>
          </cell>
          <cell r="AM47">
            <v>191835</v>
          </cell>
          <cell r="AX47">
            <v>193137</v>
          </cell>
          <cell r="BI47">
            <v>272000</v>
          </cell>
          <cell r="BT47">
            <v>114483</v>
          </cell>
          <cell r="CE47">
            <v>219410</v>
          </cell>
          <cell r="CP47">
            <v>394952</v>
          </cell>
          <cell r="DA47">
            <v>1465146</v>
          </cell>
          <cell r="DL47">
            <v>311292</v>
          </cell>
          <cell r="DW47">
            <v>1193635</v>
          </cell>
          <cell r="EH47">
            <v>522870</v>
          </cell>
          <cell r="ES47">
            <v>252770</v>
          </cell>
          <cell r="FD47">
            <v>354913</v>
          </cell>
          <cell r="FO47">
            <v>643821</v>
          </cell>
        </row>
      </sheetData>
      <sheetData sheetId="1" refreshError="1"/>
      <sheetData sheetId="2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 refreshError="1">
        <row r="21">
          <cell r="Q21">
            <v>526</v>
          </cell>
          <cell r="AB21">
            <v>279</v>
          </cell>
          <cell r="AM21">
            <v>1126</v>
          </cell>
          <cell r="AX21">
            <v>631</v>
          </cell>
          <cell r="BI21">
            <v>241</v>
          </cell>
          <cell r="BT21">
            <v>92</v>
          </cell>
          <cell r="CE21">
            <v>690</v>
          </cell>
          <cell r="CP21">
            <v>1000</v>
          </cell>
          <cell r="DA21">
            <v>2269</v>
          </cell>
          <cell r="DL21">
            <v>1051</v>
          </cell>
          <cell r="DW21">
            <v>1950</v>
          </cell>
          <cell r="EH21">
            <v>411</v>
          </cell>
          <cell r="ES21">
            <v>941</v>
          </cell>
          <cell r="FD21">
            <v>836</v>
          </cell>
          <cell r="FO21">
            <v>417</v>
          </cell>
        </row>
        <row r="47">
          <cell r="Q47">
            <v>1014930</v>
          </cell>
          <cell r="AB47">
            <v>596272</v>
          </cell>
          <cell r="AM47">
            <v>204767</v>
          </cell>
          <cell r="AX47">
            <v>211134</v>
          </cell>
          <cell r="BI47">
            <v>363950</v>
          </cell>
          <cell r="BT47">
            <v>141980</v>
          </cell>
          <cell r="CE47">
            <v>292970</v>
          </cell>
          <cell r="CP47">
            <v>535520</v>
          </cell>
          <cell r="DA47">
            <v>1226375</v>
          </cell>
          <cell r="DL47">
            <v>311172</v>
          </cell>
          <cell r="DW47">
            <v>1287535</v>
          </cell>
          <cell r="EH47">
            <v>519930</v>
          </cell>
          <cell r="ES47">
            <v>271970</v>
          </cell>
          <cell r="FD47">
            <v>356681</v>
          </cell>
          <cell r="FO47">
            <v>692578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L$-INTER"/>
      <sheetName val="MTL$-TRUNCK-AG"/>
      <sheetName val="MTL$-PRODTANK-UG"/>
      <sheetName val="MTL$-PRODTANK-AG"/>
      <sheetName val="MTL$-JETTY"/>
      <sheetName val="MTL$-TRUNCK-UG"/>
      <sheetName val="XL4Poppy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1 HAGIANG"/>
      <sheetName val="2 TUYEN QUANG"/>
      <sheetName val="3 CAOBANG"/>
      <sheetName val="4 LANGSON"/>
      <sheetName val="5 LAOCAI"/>
      <sheetName val="6 YENBAI"/>
      <sheetName val="7 THAI NGUYEN"/>
      <sheetName val="8 BAC CAN"/>
      <sheetName val="9 PHU THO"/>
      <sheetName val="10 VINH PHUC"/>
      <sheetName val="11 BAC GIANG"/>
      <sheetName val="12 BAC NINH"/>
      <sheetName val="13 QUANG NINH"/>
      <sheetName val="14 HOA BINH"/>
      <sheetName val="15 SON LA"/>
      <sheetName val="16 LAI CHAU"/>
      <sheetName val="17 HA NOI"/>
      <sheetName val="18 HAI PHONG"/>
      <sheetName val="19 HAI DUONG"/>
      <sheetName val="20 HUNG YEN"/>
      <sheetName val="21 HA TAY"/>
      <sheetName val="22 THAI BINH"/>
      <sheetName val="23 NAM DINH"/>
      <sheetName val="24 HA NAM"/>
      <sheetName val="25 NINH BINH"/>
      <sheetName val="26 THANH HOA"/>
      <sheetName val="27 NGHE AN"/>
      <sheetName val="28 HA TINH"/>
      <sheetName val="29 QUANG BINH"/>
      <sheetName val="30 QUANG TRI"/>
      <sheetName val="31 THUA THIEN HUE"/>
      <sheetName val="32 TP DA NANG"/>
      <sheetName val="33 QUANG NAM"/>
      <sheetName val="34 QUANG NGAI "/>
      <sheetName val="35 BINH DINH"/>
      <sheetName val="36 PHU YEN"/>
      <sheetName val="37 KHANH HOA"/>
      <sheetName val="38 DAC LAC "/>
      <sheetName val="39 GIA LAI"/>
      <sheetName val="40 KON TUM "/>
      <sheetName val="41 LAM DONG"/>
      <sheetName val="42 TP HO CHI MINH"/>
      <sheetName val="43 DONG NAI"/>
      <sheetName val="44 BINH DUONG"/>
      <sheetName val="45 BINH PHUOC"/>
      <sheetName val="46 TAY NINH"/>
      <sheetName val="47 BA RIA VT"/>
      <sheetName val="48 NINH THUAN"/>
      <sheetName val="49 BINH THUAN "/>
      <sheetName val="50 LONG AN"/>
      <sheetName val="51 TIEN GIANG"/>
      <sheetName val="52 BEN TRE"/>
      <sheetName val="53 TRA VINH"/>
      <sheetName val="54 VINH LONG"/>
      <sheetName val="55 CAN THO"/>
      <sheetName val="56 SOC TRANG"/>
      <sheetName val="57 AN GIANG"/>
      <sheetName val="58 DONG THAP"/>
      <sheetName val="59 KIEN GIANG"/>
      <sheetName val="60 BAC LIEU"/>
      <sheetName val="61 CA MAU"/>
      <sheetName val="Sheet1"/>
      <sheetName val="NEW-PANEL"/>
      <sheetName val="Du_lieu"/>
      <sheetName val="DanhMuc"/>
      <sheetName val="IBASE"/>
      <sheetName val="MTL$-INTER"/>
      <sheetName val="THK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1">
          <cell r="A11">
            <v>2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LTS"/>
      <sheetName val="2.59.1"/>
      <sheetName val="2.1"/>
      <sheetName val="2.2"/>
      <sheetName val="2.3 "/>
      <sheetName val="2.4"/>
      <sheetName val="2.5"/>
      <sheetName val="2.6"/>
      <sheetName val="2.7"/>
      <sheetName val="2.8"/>
      <sheetName val="2.9"/>
      <sheetName val="2.10"/>
      <sheetName val="2.11"/>
      <sheetName val="2.12"/>
      <sheetName val="2.13"/>
      <sheetName val="2.14"/>
      <sheetName val="2.15"/>
      <sheetName val="2.16"/>
      <sheetName val="2.17"/>
      <sheetName val="2.18"/>
      <sheetName val="2.19"/>
      <sheetName val="2.20"/>
      <sheetName val="2.21"/>
      <sheetName val="2.22"/>
      <sheetName val="2.23"/>
      <sheetName val="2.24"/>
      <sheetName val="2.25"/>
      <sheetName val="2.26"/>
      <sheetName val="2.27"/>
      <sheetName val="2.28"/>
      <sheetName val="2.29"/>
      <sheetName val="2.30"/>
      <sheetName val="2.31"/>
      <sheetName val="2.32"/>
      <sheetName val="2.33"/>
      <sheetName val="2.34"/>
      <sheetName val="2.35"/>
      <sheetName val="2.36"/>
      <sheetName val="2.37"/>
      <sheetName val="2.38"/>
      <sheetName val="2.38.1"/>
      <sheetName val="2.38.2"/>
      <sheetName val="2.38.3"/>
      <sheetName val="2.39"/>
      <sheetName val="2.40"/>
      <sheetName val="2.41"/>
      <sheetName val="2.42"/>
      <sheetName val="2.43"/>
      <sheetName val="2.44"/>
      <sheetName val="2.45"/>
      <sheetName val="2.46"/>
      <sheetName val="2.47"/>
      <sheetName val="2.48"/>
      <sheetName val="2.49"/>
      <sheetName val="2.50"/>
      <sheetName val="2.51"/>
      <sheetName val="2.52"/>
      <sheetName val="2.53"/>
      <sheetName val="2.54"/>
      <sheetName val="2.55"/>
      <sheetName val="2.56"/>
      <sheetName val="2.57"/>
      <sheetName val="2.58"/>
      <sheetName val="2.59"/>
      <sheetName val="2.60"/>
      <sheetName val="2.61"/>
      <sheetName val="2.62"/>
      <sheetName val="2.63"/>
      <sheetName val="2.64"/>
      <sheetName val="2.65"/>
      <sheetName val="2.66"/>
      <sheetName val="2.67"/>
      <sheetName val="2.68"/>
      <sheetName val="2.69"/>
      <sheetName val="2.70"/>
      <sheetName val="2.71"/>
      <sheetName val="2.72"/>
      <sheetName val="2.73"/>
      <sheetName val="2.74"/>
      <sheetName val="2.74.1"/>
      <sheetName val="2.90"/>
      <sheetName val="7 THAI NGUYEN"/>
      <sheetName val="MTL$-INTER"/>
      <sheetName val="Ban r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 refreshError="1"/>
      <sheetData sheetId="82" refreshError="1"/>
      <sheetData sheetId="83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LTS"/>
      <sheetName val="2.59.1"/>
      <sheetName val="2.1"/>
      <sheetName val="2.2"/>
      <sheetName val="2.3 "/>
      <sheetName val="2.4"/>
      <sheetName val="2.5"/>
      <sheetName val="2.6"/>
      <sheetName val="2.7"/>
      <sheetName val="2.8"/>
      <sheetName val="2.9"/>
      <sheetName val="2.10"/>
      <sheetName val="2.11"/>
      <sheetName val="2.12"/>
      <sheetName val="2.13"/>
      <sheetName val="2.14"/>
      <sheetName val="2.15"/>
      <sheetName val="2.16"/>
      <sheetName val="2.17"/>
      <sheetName val="2.18"/>
      <sheetName val="2.19"/>
      <sheetName val="2.20"/>
      <sheetName val="2.21"/>
      <sheetName val="2.22"/>
      <sheetName val="2.23"/>
      <sheetName val="2.24"/>
      <sheetName val="2.25"/>
      <sheetName val="2.26"/>
      <sheetName val="2.27"/>
      <sheetName val="2.28"/>
      <sheetName val="2.29"/>
      <sheetName val="2.30"/>
      <sheetName val="2.31"/>
      <sheetName val="2.32"/>
      <sheetName val="2.33"/>
      <sheetName val="2.34"/>
      <sheetName val="2.35"/>
      <sheetName val="2.36"/>
      <sheetName val="2.37"/>
      <sheetName val="2.38"/>
      <sheetName val="2.38.1"/>
      <sheetName val="2.38.2"/>
      <sheetName val="2.38.3"/>
      <sheetName val="2.39"/>
      <sheetName val="2.40"/>
      <sheetName val="2.41"/>
      <sheetName val="2.42"/>
      <sheetName val="2.43"/>
      <sheetName val="2.44"/>
      <sheetName val="2.45"/>
      <sheetName val="2.46"/>
      <sheetName val="2.47"/>
      <sheetName val="2.48"/>
      <sheetName val="2.49"/>
      <sheetName val="2.50"/>
      <sheetName val="2.51"/>
      <sheetName val="2.52"/>
      <sheetName val="2.53"/>
      <sheetName val="2.54"/>
      <sheetName val="2.55"/>
      <sheetName val="2.56"/>
      <sheetName val="2.57"/>
      <sheetName val="2.58"/>
      <sheetName val="2.59"/>
      <sheetName val="2.60"/>
      <sheetName val="2.61"/>
      <sheetName val="2.62"/>
      <sheetName val="2.63"/>
      <sheetName val="2.64"/>
      <sheetName val="2.65"/>
      <sheetName val="2.66"/>
      <sheetName val="2.67"/>
      <sheetName val="2.68"/>
      <sheetName val="2.69"/>
      <sheetName val="2.70"/>
      <sheetName val="2.71"/>
      <sheetName val="2.72"/>
      <sheetName val="2.73"/>
      <sheetName val="2.74"/>
      <sheetName val="2.74.1"/>
      <sheetName val="2.9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BASE"/>
      <sheetName val="Sheet1"/>
      <sheetName val="T3-99"/>
      <sheetName val="T4-99"/>
      <sheetName val="T5-99"/>
      <sheetName val="T6-99"/>
      <sheetName val="T7-99"/>
      <sheetName val="T8-99"/>
      <sheetName val="T9-99"/>
      <sheetName val="T10-99"/>
      <sheetName val="T11-99"/>
      <sheetName val="T12-99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CV den trong tong"/>
      <sheetName val="Sheet2"/>
      <sheetName val="00000000"/>
      <sheetName val="KHQ2"/>
      <sheetName val="KHT4,5-02"/>
      <sheetName val="KHVt "/>
      <sheetName val="KHVtt4"/>
      <sheetName val="KHVt XL"/>
      <sheetName val="KHVt XLT4"/>
      <sheetName val="TNHNoi"/>
      <sheetName val="Sheet3"/>
      <sheetName val="XL4Poppy"/>
      <sheetName val="km248"/>
      <sheetName val="TBA"/>
      <sheetName val="Netbook"/>
      <sheetName val="DZ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PA_coso"/>
      <sheetName val="PA_von"/>
      <sheetName val="PA_nhucau"/>
      <sheetName val="PA_TH"/>
      <sheetName val="THDT"/>
      <sheetName val="XL35"/>
      <sheetName val="DZ-35"/>
      <sheetName val="TN_35"/>
      <sheetName val="CT-DZ"/>
      <sheetName val="VC"/>
      <sheetName val="TC"/>
      <sheetName val="TH_BA"/>
      <sheetName val="TNT"/>
      <sheetName val="CT_TBA"/>
      <sheetName val="KB"/>
      <sheetName val="CT_BT"/>
      <sheetName val="KS"/>
      <sheetName val="BT"/>
      <sheetName val="CP_BT"/>
      <sheetName val="Sheet4"/>
      <sheetName val="Sheet5"/>
      <sheetName val="DB"/>
      <sheetName val="XXXXXXXX"/>
      <sheetName val="Thep be"/>
      <sheetName val="Thep than"/>
      <sheetName val="Thep xa mu"/>
      <sheetName val="Nhap lieu"/>
      <sheetName val="PGT"/>
      <sheetName val="Tien dien"/>
      <sheetName val="Thue GTGT"/>
      <sheetName val="142201-T1-th"/>
      <sheetName val="142201-T1 "/>
      <sheetName val="142201-T2-th "/>
      <sheetName val="142201-T2"/>
      <sheetName val="142201-T3-th "/>
      <sheetName val="142201-T3"/>
      <sheetName val="142201-T4-th  "/>
      <sheetName val="142201-T4"/>
      <sheetName val="142201-T6"/>
      <sheetName val="142201-T10"/>
      <sheetName val="Kluong phu"/>
      <sheetName val="Lan can"/>
      <sheetName val="Ho lan"/>
      <sheetName val="Coc tieu"/>
      <sheetName val="Bien bao"/>
      <sheetName val="Ranh"/>
      <sheetName val="Tuongchan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Km274-Km275"/>
      <sheetName val="Km275-Km276"/>
      <sheetName val="Km276-Km277"/>
      <sheetName val="Km277-Km278"/>
      <sheetName val="Km278-Km279"/>
      <sheetName val="Km279-Km280"/>
      <sheetName val="Km280-Km281"/>
      <sheetName val="Km281-Km282"/>
      <sheetName val="Km282-Km283"/>
      <sheetName val="Km283-Km284"/>
      <sheetName val="Km284-Km285"/>
      <sheetName val="Nenduong"/>
      <sheetName val="Op mai 284"/>
      <sheetName val="Op mai"/>
      <sheetName val="t1"/>
      <sheetName val=" t5"/>
      <sheetName val="t.4"/>
      <sheetName val=" t3 "/>
      <sheetName val="T2"/>
      <sheetName val="t"/>
      <sheetName val=" TH331"/>
      <sheetName val=" Minh ha"/>
      <sheetName val="HTay03"/>
      <sheetName val=" Ha Tay"/>
      <sheetName val="tw2"/>
      <sheetName val=" Vinhphuc"/>
      <sheetName val=" Nbinh"/>
      <sheetName val=" QVinh"/>
      <sheetName val=" TW1"/>
      <sheetName val="10000000"/>
      <sheetName val="VtuHaTheSauTramBT3"/>
      <sheetName val="VtuHaTheSauTRamBT9"/>
      <sheetName val="VtuHaTheSautramLienThang"/>
      <sheetName val="VTuHaTheSautramBT5"/>
      <sheetName val="VTuHaTheSautramBT2"/>
      <sheetName val="VtuHaTheSautramTTCocSoi"/>
      <sheetName val="VtuHaTheSauTBAKhoi13"/>
      <sheetName val="VtuHaTheSauTBAKhoi12"/>
      <sheetName val="VtuHaTheSauTBANgDu4"/>
      <sheetName val="VtuHaTheSauTBAHungThuy"/>
      <sheetName val="VtuHaTheSauTBAHaiSan"/>
      <sheetName val="VtuHaTheSauTBANgVanTroi1"/>
      <sheetName val="VtuHaTheSauTBANgVanTroi2"/>
      <sheetName val="VtuHaTheSauTBANguyenDu2"/>
      <sheetName val="VtuHaTheSauTBANguyenDu6"/>
      <sheetName val="VtuHaTheSauTBABenThuy1"/>
      <sheetName val="VatTuThuHoi"/>
      <sheetName val="VtuHaTheSauTBABenThuy1 (2)"/>
      <sheetName val="thkl"/>
      <sheetName val="thkl (2)"/>
      <sheetName val="kht8"/>
      <sheetName val="long tec"/>
      <sheetName val="nlongt"/>
      <sheetName val="tuanb"/>
      <sheetName val="ntuanb"/>
      <sheetName val="nbinh"/>
      <sheetName val="nque"/>
      <sheetName val="ntien"/>
      <sheetName val="ntuanH"/>
      <sheetName val="nmuoi"/>
      <sheetName val="nnghia"/>
      <sheetName val="ntuanM"/>
      <sheetName val="nthi"/>
      <sheetName val="nchung"/>
      <sheetName val="nanh"/>
      <sheetName val="nthang"/>
      <sheetName val="nnguyen"/>
      <sheetName val="ntuc"/>
      <sheetName val="nngan"/>
      <sheetName val="nloi"/>
      <sheetName val="nphuock"/>
      <sheetName val="nphuoch"/>
      <sheetName val="nsonpd"/>
      <sheetName val="nphuock04"/>
      <sheetName val="nphuoch04"/>
      <sheetName val="nphuocpd04"/>
      <sheetName val="nphuocd04"/>
      <sheetName val="nphuoctr04"/>
      <sheetName val="nphuocb04"/>
      <sheetName val="Km274 - Km275"/>
      <sheetName val="Km275 - Km276"/>
      <sheetName val="Km276 - Km277"/>
      <sheetName val="Km277 - Km278 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Matduong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Tong hop"/>
      <sheetName val="Tong hop (2)"/>
      <sheetName val="Cong"/>
      <sheetName val="Cong cu"/>
      <sheetName val="Dinhhinh"/>
      <sheetName val="Cot thep"/>
      <sheetName val="Cong tron D75"/>
      <sheetName val="Cong tron D100"/>
      <sheetName val="Cong tron D150"/>
      <sheetName val="Cong tron 2D150"/>
      <sheetName val="Cong ban 1,0x1,0"/>
      <sheetName val="Cong ban 1,0x1,2"/>
      <sheetName val="Cong hop 1,5x1,5"/>
      <sheetName val="Cong hop 2,0x1,5"/>
      <sheetName val="Cong hop 2,0x2,0"/>
      <sheetName val="Sheet6"/>
      <sheetName val="tb1"/>
      <sheetName val="Song trai"/>
      <sheetName val="Dinh+ha nha"/>
      <sheetName val="PTLK"/>
      <sheetName val="NG k"/>
      <sheetName val="THcong"/>
      <sheetName val="BHXH"/>
      <sheetName val="BHXH12"/>
      <sheetName val="Sheet8"/>
      <sheetName val="Sheet9"/>
      <sheetName val="THVDT"/>
      <sheetName val="NCLD"/>
      <sheetName val="MMTB"/>
      <sheetName val="CFSX"/>
      <sheetName val="KQ"/>
      <sheetName val="DTSL"/>
      <sheetName val="XDCBK"/>
      <sheetName val="KHTSCD"/>
      <sheetName val="XDCB"/>
      <sheetName val="Trich Ngang"/>
      <sheetName val="Danh sach Rieng"/>
      <sheetName val="Dia Diem Thuc Tap"/>
      <sheetName val="De Tai Thuc Tap"/>
      <sheetName val="LuongT1"/>
      <sheetName val="LuongT2"/>
      <sheetName val="luongthang12"/>
      <sheetName val="LuongT11"/>
      <sheetName val="thang5"/>
      <sheetName val="T7"/>
      <sheetName val="T10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PhieuKT"/>
      <sheetName val="T.so thay doi"/>
      <sheetName val="BTHDT_DZcaothe"/>
      <sheetName val="BTHDT_TBA"/>
      <sheetName val="THXL_DZcaothe"/>
      <sheetName val="TN_DZcaothe"/>
      <sheetName val="b.THchitietDZCT"/>
      <sheetName val="tr_tinhDZcaothe"/>
      <sheetName val="THXL_TBA"/>
      <sheetName val="TN_TBA"/>
      <sheetName val="b.THchitietTBA"/>
      <sheetName val="tr_tinhTBA"/>
      <sheetName val="Khao sat"/>
      <sheetName val="TT khao sat"/>
      <sheetName val="socai2003-6tc"/>
      <sheetName val="SCT Cong trinh"/>
      <sheetName val="06-2003 (2)"/>
      <sheetName val="CDPS 6tc"/>
      <sheetName val="SCT Nha thau"/>
      <sheetName val="socai2003 (6tc)dp"/>
      <sheetName val="socai2003 (6tc)"/>
      <sheetName val="CDPS 6tc (2)"/>
      <sheetName val="20000000"/>
      <sheetName val="KM"/>
      <sheetName val="KHOANMUC"/>
      <sheetName val="QTNC"/>
      <sheetName val="CPQL"/>
      <sheetName val="SANLUONG"/>
      <sheetName val="SSCP-SL"/>
      <sheetName val="CPSX"/>
      <sheetName val="CDSL (2)"/>
      <sheetName val="Congty"/>
      <sheetName val="VPPN"/>
      <sheetName val="XN74"/>
      <sheetName val="XN54"/>
      <sheetName val="XN33"/>
      <sheetName val="NK96"/>
      <sheetName val="XL4Test5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phan tich DG"/>
      <sheetName val="gia vat lieu"/>
      <sheetName val="gia xe may"/>
      <sheetName val="gia nhan cong"/>
      <sheetName val="F ThanhTri"/>
      <sheetName val="F Gialam"/>
      <sheetName val="DG"/>
      <sheetName val="TH dam"/>
      <sheetName val="SX dam"/>
      <sheetName val="LD dam"/>
      <sheetName val="Bang gia VL"/>
      <sheetName val="Gia NC"/>
      <sheetName val="Gia may"/>
      <sheetName val="Tonghop"/>
      <sheetName val="Sheet7"/>
      <sheetName val="Thau"/>
      <sheetName val="CT-BT"/>
      <sheetName val="Xa"/>
      <sheetName val="TH"/>
      <sheetName val="Sheet10"/>
      <sheetName val="TH du toan "/>
      <sheetName val="Du toan "/>
      <sheetName val="C.Tinh"/>
      <sheetName val="TK_cap"/>
      <sheetName val="GVL"/>
      <sheetName val="giai thich"/>
      <sheetName val="Heso"/>
      <sheetName val="CTDG"/>
      <sheetName val="DT - Ro"/>
      <sheetName val="TH - Ro "/>
      <sheetName val="GDT - Ro"/>
      <sheetName val="DT - TB"/>
      <sheetName val="TH - TB"/>
      <sheetName val="GDT - TB"/>
      <sheetName val="DT - NT"/>
      <sheetName val="TH - NT"/>
      <sheetName val="GDT - NT"/>
      <sheetName val="THGT"/>
      <sheetName val="XXXXXX_xda24_X"/>
      <sheetName val="Napheo-SPP"/>
      <sheetName val="VPLaichau"/>
      <sheetName val="VPTruongson"/>
      <sheetName val="D9"/>
      <sheetName val="TLNamChim"/>
      <sheetName val="Dancau-Q.Ninh"/>
      <sheetName val="D91"/>
      <sheetName val="Kenhta-himlam"/>
      <sheetName val="TCQ5-"/>
      <sheetName val="HDkhoanduoc"/>
      <sheetName val="TCQ1-4"/>
      <sheetName val="Khac"/>
      <sheetName val="BaTrieu-L.son"/>
      <sheetName val="SBayDBien"/>
      <sheetName val="QL32YB(12)"/>
      <sheetName val="QL32AYB"/>
      <sheetName val="THSonNam"/>
      <sheetName val="Coquan"/>
      <sheetName val="Quoclo6mchau"/>
      <sheetName val="QLo4B-LS"/>
      <sheetName val="Phanthiet"/>
      <sheetName val="Muongnhe"/>
      <sheetName val="D1"/>
      <sheetName val="D2"/>
      <sheetName val="D3"/>
      <sheetName val="D4"/>
      <sheetName val="D5"/>
      <sheetName val="D6"/>
      <sheetName val="Tay ninh"/>
      <sheetName val="A.Duc"/>
      <sheetName val="TH2003"/>
      <sheetName val="Don gia CPM"/>
      <sheetName val="Tong Thieu HD cac CT-2001"/>
      <sheetName val="VL thieu HD - 2001"/>
      <sheetName val="Tong thieu HD cac CT - 2002"/>
      <sheetName val="Lan trai"/>
      <sheetName val="Van chuyen"/>
      <sheetName val="Vchuyen(C)"/>
      <sheetName val="HDong VC"/>
      <sheetName val="ThieuHD nam 2001"/>
      <sheetName val="CPChung"/>
      <sheetName val="Bang TH"/>
      <sheetName val="Tong Chinh"/>
      <sheetName val="000000000000"/>
      <sheetName val="100000000000"/>
      <sheetName val="200000000000"/>
      <sheetName val="300000000000"/>
      <sheetName val="CamPha"/>
      <sheetName val="MongCai"/>
      <sheetName val="30000000"/>
      <sheetName val="40000000"/>
      <sheetName val="50000000"/>
      <sheetName val="60000000"/>
      <sheetName val="70000000"/>
      <sheetName val="T03 - 03"/>
      <sheetName val="AncaT03"/>
      <sheetName val="THL T03"/>
      <sheetName val="TTBC T03"/>
      <sheetName val="Luong noi Bo - T3"/>
      <sheetName val="Tong hop - T3"/>
      <sheetName val="Thuong Quy 3"/>
      <sheetName val="LBS"/>
      <sheetName val="Phu cap trach nhiem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3"/>
      <sheetName val="t4"/>
      <sheetName val="t5"/>
      <sheetName val="t06"/>
      <sheetName val="t07"/>
      <sheetName val="t08"/>
      <sheetName val="t09"/>
      <sheetName val="t11"/>
      <sheetName val="t12"/>
      <sheetName val="0103"/>
      <sheetName val="0203"/>
      <sheetName val="th-nop"/>
      <sheetName val="Ctieucnghe(12-03"/>
      <sheetName val="DmdbTVN"/>
      <sheetName val="Hsdancach"/>
      <sheetName val="TanLap"/>
      <sheetName val="CaoThang"/>
      <sheetName val="GiapKhau"/>
      <sheetName val="917"/>
      <sheetName val="CBTT"/>
      <sheetName val="TramKCS"/>
      <sheetName val="Tohop1(LD"/>
      <sheetName val="Tohop2(QL&amp;an"/>
      <sheetName val="ThunhapBQ"/>
      <sheetName val="QDgiao1"/>
      <sheetName val="So sanh"/>
      <sheetName val="NCxdcb"/>
      <sheetName val="BangTH"/>
      <sheetName val="Xaylap "/>
      <sheetName val="Nhan cong"/>
      <sheetName val="Thietbi"/>
      <sheetName val="Diengiai"/>
      <sheetName val="Vanchuyen"/>
      <sheetName val="HHVt "/>
      <sheetName val="[IBASE2.XLSѝTNHNoi"/>
      <sheetName val="TH_BQ"/>
      <sheetName val="CT 03"/>
      <sheetName val="TH 03"/>
      <sheetName val="Co~g hop 1,5x1,5"/>
      <sheetName val="Co quan TCT"/>
      <sheetName val="BOT"/>
      <sheetName val="BOT (PA chon)"/>
      <sheetName val="Yaly &amp; Ri Ninh"/>
      <sheetName val="Thuy dien Na Loi"/>
      <sheetName val="bang so sanh tong hop"/>
      <sheetName val="bang so sanh tong hop (ty le)"/>
      <sheetName val="thu nhap binh quan (2)"/>
      <sheetName val="dang huong"/>
      <sheetName val="phuong an 1"/>
      <sheetName val="phuong an 1 (2)"/>
      <sheetName val="phuong an2"/>
      <sheetName val="tong hop BQ"/>
      <sheetName val="Binhquan3"/>
      <sheetName val="tong hop BQ-1"/>
      <sheetName val="phuong an chon"/>
      <sheetName val="bang so sanh tong hop ( PA chon"/>
      <sheetName val="dang ap dung"/>
      <sheetName val="bang tong hop (dang huong)"/>
      <sheetName val="GIA NUOC"/>
      <sheetName val="GIA DIEN THOAI"/>
      <sheetName val="GIA DIEN"/>
      <sheetName val="chiet tinh XD"/>
      <sheetName val="Triet T"/>
      <sheetName val="Phan tich gia"/>
      <sheetName val="pHAN CONG"/>
      <sheetName val="GIA XD"/>
      <sheetName val="CV di trong  dong"/>
      <sheetName val=" KQTH quy hoach 135"/>
      <sheetName val="Bao cao KQTH quy hoach 135"/>
      <sheetName val="L-THANG03"/>
      <sheetName val="L-THANG04"/>
      <sheetName val="luongthuong"/>
      <sheetName val="tkcb-cnv"/>
      <sheetName val="KETQUAHOC"/>
      <sheetName val="KHACHSAN"/>
      <sheetName val="THANHTOAN"/>
      <sheetName val="BC-BANHANG"/>
      <sheetName val="DOANH SO"/>
      <sheetName val="BD-SINH VIEN"/>
      <sheetName val="luongsanpham"/>
      <sheetName val="TUYENSINH02"/>
      <sheetName val="cuocphi"/>
      <sheetName val="banhang"/>
      <sheetName val="bh-thang4"/>
      <sheetName val="BC TH CK (2)"/>
      <sheetName val="BC TH CK"/>
      <sheetName val="BC6tT19 food"/>
      <sheetName val="BC6tT19"/>
      <sheetName val="BC6tT18"/>
      <sheetName val="BC6tT18 - Food"/>
      <sheetName val="CTTH"/>
      <sheetName val="BC6tT17"/>
      <sheetName val="BCCK 4"/>
      <sheetName val="BCFood- T16"/>
      <sheetName val="BC6tT16"/>
      <sheetName val="BCFood- T15"/>
      <sheetName val="BC6tT15"/>
      <sheetName val="BCFood- T14"/>
      <sheetName val="BC6tT14"/>
      <sheetName val="BCFood- T13"/>
      <sheetName val="BC6tT13"/>
      <sheetName val="THCK3"/>
      <sheetName val="BC6tT12"/>
      <sheetName val="BC6tT11"/>
      <sheetName val="BC6tT10"/>
      <sheetName val="BC6tT9"/>
      <sheetName val="TH CK2"/>
      <sheetName val="BC6tT8"/>
      <sheetName val="BC6tT7"/>
      <sheetName val="BC6tT5"/>
      <sheetName val="BC6tT52 (3)"/>
      <sheetName val="BCTH"/>
      <sheetName val="BC6tT4"/>
      <sheetName val="BC6tT3"/>
      <sheetName val="BC6tT2"/>
      <sheetName val="BC6tT1"/>
      <sheetName val="BC6tT52 (2)"/>
      <sheetName val="BC6tT52"/>
      <sheetName val="BC6tT51"/>
      <sheetName val="BC6tT50"/>
      <sheetName val="BC6tT49"/>
      <sheetName val="TCK 12"/>
      <sheetName val="BC6tT48"/>
      <sheetName val="BC6tT47"/>
      <sheetName val="BC6tT46"/>
      <sheetName val="BC6tT45"/>
      <sheetName val="Tong CK"/>
      <sheetName val="BC6tT44"/>
      <sheetName val="BC6tT43"/>
      <sheetName val="BC6t"/>
      <sheetName val="T42"/>
      <sheetName val="T41"/>
      <sheetName val="T40"/>
      <sheetName val="Thi_sinh"/>
      <sheetName val="Luong"/>
      <sheetName val="HethongDebai"/>
      <sheetName val="TH131"/>
      <sheetName val="TH155&amp;156"/>
      <sheetName val="TH152"/>
      <sheetName val="TH153"/>
      <sheetName val="TH331"/>
      <sheetName val="KhoDL"/>
      <sheetName val="THSPHH"/>
      <sheetName val="THVL"/>
      <sheetName val="Chamcong"/>
      <sheetName val="DMTK"/>
      <sheetName val="DMKH"/>
      <sheetName val="DMNB"/>
      <sheetName val="DMNV"/>
      <sheetName val="Heso 3-2004 (3)"/>
      <sheetName val="Luong (2)"/>
      <sheetName val="heso T3"/>
      <sheetName val="heso T4"/>
      <sheetName val="heso T5"/>
      <sheetName val="Heso T6"/>
      <sheetName val="Heso T7"/>
      <sheetName val="Heso T8"/>
      <sheetName val="Heso T9"/>
      <sheetName val="Heso 2-2004"/>
      <sheetName val="Heso 3-2004"/>
      <sheetName val="Baocao"/>
      <sheetName val="Heso 3-2004 (2)"/>
      <sheetName val="HD1"/>
      <sheetName val="HD4"/>
      <sheetName val="HD3"/>
      <sheetName val="HD5"/>
      <sheetName val="HD7"/>
      <sheetName val="HD6"/>
      <sheetName val="HD2"/>
      <sheetName val="cn"/>
      <sheetName val="ct"/>
      <sheetName val="Nc"/>
      <sheetName val="pt"/>
      <sheetName val="ql"/>
      <sheetName val="ql (2)"/>
      <sheetName val="4"/>
      <sheetName val="Sheet13"/>
      <sheetName val="Sheet14"/>
      <sheetName val="Sheet15"/>
      <sheetName val="Sheet16"/>
      <sheetName val="DTCT"/>
      <sheetName val="PTVT"/>
      <sheetName val="THVT"/>
      <sheetName val="T.K H.T.T5"/>
      <sheetName val="T.K T7"/>
      <sheetName val="TK T6"/>
      <sheetName val="T.K T5"/>
      <sheetName val="Bang thong ke hang ton"/>
      <sheetName val="thong ke "/>
      <sheetName val="T.KT04"/>
      <sheetName val="DATA"/>
      <sheetName val="Tuan 1.01"/>
      <sheetName val="Tuan 3.01 "/>
      <sheetName val="Tuan 5.06 "/>
      <sheetName val="Tuan 6.06  "/>
      <sheetName val="Tuan 7.06 "/>
      <sheetName val="Tuan 7.06  (2)"/>
      <sheetName val="Tuan8,06"/>
      <sheetName val="Tuan9,06"/>
      <sheetName val="Tuan10,06 "/>
      <sheetName val="Tuan11,06  "/>
      <sheetName val="Tuan12,06"/>
      <sheetName val="Bao cao DD 31.3.06"/>
      <sheetName val="Bao cao DD 30.4.06"/>
      <sheetName val="Bao cao DD 31.5.06 "/>
      <sheetName val="Bao cao Quy I-06"/>
      <sheetName val="Bao cao DD 30.6.06"/>
      <sheetName val="Bao cao DD 31.7.06"/>
      <sheetName val="Km282-Km_x0003__x0000_3"/>
      <sheetName val="20+590"/>
      <sheetName val="20+1218"/>
      <sheetName val="22+456"/>
      <sheetName val="23+200"/>
      <sheetName val="Bia1"/>
      <sheetName val="Nhap_lieu"/>
      <sheetName val="Khoiluong"/>
      <sheetName val="Vattu"/>
      <sheetName val="Trungchuyen"/>
      <sheetName val="Bu"/>
      <sheetName val="Chitiet"/>
      <sheetName val="Tkedotuoi"/>
      <sheetName val="Tkebactho"/>
      <sheetName val="nhan su"/>
      <sheetName val="2020"/>
      <sheetName val="luong cty"/>
      <sheetName val="bangluong"/>
      <sheetName val="Tkecong"/>
      <sheetName val="thunhap03"/>
      <sheetName val="thungoaiSCTX"/>
      <sheetName val="TRICH73"/>
      <sheetName val="23+327"/>
      <sheetName val="23+468"/>
      <sheetName val="23+563"/>
      <sheetName val="24+520"/>
      <sheetName val="25"/>
      <sheetName val="Luu goc"/>
      <sheetName val="km22+93.86-km22+121.86"/>
      <sheetName val="km22+177.14-km22+205.64"/>
      <sheetName val="Bang 20-25"/>
      <sheetName val="km22+267.96-km22+283.96"/>
      <sheetName val="km22+304.31-km22+344.31"/>
      <sheetName val="km22+460.92-km22+614.57"/>
      <sheetName val="km22+671.78-km22+713.32"/>
      <sheetName val="bcth 05-04"/>
      <sheetName val="baocao 05-04"/>
      <sheetName val="bcth04-04"/>
      <sheetName val="baocao04-04"/>
      <sheetName val="bcth03-04"/>
      <sheetName val="baocao03-04"/>
      <sheetName val="bcth02-04"/>
      <sheetName val="baocao02-04"/>
      <sheetName val="bcth01-04"/>
      <sheetName val="baocao01-04"/>
      <sheetName val="THQI"/>
      <sheetName val="Bia"/>
      <sheetName val="THTBO"/>
      <sheetName val="XLAP"/>
      <sheetName val="th22"/>
      <sheetName val="CT22"/>
      <sheetName val="MuaVL_DZ"/>
      <sheetName val="LD&amp;TNTB"/>
      <sheetName val="TH_TBA"/>
      <sheetName val="MuaVL_bu"/>
      <sheetName val="MuaVL_TBA"/>
      <sheetName val="TBi"/>
      <sheetName val="XL_TN"/>
      <sheetName val="TN"/>
      <sheetName val="lietke_TBA"/>
      <sheetName val="lietke_DZ"/>
      <sheetName val="vc_Bocdo"/>
      <sheetName val="m3"/>
      <sheetName val="TK_TD"/>
      <sheetName val="Cap_dat"/>
      <sheetName val="TK _TK"/>
      <sheetName val="Cuoc89"/>
      <sheetName val="BT1"/>
      <sheetName val="BT2"/>
      <sheetName val="BT3"/>
      <sheetName val="BT4"/>
      <sheetName val="BT5"/>
      <sheetName val="BT6"/>
      <sheetName val="BT7"/>
      <sheetName val="bt08"/>
      <sheetName val="bt9"/>
      <sheetName val="BT10"/>
      <sheetName val="bt11"/>
      <sheetName val="BT12"/>
      <sheetName val="BT13"/>
      <sheetName val="BT14"/>
      <sheetName val="bt15"/>
      <sheetName val="BT16"/>
      <sheetName val="BT18"/>
      <sheetName val="BCDSPS"/>
      <sheetName val="BCDKT"/>
      <sheetName val=""/>
      <sheetName val="BaTrieu-L.con"/>
      <sheetName val="EDT - Ro"/>
      <sheetName val=".tuanM"/>
      <sheetName val="Dinh_ha nha"/>
      <sheetName val="[IBASE2.XLS}BHXH"/>
      <sheetName val="Chart3"/>
      <sheetName val="Chart2"/>
      <sheetName val="2.74"/>
      <sheetName val="T8-9)"/>
      <sheetName val="T6"/>
      <sheetName val="01"/>
      <sheetName val="THU T12"/>
      <sheetName val="CHI T12"/>
      <sheetName val="THU T11"/>
      <sheetName val="CHI T11"/>
      <sheetName val="THU T10"/>
      <sheetName val="CHI T10"/>
      <sheetName val="THU T9"/>
      <sheetName val="CHI T9"/>
      <sheetName val="THU T8"/>
      <sheetName val="CHI T8"/>
      <sheetName val="THU T7"/>
      <sheetName val="CHI T7"/>
      <sheetName val="THU T6"/>
      <sheetName val="CHI T6"/>
      <sheetName val="THU T5"/>
      <sheetName val="CHI T5"/>
      <sheetName val="THU T4"/>
      <sheetName val="CHI T4"/>
      <sheetName val="THU T3"/>
      <sheetName val="CHI T3"/>
      <sheetName val="THU T2"/>
      <sheetName val="CHI T2"/>
      <sheetName val="THU T1"/>
      <sheetName val="CHI T1"/>
      <sheetName val="CDSM (2)"/>
      <sheetName val="02.1"/>
      <sheetName val="2.1"/>
      <sheetName val="2.3"/>
      <sheetName val="02.3"/>
      <sheetName val="05"/>
      <sheetName val="03"/>
      <sheetName val="06"/>
      <sheetName val="B 01"/>
      <sheetName val="B 03"/>
      <sheetName val="D 13"/>
      <sheetName val="Q-03"/>
      <sheetName val="Q-04"/>
      <sheetName val="Q-05"/>
      <sheetName val="D15"/>
      <sheetName val="D20"/>
      <sheetName val="D19"/>
      <sheetName val="120"/>
      <sheetName val="IFAD"/>
      <sheetName val="CVHN"/>
      <sheetName val="TCVM"/>
      <sheetName val="RIDP"/>
      <sheetName val="LDNN"/>
      <sheetName val="BTH Phieu thu"/>
      <sheetName val="BTH Phieu chi"/>
      <sheetName val="NK-SC"/>
      <sheetName val="SCT NVL"/>
      <sheetName val="NK SO CAI"/>
      <sheetName val="SCT TK 331"/>
      <sheetName val="So CFSXKD"/>
      <sheetName val="SCT  TK 131"/>
      <sheetName val="So TGNH 2003"/>
      <sheetName val="So quy TM 2002"/>
      <sheetName val="The tinh Z"/>
      <sheetName val="So kho nguyen vat lieu"/>
      <sheetName val="BTH NVL"/>
      <sheetName val="So theo doi thue GTGT"/>
      <sheetName val="BC thanh QT hoa don nam 2003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Cone"/>
      <sheetName val="Sheed5"/>
      <sheetName val="TL"/>
      <sheetName val="GK"/>
      <sheetName val="CB"/>
      <sheetName val="VP"/>
      <sheetName val="Km274-Km274"/>
      <sheetName val="Km27'-Km278"/>
      <sheetName val="GDMN.1"/>
      <sheetName val="GDMN.2"/>
      <sheetName val="GDMN.3"/>
      <sheetName val="GDMN.4"/>
      <sheetName val="GDMN.5"/>
      <sheetName val="GDTH.1"/>
      <sheetName val="GDTH.2"/>
      <sheetName val="GDTH.3"/>
      <sheetName val="GDTH.4"/>
      <sheetName val="GDTH.5"/>
      <sheetName val="THCS.1"/>
      <sheetName val="THCS.2"/>
      <sheetName val="THCS.3"/>
      <sheetName val="THCS.4"/>
      <sheetName val="THCS.5"/>
      <sheetName val="THCS.6"/>
      <sheetName val="THPT.1"/>
      <sheetName val="THPT.2"/>
      <sheetName val="THPT.3"/>
      <sheetName val="THPT.4"/>
      <sheetName val="THPT.5"/>
      <sheetName val="THPT.6"/>
      <sheetName val="DH,CD,THCN.1"/>
      <sheetName val="DH,CD,THCN.2"/>
      <sheetName val="DH,CD,THCN.3"/>
      <sheetName val="GDKCQ.1"/>
      <sheetName val="GDKCQ.2"/>
      <sheetName val="TAICHINH"/>
      <sheetName val="KHVô XL"/>
      <sheetName val="Coc 6"/>
      <sheetName val="THQII"/>
      <sheetName val="Trung"/>
      <sheetName val="THQIII"/>
      <sheetName val="THT nam 04"/>
      <sheetName val="142201ȭT4"/>
      <sheetName val="BTH"/>
      <sheetName val="luongt 13"/>
      <sheetName val="LUONG 1"/>
      <sheetName val="LUONG 2"/>
      <sheetName val="LUONG 3"/>
      <sheetName val="Luong 4"/>
      <sheetName val="CTP 4"/>
      <sheetName val="Thuno"/>
      <sheetName val="Anca 4"/>
      <sheetName val="THUONG TET"/>
      <sheetName val="thuong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Bia¸"/>
      <sheetName val="T8-9B"/>
      <sheetName val="T8-9þ"/>
      <sheetName val="Mix-Tarpaulin"/>
      <sheetName val="Tarpaulin"/>
      <sheetName val="Price"/>
      <sheetName val="1"/>
      <sheetName val="2"/>
      <sheetName val="3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6"/>
      <sheetName val="27"/>
      <sheetName val="28"/>
      <sheetName val="29"/>
      <sheetName val="30"/>
      <sheetName val="31"/>
      <sheetName val="Monthly"/>
      <sheetName val="For Summary"/>
      <sheetName val="For Summary(KG)"/>
      <sheetName val="PP Cloth"/>
      <sheetName val="Mix-PP Cloth"/>
      <sheetName val="Material Price-PP"/>
      <sheetName val="Bia_x0018_"/>
      <sheetName val="QD cua HDQT (ÿÿ"/>
      <sheetName val="ÿÿÿÿi ngoai tongÿÿ2)"/>
      <sheetName val="΄Cxdcb"/>
      <sheetName val="HD CTrinh1"/>
      <sheetName val="HD benA"/>
      <sheetName val="KHTC"/>
      <sheetName val="BCTC"/>
      <sheetName val="Soqui"/>
      <sheetName val="Tienvay"/>
      <sheetName val="CTthanhtoan"/>
      <sheetName val="CTietHD"/>
      <sheetName val="Theodoi HD"/>
      <sheetName val="Theodoi HD (2)"/>
      <sheetName val="VLieu"/>
      <sheetName val="May"/>
      <sheetName val="NCong"/>
      <sheetName val="gia vt,nc,may"/>
      <sheetName val="THKP"/>
      <sheetName val="CHITIET VL-NC"/>
      <sheetName val="DON GIA"/>
      <sheetName val="Khac DP"/>
      <sheetName val="Khoi than "/>
      <sheetName val="B3_208_than"/>
      <sheetName val="B3_208_TU"/>
      <sheetName val="B3_208_TW"/>
      <sheetName val="B3_208_DP"/>
      <sheetName val="B3_208_khac"/>
      <sheetName val="Sheet11"/>
      <sheetName val="Sheet12"/>
      <sheetName val="BC§ 2001"/>
      <sheetName val="BBC§ 2002"/>
      <sheetName val="TSC§ 2001"/>
      <sheetName val="TSc® 2002"/>
      <sheetName val="Thang1"/>
      <sheetName val="Thang2"/>
      <sheetName val="Thang3"/>
      <sheetName val="Thang 4"/>
      <sheetName val="23+32þ"/>
      <sheetName val="[IBASE2.XLS_Tong hop Matduong"/>
      <sheetName val="PXKT1"/>
      <sheetName val="PXKT2"/>
      <sheetName val="PXKT3"/>
      <sheetName val="PXKT4"/>
      <sheetName val="PXKT5"/>
      <sheetName val="May khau"/>
      <sheetName val="PXKT6Via 11"/>
      <sheetName val="PXKT7"/>
      <sheetName val="PXKTLo Thien V 14A"/>
      <sheetName val="V14 phu"/>
      <sheetName val="V15"/>
      <sheetName val="V7"/>
      <sheetName val="V9"/>
      <sheetName val="Via 16 Lthien"/>
      <sheetName val="V6a"/>
      <sheetName val="PXKT8"/>
      <sheetName val="XXXXXXX0"/>
      <sheetName val="bg+th45"/>
      <sheetName val="4-5"/>
      <sheetName val="bg+th34"/>
      <sheetName val="3-4"/>
      <sheetName val="bg+th23"/>
      <sheetName val="2-3"/>
      <sheetName val="bg+th12"/>
      <sheetName val="1-2"/>
      <sheetName val="bg+th"/>
      <sheetName val="ptvl"/>
      <sheetName val="0-1"/>
      <sheetName val="7 THAI NGUYEN"/>
      <sheetName val="[IBASE2.XLS䁝BC6tT17"/>
      <sheetName val="TK13_x0005_"/>
      <sheetName val="02"/>
      <sheetName val="04"/>
      <sheetName val="07"/>
      <sheetName val="08"/>
      <sheetName val="09"/>
      <sheetName val="PHEPNAM"/>
      <sheetName val="KHONGLUONG"/>
      <sheetName val="d0000000"/>
      <sheetName val="e0000000"/>
      <sheetName val="f0000000"/>
      <sheetName val="g0000000"/>
      <sheetName val="h0000000"/>
      <sheetName val="i0000000"/>
      <sheetName val="XXXXXXX1"/>
      <sheetName val="XXXXXXX2"/>
      <sheetName val="XXXXXXX3"/>
      <sheetName val="XXXXXXX4"/>
      <sheetName val="XXXXXXX5"/>
      <sheetName val="XXXXXXX6"/>
      <sheetName val="XXXXXXX7"/>
      <sheetName val="XXXXXXX8"/>
      <sheetName val="XXXXXXX9"/>
      <sheetName val="XXXXXXXA"/>
      <sheetName val="XXXXXXXB"/>
      <sheetName val="XXXXXXXC"/>
      <sheetName val="XXXXXXXD"/>
      <sheetName val="XXXXXXXE"/>
      <sheetName val="Bia¬"/>
      <sheetName val="THQþ"/>
      <sheetName val="Nhap_lieÈ"/>
      <sheetName val="PNT-QUOT-#3"/>
      <sheetName val="COAT&amp;WRAP-QIOT-#3"/>
      <sheetName val="T8-9@"/>
      <sheetName val="tô rôiDY"/>
      <sheetName val="ATCANING"/>
      <sheetName val="KNH"/>
      <sheetName val="KVF"/>
      <sheetName val="Hoada"/>
      <sheetName val="Nguphuc"/>
      <sheetName val="TCH"/>
      <sheetName val="TTT"/>
      <sheetName val="TVK"/>
      <sheetName val="Tuichuom"/>
      <sheetName val="NKDT"/>
      <sheetName val="Vitagin"/>
      <sheetName val="Tonf hop"/>
      <sheetName val="CoquyTM"/>
      <sheetName val="_x0000_"/>
      <sheetName val="TH_B¸"/>
      <sheetName val="CongNo"/>
      <sheetName val="TD khao sat"/>
      <sheetName val="_x0000__x0000__x0005__x0000__x0000_"/>
      <sheetName val="Km282-Km_x0003_?3"/>
      <sheetName val="T8-9_x0008_"/>
      <sheetName val="det VP"/>
      <sheetName val="det hn"/>
      <sheetName val="19-5"/>
      <sheetName val="X26-2"/>
      <sheetName val="x26"/>
      <sheetName val="chi Hieu"/>
      <sheetName val="c thoa"/>
      <sheetName val="A thanh - DL"/>
      <sheetName val="A Tuyen"/>
      <sheetName val="A Tien -laphu"/>
      <sheetName val="A Thang- laphu"/>
      <sheetName val="DMHN"/>
      <sheetName val="A Dong"/>
      <sheetName val="27-7 NB"/>
      <sheetName val="ATuan-PN"/>
      <sheetName val="X20"/>
      <sheetName val="xn 5"/>
      <sheetName val="PKD X20"/>
      <sheetName val="da giay SG"/>
      <sheetName val="dagiay XK"/>
      <sheetName val="DK Dong xuan"/>
      <sheetName val="chu Ton"/>
      <sheetName val="minh tri"/>
      <sheetName val="viet huy"/>
      <sheetName val="thanh ha"/>
      <sheetName val="O Su"/>
      <sheetName val="A Ha-DL"/>
      <sheetName val="Vinh oanh"/>
      <sheetName val="chi Thuy"/>
      <sheetName val="chu Hong"/>
      <sheetName val="thuy- may"/>
      <sheetName val="CHuong(VT)"/>
      <sheetName val="XNK-hnam"/>
      <sheetName val="7-5HQ"/>
      <sheetName val="vu yen"/>
      <sheetName val="Du_lieu"/>
      <sheetName val="lapdap TB "/>
      <sheetName val="ESTI."/>
      <sheetName val="DI-ESTI"/>
      <sheetName val="THTBþ"/>
      <sheetName val="nghi dinh-_x0004__x0010_"/>
      <sheetName val="Chart䀀"/>
      <sheetName val="T8-9("/>
      <sheetName val=" GT CPhi tung dot"/>
      <sheetName val="Nhap_lie"/>
      <sheetName val="Nhap_lie("/>
      <sheetName val="Cong hop 2,0ࡸ2,0"/>
      <sheetName val="Biaþ"/>
      <sheetName val="Luot"/>
      <sheetName val="IBASE2"/>
      <sheetName val="KQKDKT#04-1"/>
      <sheetName val="VtuHaTheSauTBABenThuy1 Ш2)"/>
      <sheetName val="GIA 뭼UOC"/>
      <sheetName val="Soqu_x0005__x0000__x0000_"/>
      <sheetName val="T8-9h"/>
      <sheetName val="T8-9X"/>
      <sheetName val="MTL$-INTER"/>
      <sheetName val="Ca.D"/>
      <sheetName val="H.long"/>
      <sheetName val="C.Mong"/>
      <sheetName val="M.Phu"/>
      <sheetName val="T.Son"/>
      <sheetName val="V.Don"/>
      <sheetName val="Y.Kien"/>
      <sheetName val="V.Quang"/>
      <sheetName val="Q.Lam"/>
      <sheetName val="Pthu"/>
      <sheetName val="T.Coc"/>
      <sheetName val="D.Nghia"/>
      <sheetName val="P.Phu"/>
      <sheetName val="P.Lai"/>
      <sheetName val="N.Xuyen"/>
      <sheetName val="H.quan"/>
      <sheetName val="S.Dang"/>
      <sheetName val="TT.DH"/>
      <sheetName val="N.Quan"/>
      <sheetName val="C.Dam"/>
      <sheetName val="M.Luong"/>
      <sheetName val="B.luan"/>
      <sheetName val="T8-9_x0005_"/>
      <sheetName val="Diem mon hoc"/>
      <sheetName val="Diem Tong ket"/>
      <sheetName val="DS - HoTen"/>
      <sheetName val="DS-Loc"/>
      <sheetName val="thong ke_x0000_"/>
      <sheetName val="Bang can doi "/>
      <sheetName val="Tinh hinh cat lang"/>
      <sheetName val="Tinh hinh SX phu"/>
      <sheetName val="Tinh hinh do xop"/>
      <sheetName val="TH dat "/>
      <sheetName val="chi phi cap tien"/>
    </sheetNames>
    <sheetDataSet>
      <sheetData sheetId="0" refreshError="1">
        <row r="7">
          <cell r="AH7" t="str">
            <v>SP1</v>
          </cell>
          <cell r="AI7" t="str">
            <v>SOLVENT CLEANING   (SSPC-SP-1)</v>
          </cell>
          <cell r="AJ7">
            <v>60</v>
          </cell>
          <cell r="AK7">
            <v>60</v>
          </cell>
          <cell r="AL7">
            <v>60</v>
          </cell>
        </row>
        <row r="8">
          <cell r="AH8" t="str">
            <v>SP2</v>
          </cell>
          <cell r="AI8" t="str">
            <v>HAND CLEANING   (SSPC-SP-2)</v>
          </cell>
          <cell r="AJ8">
            <v>50</v>
          </cell>
          <cell r="AK8">
            <v>50</v>
          </cell>
          <cell r="AL8">
            <v>50</v>
          </cell>
        </row>
        <row r="9">
          <cell r="AH9" t="str">
            <v>SP3</v>
          </cell>
          <cell r="AI9" t="str">
            <v>POWER CLEANING   (SSPC-SP-3)</v>
          </cell>
          <cell r="AJ9">
            <v>50</v>
          </cell>
          <cell r="AK9">
            <v>50</v>
          </cell>
          <cell r="AL9">
            <v>50</v>
          </cell>
        </row>
        <row r="10">
          <cell r="AH10" t="str">
            <v>SP5</v>
          </cell>
          <cell r="AI10" t="str">
            <v>WHITE METAL BLAST   (SSPC-SP-5)</v>
          </cell>
          <cell r="AJ10">
            <v>90</v>
          </cell>
          <cell r="AK10">
            <v>90</v>
          </cell>
          <cell r="AL10">
            <v>90</v>
          </cell>
        </row>
        <row r="11">
          <cell r="AH11" t="str">
            <v>SP6</v>
          </cell>
          <cell r="AI11" t="str">
            <v>COMMERCIAL BLAST (SSPC-SP-6)</v>
          </cell>
          <cell r="AJ11">
            <v>70</v>
          </cell>
          <cell r="AK11">
            <v>70</v>
          </cell>
          <cell r="AL11">
            <v>70</v>
          </cell>
        </row>
        <row r="12">
          <cell r="AH12" t="str">
            <v>SP7</v>
          </cell>
          <cell r="AI12" t="str">
            <v>BRUSH OFF BLAST CLEANING (SSPC-SP7)</v>
          </cell>
          <cell r="AJ12">
            <v>50</v>
          </cell>
          <cell r="AK12">
            <v>50</v>
          </cell>
          <cell r="AL12">
            <v>50</v>
          </cell>
        </row>
        <row r="13">
          <cell r="AH13" t="str">
            <v>SP8</v>
          </cell>
          <cell r="AI13" t="str">
            <v>PICKLING  (SSPC-SP-8)</v>
          </cell>
          <cell r="AJ13">
            <v>350</v>
          </cell>
          <cell r="AK13">
            <v>350</v>
          </cell>
          <cell r="AL13">
            <v>350</v>
          </cell>
        </row>
        <row r="14">
          <cell r="AH14" t="str">
            <v>SP10</v>
          </cell>
          <cell r="AI14" t="str">
            <v>NEAR WHITE BLAST (SSPC-SP-10)</v>
          </cell>
          <cell r="AJ14">
            <v>80</v>
          </cell>
          <cell r="AK14">
            <v>80</v>
          </cell>
          <cell r="AL14">
            <v>80</v>
          </cell>
        </row>
        <row r="16">
          <cell r="AH16" t="str">
            <v>RLP</v>
          </cell>
          <cell r="AI16" t="str">
            <v>RED LEAD PRIMER</v>
          </cell>
          <cell r="AJ16" t="str">
            <v>0101</v>
          </cell>
          <cell r="AK16" t="str">
            <v>905(OP-91)</v>
          </cell>
          <cell r="AL16" t="str">
            <v>210</v>
          </cell>
          <cell r="AM16">
            <v>1</v>
          </cell>
          <cell r="AN16">
            <v>9.1999999999999993</v>
          </cell>
          <cell r="AO16">
            <v>9.6999999999999993</v>
          </cell>
          <cell r="AP16">
            <v>14.8</v>
          </cell>
          <cell r="AQ16">
            <v>47.83</v>
          </cell>
          <cell r="AR16">
            <v>45.36</v>
          </cell>
          <cell r="AS16">
            <v>38.51</v>
          </cell>
          <cell r="AT16">
            <v>440</v>
          </cell>
          <cell r="AU16">
            <v>440</v>
          </cell>
          <cell r="AV16">
            <v>570</v>
          </cell>
        </row>
        <row r="17">
          <cell r="AH17" t="str">
            <v>ERLP</v>
          </cell>
          <cell r="AI17" t="str">
            <v>RED LEAD PRIMER</v>
          </cell>
          <cell r="AJ17" t="str">
            <v>0102</v>
          </cell>
          <cell r="AK17" t="str">
            <v>906(OP-92)</v>
          </cell>
          <cell r="AL17" t="str">
            <v>220</v>
          </cell>
          <cell r="AM17">
            <v>1</v>
          </cell>
          <cell r="AN17">
            <v>8.7799999999999994</v>
          </cell>
          <cell r="AO17">
            <v>10</v>
          </cell>
          <cell r="AP17">
            <v>12.4</v>
          </cell>
          <cell r="AQ17">
            <v>47.83</v>
          </cell>
          <cell r="AR17">
            <v>42</v>
          </cell>
          <cell r="AS17">
            <v>38.71</v>
          </cell>
          <cell r="AT17">
            <v>420</v>
          </cell>
          <cell r="AU17">
            <v>420</v>
          </cell>
          <cell r="AV17">
            <v>480</v>
          </cell>
        </row>
        <row r="18">
          <cell r="AI18" t="str">
            <v>B P RED LEAD PRIMER</v>
          </cell>
          <cell r="AJ18" t="str">
            <v>0103</v>
          </cell>
          <cell r="AK18" t="str">
            <v>911</v>
          </cell>
          <cell r="AL18">
            <v>0</v>
          </cell>
          <cell r="AM18">
            <v>1</v>
          </cell>
          <cell r="AN18">
            <v>8.44</v>
          </cell>
          <cell r="AO18">
            <v>9</v>
          </cell>
          <cell r="AP18">
            <v>0</v>
          </cell>
          <cell r="AQ18">
            <v>45</v>
          </cell>
          <cell r="AR18">
            <v>42.22</v>
          </cell>
          <cell r="AS18">
            <v>0</v>
          </cell>
          <cell r="AT18">
            <v>380</v>
          </cell>
          <cell r="AU18">
            <v>380</v>
          </cell>
        </row>
        <row r="19">
          <cell r="AH19" t="str">
            <v>ATP</v>
          </cell>
          <cell r="AI19" t="str">
            <v xml:space="preserve">ALUMINUM TRIPOLYPHOSPHATE PRIMER </v>
          </cell>
          <cell r="AJ19" t="str">
            <v>0107</v>
          </cell>
          <cell r="AK19" t="str">
            <v>992</v>
          </cell>
          <cell r="AL19" t="str">
            <v>221</v>
          </cell>
          <cell r="AM19">
            <v>1</v>
          </cell>
          <cell r="AN19">
            <v>12.6</v>
          </cell>
          <cell r="AO19">
            <v>7.09</v>
          </cell>
          <cell r="AP19">
            <v>11.4</v>
          </cell>
          <cell r="AQ19">
            <v>39.68</v>
          </cell>
          <cell r="AR19">
            <v>42.31</v>
          </cell>
          <cell r="AS19">
            <v>38.6</v>
          </cell>
          <cell r="AT19">
            <v>500</v>
          </cell>
          <cell r="AU19">
            <v>300</v>
          </cell>
          <cell r="AV19">
            <v>440</v>
          </cell>
        </row>
        <row r="20">
          <cell r="AH20" t="str">
            <v>AZCP</v>
          </cell>
          <cell r="AI20" t="str">
            <v xml:space="preserve">ALKYD ZINC CHROMATE PRIMER </v>
          </cell>
          <cell r="AJ20" t="str">
            <v>0111</v>
          </cell>
          <cell r="AK20" t="str">
            <v>907(OP-93)</v>
          </cell>
          <cell r="AL20" t="str">
            <v>240</v>
          </cell>
          <cell r="AM20">
            <v>1</v>
          </cell>
          <cell r="AN20">
            <v>10.9</v>
          </cell>
          <cell r="AO20">
            <v>10.6</v>
          </cell>
          <cell r="AP20">
            <v>9</v>
          </cell>
          <cell r="AQ20">
            <v>40.369999999999997</v>
          </cell>
          <cell r="AR20">
            <v>41.51</v>
          </cell>
          <cell r="AS20">
            <v>40.89</v>
          </cell>
          <cell r="AT20">
            <v>440</v>
          </cell>
          <cell r="AU20">
            <v>440</v>
          </cell>
          <cell r="AV20">
            <v>368</v>
          </cell>
        </row>
        <row r="21">
          <cell r="AH21" t="str">
            <v>ROP</v>
          </cell>
          <cell r="AI21" t="str">
            <v xml:space="preserve">RED OXIDE PRIMER </v>
          </cell>
          <cell r="AJ21" t="str">
            <v>0121</v>
          </cell>
          <cell r="AK21" t="str">
            <v>904(OP-95)</v>
          </cell>
          <cell r="AL21" t="str">
            <v>230</v>
          </cell>
          <cell r="AM21">
            <v>1</v>
          </cell>
          <cell r="AN21">
            <v>6.5</v>
          </cell>
          <cell r="AO21">
            <v>8.1999999999999993</v>
          </cell>
          <cell r="AP21">
            <v>5.2</v>
          </cell>
          <cell r="AQ21">
            <v>46.15</v>
          </cell>
          <cell r="AR21">
            <v>41.46</v>
          </cell>
          <cell r="AS21">
            <v>57.12</v>
          </cell>
          <cell r="AT21">
            <v>300</v>
          </cell>
          <cell r="AU21">
            <v>340</v>
          </cell>
          <cell r="AV21">
            <v>297</v>
          </cell>
        </row>
        <row r="22">
          <cell r="AH22" t="str">
            <v>GS</v>
          </cell>
          <cell r="AI22" t="str">
            <v xml:space="preserve">GRAY SURFACE </v>
          </cell>
          <cell r="AJ22" t="str">
            <v>0141</v>
          </cell>
          <cell r="AK22" t="str">
            <v>501</v>
          </cell>
          <cell r="AL22" t="str">
            <v>090</v>
          </cell>
          <cell r="AM22">
            <v>1</v>
          </cell>
          <cell r="AN22">
            <v>8.1</v>
          </cell>
          <cell r="AO22">
            <v>12.1</v>
          </cell>
          <cell r="AP22">
            <v>12.6</v>
          </cell>
          <cell r="AQ22">
            <v>37.04</v>
          </cell>
          <cell r="AR22">
            <v>37.19</v>
          </cell>
          <cell r="AS22">
            <v>37.94</v>
          </cell>
          <cell r="AT22">
            <v>300</v>
          </cell>
          <cell r="AU22">
            <v>450</v>
          </cell>
          <cell r="AV22">
            <v>478</v>
          </cell>
        </row>
        <row r="23">
          <cell r="AH23" t="str">
            <v>RMP</v>
          </cell>
          <cell r="AI23" t="str">
            <v>READY-MIXED PAINT</v>
          </cell>
          <cell r="AJ23" t="str">
            <v>0151</v>
          </cell>
          <cell r="AK23" t="str">
            <v>111</v>
          </cell>
          <cell r="AL23" t="str">
            <v>100</v>
          </cell>
          <cell r="AM23">
            <v>1</v>
          </cell>
          <cell r="AN23">
            <v>10.9</v>
          </cell>
          <cell r="AO23">
            <v>9.6</v>
          </cell>
          <cell r="AP23">
            <v>10</v>
          </cell>
          <cell r="AQ23">
            <v>41.28</v>
          </cell>
          <cell r="AR23">
            <v>41.67</v>
          </cell>
          <cell r="AS23">
            <v>38</v>
          </cell>
          <cell r="AT23">
            <v>450</v>
          </cell>
          <cell r="AU23">
            <v>400</v>
          </cell>
          <cell r="AV23">
            <v>380</v>
          </cell>
        </row>
        <row r="24">
          <cell r="AH24" t="str">
            <v>FRMP</v>
          </cell>
          <cell r="AI24" t="str">
            <v xml:space="preserve">FLAT READY-MIXED PAINT </v>
          </cell>
          <cell r="AJ24" t="str">
            <v>0153</v>
          </cell>
          <cell r="AK24" t="str">
            <v>508</v>
          </cell>
          <cell r="AL24">
            <v>0</v>
          </cell>
          <cell r="AM24">
            <v>1</v>
          </cell>
          <cell r="AN24">
            <v>11.8</v>
          </cell>
          <cell r="AO24">
            <v>9.4</v>
          </cell>
          <cell r="AP24">
            <v>0</v>
          </cell>
          <cell r="AQ24">
            <v>36.44</v>
          </cell>
          <cell r="AR24">
            <v>37.229999999999997</v>
          </cell>
          <cell r="AS24">
            <v>0</v>
          </cell>
          <cell r="AT24">
            <v>430</v>
          </cell>
          <cell r="AU24">
            <v>350</v>
          </cell>
        </row>
        <row r="25">
          <cell r="AH25" t="str">
            <v>AE</v>
          </cell>
          <cell r="AI25" t="str">
            <v xml:space="preserve">ALKYD ENAMEL </v>
          </cell>
          <cell r="AJ25" t="str">
            <v>0162</v>
          </cell>
          <cell r="AK25" t="str">
            <v>502</v>
          </cell>
          <cell r="AL25" t="str">
            <v>110</v>
          </cell>
          <cell r="AM25">
            <v>1</v>
          </cell>
          <cell r="AN25">
            <v>11.9</v>
          </cell>
          <cell r="AO25">
            <v>12.4</v>
          </cell>
          <cell r="AP25">
            <v>12</v>
          </cell>
          <cell r="AQ25">
            <v>35.29</v>
          </cell>
          <cell r="AR25">
            <v>37.1</v>
          </cell>
          <cell r="AS25">
            <v>37.92</v>
          </cell>
          <cell r="AT25">
            <v>420</v>
          </cell>
          <cell r="AU25">
            <v>460</v>
          </cell>
          <cell r="AV25">
            <v>455</v>
          </cell>
        </row>
        <row r="26">
          <cell r="AH26" t="str">
            <v>AP</v>
          </cell>
          <cell r="AI26" t="str">
            <v>ALUMIN PAINT</v>
          </cell>
          <cell r="AJ26" t="str">
            <v>0152</v>
          </cell>
          <cell r="AK26" t="str">
            <v>103</v>
          </cell>
          <cell r="AL26" t="str">
            <v>310</v>
          </cell>
          <cell r="AM26">
            <v>1</v>
          </cell>
          <cell r="AN26">
            <v>10.9</v>
          </cell>
          <cell r="AO26">
            <v>13.5</v>
          </cell>
          <cell r="AP26">
            <v>13.5</v>
          </cell>
          <cell r="AQ26">
            <v>36.700000000000003</v>
          </cell>
          <cell r="AR26">
            <v>34.07</v>
          </cell>
          <cell r="AS26">
            <v>32.44</v>
          </cell>
          <cell r="AT26">
            <v>400</v>
          </cell>
          <cell r="AU26">
            <v>460</v>
          </cell>
          <cell r="AV26">
            <v>438</v>
          </cell>
        </row>
        <row r="27">
          <cell r="AH27" t="str">
            <v>AMF</v>
          </cell>
          <cell r="AI27" t="str">
            <v>PHEN0LIC-MODIFIED ALKYD M.I.O.FINISH</v>
          </cell>
          <cell r="AJ27" t="str">
            <v>4690(Ar-900)</v>
          </cell>
          <cell r="AK27">
            <v>0</v>
          </cell>
          <cell r="AL27" t="str">
            <v>800</v>
          </cell>
          <cell r="AM27">
            <v>1</v>
          </cell>
          <cell r="AN27">
            <v>19.16</v>
          </cell>
          <cell r="AO27">
            <v>0</v>
          </cell>
          <cell r="AP27">
            <v>17.8</v>
          </cell>
          <cell r="AQ27">
            <v>26.1</v>
          </cell>
          <cell r="AR27">
            <v>0</v>
          </cell>
          <cell r="AS27">
            <v>37.869999999999997</v>
          </cell>
          <cell r="AT27">
            <v>500</v>
          </cell>
          <cell r="AU27">
            <v>0</v>
          </cell>
          <cell r="AV27">
            <v>674</v>
          </cell>
        </row>
        <row r="28">
          <cell r="AH28" t="str">
            <v>GP</v>
          </cell>
          <cell r="AI28" t="str">
            <v xml:space="preserve">GALVAN. STEEL SHEET EHULSION PAINT </v>
          </cell>
          <cell r="AJ28">
            <v>0</v>
          </cell>
          <cell r="AK28" t="str">
            <v>100(OM-12)</v>
          </cell>
          <cell r="AL28">
            <v>0</v>
          </cell>
          <cell r="AM28">
            <v>1</v>
          </cell>
          <cell r="AN28">
            <v>0</v>
          </cell>
          <cell r="AO28">
            <v>14.3</v>
          </cell>
          <cell r="AP28">
            <v>0</v>
          </cell>
          <cell r="AQ28">
            <v>0</v>
          </cell>
          <cell r="AR28">
            <v>47.55</v>
          </cell>
          <cell r="AS28">
            <v>0</v>
          </cell>
          <cell r="AT28">
            <v>0</v>
          </cell>
          <cell r="AU28">
            <v>680</v>
          </cell>
        </row>
        <row r="29">
          <cell r="AI29" t="str">
            <v xml:space="preserve">EPOXY RESIN </v>
          </cell>
        </row>
        <row r="30">
          <cell r="AH30" t="str">
            <v>ERLP</v>
          </cell>
          <cell r="AI30" t="str">
            <v xml:space="preserve">EPOXY RED LEAD PRIMER </v>
          </cell>
          <cell r="AJ30" t="str">
            <v>0401</v>
          </cell>
          <cell r="AK30" t="str">
            <v>1007(EP-01)</v>
          </cell>
          <cell r="AL30">
            <v>0</v>
          </cell>
          <cell r="AM30">
            <v>1</v>
          </cell>
          <cell r="AN30">
            <v>13.7</v>
          </cell>
          <cell r="AO30">
            <v>11.9</v>
          </cell>
          <cell r="AP30">
            <v>0</v>
          </cell>
          <cell r="AQ30">
            <v>41.61</v>
          </cell>
          <cell r="AR30">
            <v>47.9</v>
          </cell>
          <cell r="AS30">
            <v>0</v>
          </cell>
          <cell r="AT30">
            <v>570</v>
          </cell>
          <cell r="AU30">
            <v>570</v>
          </cell>
        </row>
        <row r="31">
          <cell r="AH31" t="str">
            <v>EZCP</v>
          </cell>
          <cell r="AI31" t="str">
            <v xml:space="preserve">EPOXY ZINC CHROMATE PRIMER </v>
          </cell>
          <cell r="AJ31" t="str">
            <v>0411</v>
          </cell>
          <cell r="AK31" t="str">
            <v>1008(EP-09)</v>
          </cell>
          <cell r="AL31" t="str">
            <v>56</v>
          </cell>
          <cell r="AM31">
            <v>1</v>
          </cell>
          <cell r="AN31">
            <v>13.7</v>
          </cell>
          <cell r="AO31">
            <v>13.2</v>
          </cell>
          <cell r="AP31">
            <v>15.7</v>
          </cell>
          <cell r="AQ31">
            <v>41.61</v>
          </cell>
          <cell r="AR31">
            <v>43.18</v>
          </cell>
          <cell r="AS31">
            <v>57.32</v>
          </cell>
          <cell r="AT31">
            <v>570</v>
          </cell>
          <cell r="AU31">
            <v>570</v>
          </cell>
          <cell r="AV31">
            <v>900</v>
          </cell>
        </row>
        <row r="32">
          <cell r="AH32" t="str">
            <v>EZRP</v>
          </cell>
          <cell r="AI32" t="str">
            <v xml:space="preserve">EPOXY ZINC RICH PRIMER </v>
          </cell>
          <cell r="AJ32" t="str">
            <v>0416</v>
          </cell>
          <cell r="AK32" t="str">
            <v>1006(EP-03)</v>
          </cell>
          <cell r="AL32" t="str">
            <v>63</v>
          </cell>
          <cell r="AM32">
            <v>1</v>
          </cell>
          <cell r="AN32">
            <v>24.9</v>
          </cell>
          <cell r="AO32">
            <v>18.899999999999999</v>
          </cell>
          <cell r="AP32">
            <v>44.29</v>
          </cell>
          <cell r="AQ32">
            <v>44.18</v>
          </cell>
          <cell r="AR32">
            <v>52.91</v>
          </cell>
          <cell r="AS32">
            <v>29.35</v>
          </cell>
          <cell r="AT32">
            <v>1100</v>
          </cell>
          <cell r="AU32">
            <v>1000</v>
          </cell>
          <cell r="AV32">
            <v>1300</v>
          </cell>
        </row>
        <row r="33">
          <cell r="AH33" t="str">
            <v>EROP</v>
          </cell>
          <cell r="AI33" t="str">
            <v xml:space="preserve">EPOXY RED OXIDE PRIMER </v>
          </cell>
          <cell r="AJ33" t="str">
            <v>0421(Z-500)</v>
          </cell>
          <cell r="AK33" t="str">
            <v>1009(EP-02)</v>
          </cell>
          <cell r="AL33" t="str">
            <v>87</v>
          </cell>
          <cell r="AM33">
            <v>1</v>
          </cell>
          <cell r="AN33">
            <v>11.3</v>
          </cell>
          <cell r="AO33">
            <v>10.9</v>
          </cell>
          <cell r="AP33">
            <v>28.1</v>
          </cell>
          <cell r="AQ33">
            <v>41.59</v>
          </cell>
          <cell r="AR33">
            <v>43.12</v>
          </cell>
          <cell r="AS33">
            <v>39.15</v>
          </cell>
          <cell r="AT33">
            <v>470</v>
          </cell>
          <cell r="AU33">
            <v>470</v>
          </cell>
          <cell r="AV33">
            <v>1100</v>
          </cell>
        </row>
        <row r="34">
          <cell r="AH34" t="str">
            <v>EV</v>
          </cell>
          <cell r="AI34" t="str">
            <v xml:space="preserve">EPOXY VARNISH </v>
          </cell>
          <cell r="AJ34" t="str">
            <v>0450</v>
          </cell>
          <cell r="AK34" t="str">
            <v>1010</v>
          </cell>
          <cell r="AL34" t="str">
            <v>46</v>
          </cell>
          <cell r="AM34">
            <v>1</v>
          </cell>
          <cell r="AN34">
            <v>19</v>
          </cell>
          <cell r="AO34">
            <v>19.399999999999999</v>
          </cell>
          <cell r="AP34">
            <v>21.1</v>
          </cell>
          <cell r="AQ34">
            <v>28.95</v>
          </cell>
          <cell r="AR34">
            <v>28.35</v>
          </cell>
          <cell r="AS34">
            <v>26.07</v>
          </cell>
          <cell r="AT34">
            <v>550</v>
          </cell>
          <cell r="AU34">
            <v>550</v>
          </cell>
          <cell r="AV34">
            <v>550</v>
          </cell>
        </row>
        <row r="35">
          <cell r="AH35" t="str">
            <v>EFC</v>
          </cell>
          <cell r="AI35" t="str">
            <v xml:space="preserve">EPOXY FINISH COATING </v>
          </cell>
          <cell r="AJ35" t="str">
            <v>0451</v>
          </cell>
          <cell r="AK35" t="str">
            <v>1001(EP-04)</v>
          </cell>
          <cell r="AL35" t="str">
            <v>86</v>
          </cell>
          <cell r="AM35">
            <v>1</v>
          </cell>
          <cell r="AN35">
            <v>16.8</v>
          </cell>
          <cell r="AO35">
            <v>18.3</v>
          </cell>
          <cell r="AP35">
            <v>34.9</v>
          </cell>
          <cell r="AQ35">
            <v>41.67</v>
          </cell>
          <cell r="AR35">
            <v>38.25</v>
          </cell>
          <cell r="AS35">
            <v>22.92</v>
          </cell>
          <cell r="AT35">
            <v>700</v>
          </cell>
          <cell r="AU35">
            <v>700</v>
          </cell>
          <cell r="AV35">
            <v>800</v>
          </cell>
        </row>
        <row r="36">
          <cell r="AH36" t="str">
            <v>CTE</v>
          </cell>
          <cell r="AI36" t="str">
            <v xml:space="preserve">COAL TAR EPOXY HB </v>
          </cell>
          <cell r="AJ36" t="str">
            <v>0459</v>
          </cell>
          <cell r="AK36" t="str">
            <v>1004(EP-06)</v>
          </cell>
          <cell r="AL36" t="str">
            <v>58</v>
          </cell>
          <cell r="AM36">
            <v>1</v>
          </cell>
          <cell r="AN36">
            <v>7.9</v>
          </cell>
          <cell r="AO36">
            <v>7.6</v>
          </cell>
          <cell r="AP36">
            <v>0</v>
          </cell>
          <cell r="AQ36">
            <v>50.63</v>
          </cell>
          <cell r="AR36">
            <v>52.63</v>
          </cell>
          <cell r="AS36">
            <v>0</v>
          </cell>
          <cell r="AT36">
            <v>400</v>
          </cell>
          <cell r="AU36">
            <v>400</v>
          </cell>
          <cell r="AV36">
            <v>700</v>
          </cell>
        </row>
        <row r="37">
          <cell r="AH37" t="str">
            <v>IZRP</v>
          </cell>
          <cell r="AI37" t="str">
            <v xml:space="preserve">INORGANIC ZINC RICH PRIMER </v>
          </cell>
          <cell r="AJ37" t="str">
            <v>4120(Z-120HB)</v>
          </cell>
          <cell r="AK37" t="str">
            <v>1011(IZ-01)</v>
          </cell>
          <cell r="AL37" t="str">
            <v>33</v>
          </cell>
          <cell r="AM37">
            <v>1</v>
          </cell>
          <cell r="AN37">
            <v>19.399999999999999</v>
          </cell>
          <cell r="AO37">
            <v>15.6</v>
          </cell>
          <cell r="AP37">
            <v>30.3</v>
          </cell>
          <cell r="AQ37">
            <v>56.7</v>
          </cell>
          <cell r="AR37">
            <v>64.099999999999994</v>
          </cell>
          <cell r="AS37">
            <v>42.9</v>
          </cell>
          <cell r="AT37">
            <v>1100</v>
          </cell>
          <cell r="AU37">
            <v>1000</v>
          </cell>
          <cell r="AV37">
            <v>1300</v>
          </cell>
        </row>
        <row r="38">
          <cell r="AH38" t="str">
            <v>EATP</v>
          </cell>
          <cell r="AI38" t="str">
            <v>EPOXY ALUMINUM TRIPOLYPHOSPHATE PRIMER</v>
          </cell>
          <cell r="AJ38" t="str">
            <v>A-536</v>
          </cell>
          <cell r="AK38" t="str">
            <v>1075</v>
          </cell>
          <cell r="AL38" t="str">
            <v>57</v>
          </cell>
          <cell r="AM38">
            <v>1</v>
          </cell>
          <cell r="AN38">
            <v>18.7</v>
          </cell>
          <cell r="AO38">
            <v>14.7</v>
          </cell>
          <cell r="AP38">
            <v>15.5</v>
          </cell>
          <cell r="AQ38">
            <v>42.78</v>
          </cell>
          <cell r="AR38">
            <v>42.86</v>
          </cell>
          <cell r="AS38">
            <v>39.03</v>
          </cell>
          <cell r="AT38">
            <v>800</v>
          </cell>
          <cell r="AU38">
            <v>630</v>
          </cell>
          <cell r="AV38">
            <v>605</v>
          </cell>
        </row>
        <row r="39">
          <cell r="AH39" t="str">
            <v>EBZRP</v>
          </cell>
          <cell r="AI39" t="str">
            <v xml:space="preserve">EPOXY CURED BASED ZINC RICH PRIMER </v>
          </cell>
          <cell r="AJ39" t="str">
            <v>4180(Z-800)</v>
          </cell>
          <cell r="AK39" t="str">
            <v>1002</v>
          </cell>
          <cell r="AL39">
            <v>0</v>
          </cell>
          <cell r="AM39">
            <v>1</v>
          </cell>
          <cell r="AN39">
            <v>27.3</v>
          </cell>
          <cell r="AO39">
            <v>15.7</v>
          </cell>
          <cell r="AP39">
            <v>0</v>
          </cell>
          <cell r="AQ39">
            <v>40.29</v>
          </cell>
          <cell r="AR39">
            <v>38.22</v>
          </cell>
          <cell r="AS39">
            <v>0</v>
          </cell>
          <cell r="AT39">
            <v>1100</v>
          </cell>
          <cell r="AU39">
            <v>600</v>
          </cell>
        </row>
        <row r="40">
          <cell r="AH40" t="str">
            <v>HBEP</v>
          </cell>
          <cell r="AI40" t="str">
            <v>HIGH BUILD EPOXY POLYAMINE CURED</v>
          </cell>
          <cell r="AJ40" t="str">
            <v>4418(A-418)</v>
          </cell>
          <cell r="AK40" t="str">
            <v>1015</v>
          </cell>
          <cell r="AL40">
            <v>0</v>
          </cell>
          <cell r="AM40">
            <v>1</v>
          </cell>
          <cell r="AN40">
            <v>18.3</v>
          </cell>
          <cell r="AO40">
            <v>13.1</v>
          </cell>
          <cell r="AP40">
            <v>0</v>
          </cell>
          <cell r="AQ40">
            <v>65.569999999999993</v>
          </cell>
          <cell r="AR40">
            <v>83.97</v>
          </cell>
          <cell r="AS40">
            <v>0</v>
          </cell>
          <cell r="AT40">
            <v>1200</v>
          </cell>
          <cell r="AU40">
            <v>1100</v>
          </cell>
        </row>
        <row r="41">
          <cell r="AH41" t="str">
            <v>HSCP</v>
          </cell>
          <cell r="AI41" t="str">
            <v>HIGH SOILD EPOXY POLYAMINE CURED PRIMER</v>
          </cell>
          <cell r="AJ41" t="str">
            <v>4418(A-448)</v>
          </cell>
          <cell r="AK41">
            <v>1017</v>
          </cell>
          <cell r="AL41">
            <v>0</v>
          </cell>
          <cell r="AM41">
            <v>1</v>
          </cell>
          <cell r="AN41">
            <v>20.309999999999999</v>
          </cell>
          <cell r="AO41">
            <v>13.1</v>
          </cell>
          <cell r="AP41">
            <v>0</v>
          </cell>
          <cell r="AQ41">
            <v>64</v>
          </cell>
          <cell r="AR41">
            <v>83.97</v>
          </cell>
          <cell r="AS41">
            <v>0</v>
          </cell>
          <cell r="AT41">
            <v>1300</v>
          </cell>
          <cell r="AU41">
            <v>1100</v>
          </cell>
        </row>
        <row r="42">
          <cell r="AH42" t="str">
            <v>EEA</v>
          </cell>
          <cell r="AI42" t="str">
            <v>EPOXY ENAMEL AMINE ADDUCT CURED</v>
          </cell>
          <cell r="AJ42" t="str">
            <v>4450(A-500)</v>
          </cell>
          <cell r="AK42" t="str">
            <v>1014</v>
          </cell>
          <cell r="AL42">
            <v>0</v>
          </cell>
          <cell r="AM42">
            <v>1</v>
          </cell>
          <cell r="AN42">
            <v>23.8</v>
          </cell>
          <cell r="AO42">
            <v>11.4</v>
          </cell>
          <cell r="AP42">
            <v>0</v>
          </cell>
          <cell r="AQ42">
            <v>37.82</v>
          </cell>
          <cell r="AR42">
            <v>83.33</v>
          </cell>
          <cell r="AS42">
            <v>0</v>
          </cell>
          <cell r="AT42">
            <v>900</v>
          </cell>
          <cell r="AU42">
            <v>950</v>
          </cell>
        </row>
        <row r="43">
          <cell r="AH43" t="str">
            <v>NEP</v>
          </cell>
          <cell r="AI43" t="str">
            <v>NON-REACTIVE EPOXY PRIMER</v>
          </cell>
          <cell r="AJ43" t="str">
            <v>4405(A-505)</v>
          </cell>
          <cell r="AK43">
            <v>0</v>
          </cell>
          <cell r="AL43">
            <v>0</v>
          </cell>
          <cell r="AM43">
            <v>1</v>
          </cell>
          <cell r="AN43">
            <v>19.2</v>
          </cell>
          <cell r="AO43">
            <v>0</v>
          </cell>
          <cell r="AP43">
            <v>0</v>
          </cell>
          <cell r="AQ43">
            <v>41.67</v>
          </cell>
          <cell r="AR43">
            <v>0</v>
          </cell>
          <cell r="AS43">
            <v>0</v>
          </cell>
          <cell r="AT43">
            <v>800</v>
          </cell>
        </row>
        <row r="44">
          <cell r="AH44" t="str">
            <v>ZCOP</v>
          </cell>
          <cell r="AI44" t="str">
            <v xml:space="preserve">ZINC CHROMATE-RED OXIDE/EPOXY PRIMER </v>
          </cell>
          <cell r="AJ44" t="str">
            <v>4451(A-510)</v>
          </cell>
          <cell r="AK44" t="str">
            <v>1016</v>
          </cell>
          <cell r="AL44" t="str">
            <v>530</v>
          </cell>
          <cell r="AM44">
            <v>1</v>
          </cell>
          <cell r="AN44">
            <v>18.2</v>
          </cell>
          <cell r="AO44">
            <v>8.1999999999999993</v>
          </cell>
          <cell r="AP44">
            <v>15.5</v>
          </cell>
          <cell r="AQ44">
            <v>42.86</v>
          </cell>
          <cell r="AR44">
            <v>85.37</v>
          </cell>
          <cell r="AS44">
            <v>36.450000000000003</v>
          </cell>
          <cell r="AT44">
            <v>780</v>
          </cell>
          <cell r="AU44">
            <v>700</v>
          </cell>
          <cell r="AV44">
            <v>565</v>
          </cell>
        </row>
        <row r="45">
          <cell r="AH45" t="str">
            <v>EPC</v>
          </cell>
          <cell r="AI45" t="str">
            <v xml:space="preserve">EPOXY ENAMEL/POLYAMIDE CURED </v>
          </cell>
          <cell r="AJ45" t="str">
            <v>4415(A-515)</v>
          </cell>
          <cell r="AK45">
            <v>0</v>
          </cell>
          <cell r="AL45">
            <v>0</v>
          </cell>
          <cell r="AM45">
            <v>1</v>
          </cell>
          <cell r="AN45">
            <v>19.8</v>
          </cell>
          <cell r="AO45">
            <v>0</v>
          </cell>
          <cell r="AP45">
            <v>0</v>
          </cell>
          <cell r="AQ45">
            <v>42.93</v>
          </cell>
          <cell r="AR45">
            <v>0</v>
          </cell>
          <cell r="AS45">
            <v>0</v>
          </cell>
          <cell r="AT45">
            <v>850</v>
          </cell>
        </row>
        <row r="46">
          <cell r="AH46" t="str">
            <v>4425(A-525)</v>
          </cell>
          <cell r="AI46" t="str">
            <v>EPOXY NON-SKID SURFACING</v>
          </cell>
          <cell r="AJ46" t="str">
            <v>4425(A-525)</v>
          </cell>
          <cell r="AK46" t="str">
            <v>1018</v>
          </cell>
          <cell r="AL46">
            <v>0</v>
          </cell>
          <cell r="AM46">
            <v>1</v>
          </cell>
          <cell r="AN46">
            <v>18</v>
          </cell>
          <cell r="AO46">
            <v>31.3</v>
          </cell>
          <cell r="AP46">
            <v>0</v>
          </cell>
          <cell r="AQ46">
            <v>37.78</v>
          </cell>
          <cell r="AR46">
            <v>47.92</v>
          </cell>
          <cell r="AS46">
            <v>0</v>
          </cell>
          <cell r="AT46">
            <v>680</v>
          </cell>
          <cell r="AU46">
            <v>1500</v>
          </cell>
        </row>
        <row r="47">
          <cell r="AH47" t="str">
            <v>EPAP</v>
          </cell>
          <cell r="AI47" t="str">
            <v>EPOXY-POLYAMIDE,ALLOY PRIMER.</v>
          </cell>
          <cell r="AJ47" t="str">
            <v>4465(A-650)</v>
          </cell>
          <cell r="AK47">
            <v>1020</v>
          </cell>
          <cell r="AL47">
            <v>0</v>
          </cell>
          <cell r="AM47">
            <v>1</v>
          </cell>
          <cell r="AN47">
            <v>21</v>
          </cell>
          <cell r="AO47">
            <v>26.92</v>
          </cell>
          <cell r="AP47">
            <v>0</v>
          </cell>
          <cell r="AQ47">
            <v>42.86</v>
          </cell>
          <cell r="AR47">
            <v>13</v>
          </cell>
          <cell r="AS47">
            <v>0</v>
          </cell>
          <cell r="AT47">
            <v>900</v>
          </cell>
          <cell r="AU47">
            <v>350</v>
          </cell>
        </row>
        <row r="48">
          <cell r="AI48" t="str">
            <v>LEAD SILICO CHROMATE EP.PRI./POLYAMIDE CURED</v>
          </cell>
          <cell r="AJ48" t="str">
            <v>4430(A-530)</v>
          </cell>
          <cell r="AK48">
            <v>0</v>
          </cell>
          <cell r="AL48">
            <v>0</v>
          </cell>
          <cell r="AM48">
            <v>1</v>
          </cell>
          <cell r="AN48">
            <v>21.97</v>
          </cell>
          <cell r="AO48">
            <v>0</v>
          </cell>
          <cell r="AP48">
            <v>0</v>
          </cell>
          <cell r="AQ48">
            <v>37.78</v>
          </cell>
          <cell r="AR48">
            <v>0</v>
          </cell>
          <cell r="AS48">
            <v>0</v>
          </cell>
          <cell r="AT48">
            <v>830</v>
          </cell>
        </row>
        <row r="49">
          <cell r="AH49" t="str">
            <v>ERLP</v>
          </cell>
          <cell r="AI49" t="str">
            <v>EPOXY RED LEAD POLYAMIDE CURED PRIMER</v>
          </cell>
          <cell r="AJ49" t="str">
            <v>4440(A-540)</v>
          </cell>
          <cell r="AK49" t="str">
            <v>1051</v>
          </cell>
          <cell r="AL49">
            <v>0</v>
          </cell>
          <cell r="AM49">
            <v>1</v>
          </cell>
          <cell r="AN49">
            <v>19.399999999999999</v>
          </cell>
          <cell r="AO49">
            <v>15.8</v>
          </cell>
          <cell r="AP49">
            <v>0</v>
          </cell>
          <cell r="AQ49">
            <v>42.78</v>
          </cell>
          <cell r="AR49">
            <v>43.04</v>
          </cell>
          <cell r="AS49">
            <v>0</v>
          </cell>
          <cell r="AT49">
            <v>830</v>
          </cell>
          <cell r="AU49">
            <v>680</v>
          </cell>
        </row>
        <row r="50">
          <cell r="AH50" t="str">
            <v>EROP</v>
          </cell>
          <cell r="AI50" t="str">
            <v>RED LEAD-RED OXIDE EP./POLYAMIDE CURED PRI.</v>
          </cell>
          <cell r="AJ50" t="str">
            <v>4445(A-545)</v>
          </cell>
          <cell r="AK50" t="str">
            <v>1060</v>
          </cell>
          <cell r="AL50">
            <v>0</v>
          </cell>
          <cell r="AM50">
            <v>1</v>
          </cell>
          <cell r="AN50">
            <v>18.7</v>
          </cell>
          <cell r="AO50">
            <v>20.9</v>
          </cell>
          <cell r="AP50">
            <v>0</v>
          </cell>
          <cell r="AQ50">
            <v>42.78</v>
          </cell>
          <cell r="AR50">
            <v>28.71</v>
          </cell>
          <cell r="AS50">
            <v>0</v>
          </cell>
          <cell r="AT50">
            <v>800</v>
          </cell>
          <cell r="AU50">
            <v>600</v>
          </cell>
        </row>
        <row r="51">
          <cell r="AH51" t="str">
            <v>ETC</v>
          </cell>
          <cell r="AI51" t="str">
            <v>TAR EPOXY COATING/AMINE CURED</v>
          </cell>
          <cell r="AJ51" t="str">
            <v>4460(A-560)</v>
          </cell>
          <cell r="AK51" t="str">
            <v>1070(EP-10)</v>
          </cell>
          <cell r="AL51">
            <v>0</v>
          </cell>
          <cell r="AM51">
            <v>1</v>
          </cell>
          <cell r="AN51">
            <v>11.69</v>
          </cell>
          <cell r="AO51">
            <v>12.2</v>
          </cell>
          <cell r="AP51">
            <v>0</v>
          </cell>
          <cell r="AQ51">
            <v>42.78</v>
          </cell>
          <cell r="AR51">
            <v>57.38</v>
          </cell>
          <cell r="AS51">
            <v>0</v>
          </cell>
          <cell r="AT51">
            <v>500</v>
          </cell>
          <cell r="AU51">
            <v>700</v>
          </cell>
          <cell r="AV51">
            <v>1500</v>
          </cell>
        </row>
        <row r="52">
          <cell r="AH52" t="str">
            <v>EWB</v>
          </cell>
          <cell r="AI52" t="str">
            <v>WATER BASE EPOXY ENAMEL/POLTAMINE CURED</v>
          </cell>
          <cell r="AJ52" t="str">
            <v>4458(A-580)</v>
          </cell>
          <cell r="AK52" t="str">
            <v>1017(EP-07)</v>
          </cell>
          <cell r="AL52" t="str">
            <v>96</v>
          </cell>
          <cell r="AM52">
            <v>1</v>
          </cell>
          <cell r="AN52">
            <v>34.4</v>
          </cell>
          <cell r="AO52">
            <v>16</v>
          </cell>
          <cell r="AP52">
            <v>32.700000000000003</v>
          </cell>
          <cell r="AQ52">
            <v>37.79</v>
          </cell>
          <cell r="AR52">
            <v>43.75</v>
          </cell>
          <cell r="AS52">
            <v>45.87</v>
          </cell>
          <cell r="AT52">
            <v>1300</v>
          </cell>
          <cell r="AU52">
            <v>700</v>
          </cell>
          <cell r="AV52">
            <v>1500</v>
          </cell>
        </row>
        <row r="53">
          <cell r="AH53" t="str">
            <v>CCTE</v>
          </cell>
          <cell r="AI53" t="str">
            <v>CATALYZED COAL TAR EPOXY POLYAMINE CURED</v>
          </cell>
          <cell r="AJ53" t="str">
            <v>4459(A-590)</v>
          </cell>
          <cell r="AK53" t="str">
            <v>SP-06</v>
          </cell>
          <cell r="AL53">
            <v>0</v>
          </cell>
          <cell r="AM53">
            <v>1</v>
          </cell>
          <cell r="AN53">
            <v>12.6</v>
          </cell>
          <cell r="AO53">
            <v>32.1</v>
          </cell>
          <cell r="AP53">
            <v>0</v>
          </cell>
          <cell r="AQ53">
            <v>55.56</v>
          </cell>
          <cell r="AR53">
            <v>42.37</v>
          </cell>
          <cell r="AS53">
            <v>0</v>
          </cell>
          <cell r="AT53">
            <v>700</v>
          </cell>
          <cell r="AU53">
            <v>1360</v>
          </cell>
        </row>
        <row r="54">
          <cell r="AH54" t="str">
            <v>EPF</v>
          </cell>
          <cell r="AI54" t="str">
            <v>EPOXY-POLYAMINE,FINISH</v>
          </cell>
          <cell r="AJ54" t="str">
            <v>4465(A-650)</v>
          </cell>
          <cell r="AK54" t="str">
            <v>SP-08</v>
          </cell>
          <cell r="AL54">
            <v>0</v>
          </cell>
          <cell r="AM54">
            <v>1</v>
          </cell>
          <cell r="AN54">
            <v>21</v>
          </cell>
          <cell r="AO54">
            <v>24.4</v>
          </cell>
          <cell r="AP54">
            <v>0</v>
          </cell>
          <cell r="AQ54">
            <v>42.86</v>
          </cell>
          <cell r="AR54">
            <v>25</v>
          </cell>
          <cell r="AS54">
            <v>0</v>
          </cell>
          <cell r="AT54">
            <v>900</v>
          </cell>
          <cell r="AU54">
            <v>610</v>
          </cell>
        </row>
        <row r="55">
          <cell r="AH55" t="str">
            <v>EPRLP</v>
          </cell>
          <cell r="AI55" t="str">
            <v>EPOXY/POLYAMINE,RED LEAD PRIMER</v>
          </cell>
          <cell r="AJ55" t="str">
            <v>4570(A-700)</v>
          </cell>
          <cell r="AK55" t="str">
            <v>SP-09</v>
          </cell>
          <cell r="AL55">
            <v>0</v>
          </cell>
          <cell r="AM55">
            <v>1</v>
          </cell>
          <cell r="AN55">
            <v>21</v>
          </cell>
          <cell r="AO55">
            <v>32</v>
          </cell>
          <cell r="AP55">
            <v>0</v>
          </cell>
          <cell r="AQ55">
            <v>42.86</v>
          </cell>
          <cell r="AR55">
            <v>23.75</v>
          </cell>
          <cell r="AS55">
            <v>0</v>
          </cell>
          <cell r="AT55">
            <v>900</v>
          </cell>
          <cell r="AU55">
            <v>760</v>
          </cell>
        </row>
        <row r="56">
          <cell r="AH56" t="str">
            <v>EMOP</v>
          </cell>
          <cell r="AI56" t="str">
            <v xml:space="preserve">EPOXY MIO PRIMER </v>
          </cell>
          <cell r="AJ56" t="str">
            <v>4691(Ar-910)</v>
          </cell>
          <cell r="AK56" t="str">
            <v>1050(EP-20)</v>
          </cell>
          <cell r="AL56" t="str">
            <v>76</v>
          </cell>
          <cell r="AM56">
            <v>1</v>
          </cell>
          <cell r="AN56">
            <v>17.3</v>
          </cell>
          <cell r="AO56">
            <v>9.2799999999999994</v>
          </cell>
          <cell r="AP56">
            <v>30.9</v>
          </cell>
          <cell r="AQ56">
            <v>43.35</v>
          </cell>
          <cell r="AR56">
            <v>31.25</v>
          </cell>
          <cell r="AS56">
            <v>25.89</v>
          </cell>
          <cell r="AT56">
            <v>750</v>
          </cell>
          <cell r="AU56">
            <v>290</v>
          </cell>
          <cell r="AV56">
            <v>800</v>
          </cell>
        </row>
        <row r="57">
          <cell r="AH57" t="str">
            <v>EPCP</v>
          </cell>
          <cell r="AI57" t="str">
            <v>EPOXY-PHENOLIC CURED PRIMER .</v>
          </cell>
          <cell r="AJ57" t="str">
            <v>4691(Ar-910)</v>
          </cell>
          <cell r="AK57" t="str">
            <v>1060</v>
          </cell>
          <cell r="AL57" t="str">
            <v>76</v>
          </cell>
          <cell r="AM57">
            <v>1</v>
          </cell>
          <cell r="AN57">
            <v>17.3</v>
          </cell>
          <cell r="AO57">
            <v>19.2</v>
          </cell>
          <cell r="AP57">
            <v>30.9</v>
          </cell>
          <cell r="AQ57">
            <v>43.35</v>
          </cell>
          <cell r="AR57">
            <v>31.25</v>
          </cell>
          <cell r="AS57">
            <v>25.89</v>
          </cell>
          <cell r="AT57">
            <v>750</v>
          </cell>
          <cell r="AU57">
            <v>600</v>
          </cell>
          <cell r="AV57">
            <v>800</v>
          </cell>
        </row>
        <row r="59">
          <cell r="AI59" t="str">
            <v xml:space="preserve">CHLORINATED RUBBER RESIN </v>
          </cell>
        </row>
        <row r="60">
          <cell r="AH60" t="str">
            <v>CRRLP</v>
          </cell>
          <cell r="AI60" t="str">
            <v xml:space="preserve">CALORINATED RUBBER RED LEAD PRIMER </v>
          </cell>
          <cell r="AJ60" t="str">
            <v>0201</v>
          </cell>
          <cell r="AK60" t="str">
            <v>1402(RF-63)</v>
          </cell>
          <cell r="AL60" t="str">
            <v>530</v>
          </cell>
          <cell r="AM60">
            <v>1</v>
          </cell>
          <cell r="AN60">
            <v>14.7</v>
          </cell>
          <cell r="AO60">
            <v>12.9</v>
          </cell>
          <cell r="AP60">
            <v>15.5</v>
          </cell>
          <cell r="AQ60">
            <v>32.65</v>
          </cell>
          <cell r="AR60">
            <v>37.979999999999997</v>
          </cell>
          <cell r="AS60">
            <v>36.450000000000003</v>
          </cell>
          <cell r="AT60">
            <v>480</v>
          </cell>
          <cell r="AU60">
            <v>490</v>
          </cell>
          <cell r="AV60">
            <v>565</v>
          </cell>
        </row>
        <row r="61">
          <cell r="AH61" t="str">
            <v>CRZCP</v>
          </cell>
          <cell r="AI61" t="str">
            <v>CHLORINATED RUBBER PRIMER ZINC CHROMATE PR.</v>
          </cell>
          <cell r="AJ61" t="str">
            <v>0211</v>
          </cell>
          <cell r="AK61" t="str">
            <v>1450(RF-67)</v>
          </cell>
          <cell r="AL61" t="str">
            <v>540</v>
          </cell>
          <cell r="AM61">
            <v>1</v>
          </cell>
          <cell r="AN61">
            <v>15.5</v>
          </cell>
          <cell r="AO61">
            <v>11.3</v>
          </cell>
          <cell r="AP61">
            <v>14.1</v>
          </cell>
          <cell r="AQ61">
            <v>30.97</v>
          </cell>
          <cell r="AR61">
            <v>42.48</v>
          </cell>
          <cell r="AS61">
            <v>36.450000000000003</v>
          </cell>
          <cell r="AT61">
            <v>480</v>
          </cell>
          <cell r="AU61">
            <v>480</v>
          </cell>
          <cell r="AV61">
            <v>514</v>
          </cell>
        </row>
        <row r="62">
          <cell r="AH62" t="str">
            <v>CRROP</v>
          </cell>
          <cell r="AI62" t="str">
            <v xml:space="preserve">CHLORINATED RUBBER RED OXIDE PRIMER </v>
          </cell>
          <cell r="AJ62" t="str">
            <v>0221</v>
          </cell>
          <cell r="AK62" t="str">
            <v>1403(RF-65)</v>
          </cell>
          <cell r="AL62" t="str">
            <v>510</v>
          </cell>
          <cell r="AM62">
            <v>1</v>
          </cell>
          <cell r="AN62">
            <v>14.6</v>
          </cell>
          <cell r="AO62">
            <v>12.1</v>
          </cell>
          <cell r="AP62">
            <v>31</v>
          </cell>
          <cell r="AQ62">
            <v>30.82</v>
          </cell>
          <cell r="AR62">
            <v>38.020000000000003</v>
          </cell>
          <cell r="AS62">
            <v>38.549999999999997</v>
          </cell>
          <cell r="AT62">
            <v>450</v>
          </cell>
          <cell r="AU62">
            <v>460</v>
          </cell>
          <cell r="AV62">
            <v>1195</v>
          </cell>
        </row>
        <row r="63">
          <cell r="AH63" t="str">
            <v>CRF</v>
          </cell>
          <cell r="AI63" t="str">
            <v xml:space="preserve">CHLORINATED RUBBER FINISH </v>
          </cell>
          <cell r="AJ63" t="str">
            <v>0251</v>
          </cell>
          <cell r="AK63" t="str">
            <v>1401</v>
          </cell>
          <cell r="AL63" t="str">
            <v>520</v>
          </cell>
          <cell r="AM63">
            <v>1</v>
          </cell>
          <cell r="AN63">
            <v>18.899999999999999</v>
          </cell>
          <cell r="AO63">
            <v>15.8</v>
          </cell>
          <cell r="AP63">
            <v>16.7</v>
          </cell>
          <cell r="AQ63">
            <v>31.75</v>
          </cell>
          <cell r="AR63">
            <v>34.18</v>
          </cell>
          <cell r="AS63">
            <v>33.83</v>
          </cell>
          <cell r="AT63">
            <v>600</v>
          </cell>
          <cell r="AU63">
            <v>540</v>
          </cell>
          <cell r="AV63">
            <v>565</v>
          </cell>
        </row>
        <row r="64">
          <cell r="AH64" t="str">
            <v>CRATP</v>
          </cell>
          <cell r="AI64" t="str">
            <v>C RUBBER ALUMINUM TRIPOLYPHOSPHATE PRIMER</v>
          </cell>
          <cell r="AJ64" t="str">
            <v>0203</v>
          </cell>
          <cell r="AK64">
            <v>0</v>
          </cell>
          <cell r="AL64" t="str">
            <v>531</v>
          </cell>
          <cell r="AM64">
            <v>1</v>
          </cell>
          <cell r="AN64">
            <v>13.4</v>
          </cell>
          <cell r="AO64">
            <v>0</v>
          </cell>
          <cell r="AP64">
            <v>14.5</v>
          </cell>
          <cell r="AQ64">
            <v>37.31</v>
          </cell>
          <cell r="AR64">
            <v>0</v>
          </cell>
          <cell r="AS64">
            <v>36.409999999999997</v>
          </cell>
          <cell r="AT64">
            <v>500</v>
          </cell>
          <cell r="AU64">
            <v>0</v>
          </cell>
          <cell r="AV64">
            <v>528</v>
          </cell>
        </row>
        <row r="65">
          <cell r="AH65" t="str">
            <v>PCRF</v>
          </cell>
          <cell r="AI65" t="str">
            <v>PIGMENTED CHLORINATED RUBBER FINISH</v>
          </cell>
          <cell r="AJ65" t="str">
            <v>4470(C-700)</v>
          </cell>
          <cell r="AK65" t="str">
            <v>RF-51~56</v>
          </cell>
          <cell r="AL65" t="str">
            <v>560</v>
          </cell>
          <cell r="AM65">
            <v>1</v>
          </cell>
          <cell r="AN65">
            <v>27.1</v>
          </cell>
          <cell r="AO65">
            <v>12.3</v>
          </cell>
          <cell r="AP65">
            <v>13.5</v>
          </cell>
          <cell r="AQ65">
            <v>33.21</v>
          </cell>
          <cell r="AR65">
            <v>38.21</v>
          </cell>
          <cell r="AS65">
            <v>33.78</v>
          </cell>
          <cell r="AT65">
            <v>900</v>
          </cell>
          <cell r="AU65">
            <v>470</v>
          </cell>
          <cell r="AV65">
            <v>456</v>
          </cell>
        </row>
        <row r="66">
          <cell r="AH66" t="str">
            <v>CRRLP</v>
          </cell>
          <cell r="AI66" t="str">
            <v xml:space="preserve">CHLORINATED RUBBER RED LEAD PRIMER </v>
          </cell>
          <cell r="AJ66" t="str">
            <v>4575(C-750)</v>
          </cell>
          <cell r="AK66"/>
          <cell r="AL66" t="str">
            <v>500</v>
          </cell>
          <cell r="AM66">
            <v>1</v>
          </cell>
          <cell r="AN66">
            <v>17.2</v>
          </cell>
          <cell r="AO66"/>
          <cell r="AP66">
            <v>15</v>
          </cell>
          <cell r="AQ66">
            <v>37.79</v>
          </cell>
          <cell r="AR66">
            <v>0</v>
          </cell>
          <cell r="AS66">
            <v>30.4</v>
          </cell>
          <cell r="AT66">
            <v>650</v>
          </cell>
          <cell r="AU66">
            <v>0</v>
          </cell>
          <cell r="AV66">
            <v>456</v>
          </cell>
        </row>
        <row r="67">
          <cell r="AH67" t="str">
            <v>CRROP</v>
          </cell>
          <cell r="AI67" t="str">
            <v xml:space="preserve">CHLORINATED RUBBER RED LEAD-RED OXIDE PRIMER </v>
          </cell>
          <cell r="AJ67" t="str">
            <v>4576(C-760)</v>
          </cell>
          <cell r="AK67">
            <v>0</v>
          </cell>
          <cell r="AL67" t="str">
            <v>550</v>
          </cell>
          <cell r="AM67">
            <v>1</v>
          </cell>
          <cell r="AN67">
            <v>15.9</v>
          </cell>
          <cell r="AO67">
            <v>0</v>
          </cell>
          <cell r="AP67">
            <v>14.8</v>
          </cell>
          <cell r="AQ67">
            <v>38.99</v>
          </cell>
          <cell r="AR67">
            <v>0</v>
          </cell>
          <cell r="AS67">
            <v>33.78</v>
          </cell>
          <cell r="AT67">
            <v>620</v>
          </cell>
          <cell r="AU67">
            <v>0</v>
          </cell>
          <cell r="AV67">
            <v>500</v>
          </cell>
        </row>
        <row r="68">
          <cell r="AH68" t="str">
            <v>VZCP</v>
          </cell>
          <cell r="AI68" t="str">
            <v>CHLORINATED RUBBER BASE M.I.O.COATING</v>
          </cell>
          <cell r="AJ68" t="str">
            <v>4693(Ar-930)</v>
          </cell>
          <cell r="AK68" t="str">
            <v>1452(RF-68)</v>
          </cell>
          <cell r="AL68" t="str">
            <v>600</v>
          </cell>
          <cell r="AM68">
            <v>1</v>
          </cell>
          <cell r="AN68">
            <v>16.399999999999999</v>
          </cell>
          <cell r="AO68">
            <v>13.2</v>
          </cell>
          <cell r="AP68">
            <v>14.8</v>
          </cell>
          <cell r="AQ68">
            <v>37.799999999999997</v>
          </cell>
          <cell r="AR68">
            <v>37.880000000000003</v>
          </cell>
          <cell r="AS68">
            <v>33.72</v>
          </cell>
          <cell r="AT68">
            <v>620</v>
          </cell>
          <cell r="AU68">
            <v>500</v>
          </cell>
          <cell r="AV68">
            <v>499</v>
          </cell>
        </row>
        <row r="70">
          <cell r="AH70" t="str">
            <v>HF400</v>
          </cell>
          <cell r="AI70" t="str">
            <v>HEAT-RESISTING PAINT 400'C ALUM. SERIES.</v>
          </cell>
          <cell r="AJ70" t="str">
            <v>0654</v>
          </cell>
          <cell r="AK70" t="str">
            <v>1503</v>
          </cell>
          <cell r="AL70"/>
          <cell r="AM70"/>
          <cell r="AN70"/>
          <cell r="AO70"/>
          <cell r="AP70"/>
          <cell r="AQ70"/>
          <cell r="AR70"/>
          <cell r="AS70"/>
          <cell r="AT70"/>
          <cell r="AU70"/>
          <cell r="AV70">
            <v>406</v>
          </cell>
        </row>
        <row r="71">
          <cell r="AI71" t="str">
            <v xml:space="preserve">SILICONE RESIN </v>
          </cell>
          <cell r="AJ71" t="str">
            <v>4340(U-400)</v>
          </cell>
          <cell r="AK71" t="str">
            <v>SP34(VA-51)</v>
          </cell>
          <cell r="AL71"/>
          <cell r="AM71"/>
          <cell r="AN71"/>
          <cell r="AO71"/>
          <cell r="AP71"/>
          <cell r="AQ71"/>
          <cell r="AR71"/>
          <cell r="AS71"/>
          <cell r="AT71">
            <v>440</v>
          </cell>
        </row>
        <row r="72">
          <cell r="AH72" t="str">
            <v>HP200</v>
          </cell>
          <cell r="AI72" t="str">
            <v>HEAT-RESISTING PRIMER 200'C ,SILICONE SERIES.</v>
          </cell>
          <cell r="AJ72" t="str">
            <v>0631</v>
          </cell>
          <cell r="AK72" t="str">
            <v>1512</v>
          </cell>
          <cell r="AL72">
            <v>0</v>
          </cell>
          <cell r="AM72">
            <v>1</v>
          </cell>
          <cell r="AN72">
            <v>16.5</v>
          </cell>
          <cell r="AO72">
            <v>26.2</v>
          </cell>
          <cell r="AP72">
            <v>0</v>
          </cell>
          <cell r="AQ72">
            <v>36.36</v>
          </cell>
          <cell r="AR72">
            <v>38.17</v>
          </cell>
          <cell r="AS72">
            <v>0</v>
          </cell>
          <cell r="AT72">
            <v>600</v>
          </cell>
          <cell r="AU72">
            <v>1000</v>
          </cell>
        </row>
        <row r="73">
          <cell r="AH73" t="str">
            <v>HP300</v>
          </cell>
          <cell r="AI73" t="str">
            <v xml:space="preserve">HEAT-RESISTING PRIMER 300'C </v>
          </cell>
          <cell r="AJ73" t="str">
            <v>0632</v>
          </cell>
          <cell r="AK73" t="str">
            <v>1507</v>
          </cell>
          <cell r="AL73" t="str">
            <v>330-1</v>
          </cell>
          <cell r="AM73">
            <v>1</v>
          </cell>
          <cell r="AN73">
            <v>20.7</v>
          </cell>
          <cell r="AO73">
            <v>20.399999999999999</v>
          </cell>
          <cell r="AP73">
            <v>29</v>
          </cell>
          <cell r="AQ73">
            <v>36.229999999999997</v>
          </cell>
          <cell r="AR73">
            <v>38.24</v>
          </cell>
          <cell r="AS73">
            <v>33.76</v>
          </cell>
          <cell r="AT73">
            <v>750</v>
          </cell>
          <cell r="AU73">
            <v>780</v>
          </cell>
          <cell r="AV73">
            <v>979</v>
          </cell>
        </row>
        <row r="74">
          <cell r="AH74" t="str">
            <v>HP500</v>
          </cell>
          <cell r="AI74" t="str">
            <v>HEAT-RESISTING PRIMER 500'C</v>
          </cell>
          <cell r="AJ74" t="str">
            <v>0634</v>
          </cell>
          <cell r="AK74" t="str">
            <v>1501</v>
          </cell>
          <cell r="AL74">
            <v>0</v>
          </cell>
          <cell r="AM74">
            <v>1</v>
          </cell>
          <cell r="AN74">
            <v>35.799999999999997</v>
          </cell>
          <cell r="AO74">
            <v>34.1</v>
          </cell>
          <cell r="AP74">
            <v>0</v>
          </cell>
          <cell r="AQ74">
            <v>36.31</v>
          </cell>
          <cell r="AR74">
            <v>38.119999999999997</v>
          </cell>
          <cell r="AS74">
            <v>0</v>
          </cell>
          <cell r="AT74">
            <v>1300</v>
          </cell>
          <cell r="AU74">
            <v>1300</v>
          </cell>
        </row>
        <row r="75">
          <cell r="AH75" t="str">
            <v>HP600</v>
          </cell>
          <cell r="AI75" t="str">
            <v>HEAT-RESISTING PRIMER 600'C</v>
          </cell>
          <cell r="AJ75" t="str">
            <v>0635</v>
          </cell>
          <cell r="AK75" t="str">
            <v>1500</v>
          </cell>
          <cell r="AL75" t="str">
            <v>320-1</v>
          </cell>
          <cell r="AM75">
            <v>1</v>
          </cell>
          <cell r="AN75">
            <v>44.09</v>
          </cell>
          <cell r="AO75">
            <v>34.1</v>
          </cell>
          <cell r="AP75">
            <v>44.4</v>
          </cell>
          <cell r="AQ75">
            <v>31.75</v>
          </cell>
          <cell r="AR75">
            <v>38.119999999999997</v>
          </cell>
          <cell r="AS75">
            <v>33.78</v>
          </cell>
          <cell r="AT75">
            <v>1400</v>
          </cell>
          <cell r="AU75">
            <v>1300</v>
          </cell>
          <cell r="AV75">
            <v>1500</v>
          </cell>
        </row>
        <row r="76">
          <cell r="AH76" t="str">
            <v>HF200</v>
          </cell>
          <cell r="AI76" t="str">
            <v>HEAT-RESISTING PAINT 200'C SILICONE SREIES.</v>
          </cell>
          <cell r="AJ76" t="str">
            <v>0651</v>
          </cell>
          <cell r="AK76" t="str">
            <v>1504</v>
          </cell>
          <cell r="AL76">
            <v>0</v>
          </cell>
          <cell r="AM76">
            <v>1</v>
          </cell>
          <cell r="AN76">
            <v>17.5</v>
          </cell>
          <cell r="AO76">
            <v>27.3</v>
          </cell>
          <cell r="AP76">
            <v>0</v>
          </cell>
          <cell r="AQ76">
            <v>30.29</v>
          </cell>
          <cell r="AR76">
            <v>28.57</v>
          </cell>
          <cell r="AS76">
            <v>0</v>
          </cell>
          <cell r="AT76">
            <v>530</v>
          </cell>
          <cell r="AU76">
            <v>780</v>
          </cell>
        </row>
        <row r="77">
          <cell r="AH77" t="str">
            <v>HF300</v>
          </cell>
          <cell r="AI77" t="str">
            <v>HEAT-RESISTING PAINT 300'C</v>
          </cell>
          <cell r="AJ77" t="str">
            <v>0652</v>
          </cell>
          <cell r="AK77" t="str">
            <v>1505</v>
          </cell>
          <cell r="AL77" t="str">
            <v>330</v>
          </cell>
          <cell r="AM77">
            <v>1</v>
          </cell>
          <cell r="AN77">
            <v>27.6</v>
          </cell>
          <cell r="AO77">
            <v>27.3</v>
          </cell>
          <cell r="AP77">
            <v>28.4</v>
          </cell>
          <cell r="AQ77">
            <v>27.17</v>
          </cell>
          <cell r="AR77">
            <v>28.57</v>
          </cell>
          <cell r="AS77">
            <v>32.54</v>
          </cell>
          <cell r="AT77">
            <v>750</v>
          </cell>
          <cell r="AU77">
            <v>780</v>
          </cell>
          <cell r="AV77">
            <v>924</v>
          </cell>
        </row>
        <row r="78">
          <cell r="AH78" t="str">
            <v>HF400</v>
          </cell>
          <cell r="AI78" t="str">
            <v>HEAT-RESISTING PAINT 400'C ALUM. SERIES.</v>
          </cell>
          <cell r="AJ78" t="str">
            <v>0654</v>
          </cell>
          <cell r="AK78" t="str">
            <v>1503</v>
          </cell>
          <cell r="AL78">
            <v>0</v>
          </cell>
          <cell r="AM78">
            <v>1</v>
          </cell>
          <cell r="AN78">
            <v>51.61</v>
          </cell>
          <cell r="AO78">
            <v>59.4</v>
          </cell>
          <cell r="AP78">
            <v>0</v>
          </cell>
          <cell r="AQ78">
            <v>25.19</v>
          </cell>
          <cell r="AR78">
            <v>28.62</v>
          </cell>
          <cell r="AS78">
            <v>0</v>
          </cell>
          <cell r="AT78">
            <v>1300</v>
          </cell>
          <cell r="AU78">
            <v>1700</v>
          </cell>
        </row>
        <row r="79">
          <cell r="AH79" t="str">
            <v>HF600</v>
          </cell>
          <cell r="AI79" t="str">
            <v>HEAT-RESISTING PAINT 600'C</v>
          </cell>
          <cell r="AJ79" t="str">
            <v>0655</v>
          </cell>
          <cell r="AK79" t="str">
            <v>1508</v>
          </cell>
          <cell r="AL79" t="str">
            <v>320</v>
          </cell>
          <cell r="AM79">
            <v>1</v>
          </cell>
          <cell r="AN79">
            <v>74.400000000000006</v>
          </cell>
          <cell r="AO79">
            <v>52.39</v>
          </cell>
          <cell r="AP79">
            <v>43.5</v>
          </cell>
          <cell r="AQ79">
            <v>20.16</v>
          </cell>
          <cell r="AR79">
            <v>28.63</v>
          </cell>
          <cell r="AS79">
            <v>32.479999999999997</v>
          </cell>
          <cell r="AT79">
            <v>1500</v>
          </cell>
          <cell r="AU79">
            <v>1500</v>
          </cell>
          <cell r="AV79">
            <v>1413</v>
          </cell>
        </row>
        <row r="80">
          <cell r="AH80" t="str">
            <v>ITIP</v>
          </cell>
          <cell r="AI80" t="str">
            <v>THERMOINDICATIVE PAINT INTERBOND TEMP. INDICATING PAINT</v>
          </cell>
          <cell r="AJ80" t="str">
            <v>0654</v>
          </cell>
          <cell r="AK80" t="str">
            <v>HAA-705</v>
          </cell>
          <cell r="AL80">
            <v>0</v>
          </cell>
          <cell r="AM80">
            <v>1</v>
          </cell>
          <cell r="AN80">
            <v>51.61</v>
          </cell>
          <cell r="AO80">
            <v>68</v>
          </cell>
          <cell r="AP80">
            <v>0</v>
          </cell>
          <cell r="AQ80">
            <v>25.19</v>
          </cell>
          <cell r="AR80">
            <v>10</v>
          </cell>
          <cell r="AS80">
            <v>0</v>
          </cell>
          <cell r="AT80">
            <v>1300</v>
          </cell>
          <cell r="AU80">
            <v>680</v>
          </cell>
        </row>
        <row r="81">
          <cell r="AI81" t="str">
            <v>RED LEAD PRIMER</v>
          </cell>
          <cell r="AJ81" t="str">
            <v>0102</v>
          </cell>
          <cell r="AK81" t="str">
            <v>906(OP-92)</v>
          </cell>
          <cell r="AL81" t="str">
            <v>220</v>
          </cell>
          <cell r="AM81">
            <v>1</v>
          </cell>
          <cell r="AN81">
            <v>8.7799999999999994</v>
          </cell>
          <cell r="AO81">
            <v>10</v>
          </cell>
          <cell r="AP81">
            <v>12.4</v>
          </cell>
          <cell r="AQ81">
            <v>47.83</v>
          </cell>
          <cell r="AR81">
            <v>42</v>
          </cell>
          <cell r="AS81">
            <v>38.71</v>
          </cell>
          <cell r="AT81">
            <v>420</v>
          </cell>
          <cell r="AU81">
            <v>420</v>
          </cell>
          <cell r="AV81">
            <v>480</v>
          </cell>
        </row>
        <row r="82">
          <cell r="AI82" t="str">
            <v xml:space="preserve">POLY-VINYL BUTYRAL RESIN (PVB) 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540</v>
          </cell>
          <cell r="AU82">
            <v>570</v>
          </cell>
        </row>
        <row r="83">
          <cell r="AH83" t="str">
            <v>VRLP</v>
          </cell>
          <cell r="AI83" t="str">
            <v>VINYL RED LEAD PRIMER</v>
          </cell>
          <cell r="AJ83" t="str">
            <v>0301</v>
          </cell>
          <cell r="AK83" t="str">
            <v>SP30(VP-71)</v>
          </cell>
          <cell r="AL83" t="str">
            <v xml:space="preserve"> 21</v>
          </cell>
          <cell r="AM83">
            <v>1</v>
          </cell>
          <cell r="AN83">
            <v>21.8</v>
          </cell>
          <cell r="AO83">
            <v>25.3</v>
          </cell>
          <cell r="AP83">
            <v>64.900000000000006</v>
          </cell>
          <cell r="AQ83">
            <v>25.23</v>
          </cell>
          <cell r="AR83">
            <v>23.72</v>
          </cell>
          <cell r="AS83">
            <v>21.57</v>
          </cell>
          <cell r="AT83">
            <v>550</v>
          </cell>
          <cell r="AU83">
            <v>600</v>
          </cell>
          <cell r="AV83">
            <v>1400</v>
          </cell>
        </row>
        <row r="84">
          <cell r="AH84" t="str">
            <v>VZCP</v>
          </cell>
          <cell r="AI84" t="str">
            <v>VINYL ZINC CHRMATE PRIMER</v>
          </cell>
          <cell r="AJ84" t="str">
            <v>0311</v>
          </cell>
          <cell r="AK84" t="str">
            <v>VP-72</v>
          </cell>
          <cell r="AL84">
            <v>0</v>
          </cell>
          <cell r="AM84">
            <v>1</v>
          </cell>
          <cell r="AN84">
            <v>24.5</v>
          </cell>
          <cell r="AO84">
            <v>28.8</v>
          </cell>
          <cell r="AP84">
            <v>0</v>
          </cell>
          <cell r="AQ84">
            <v>22.04</v>
          </cell>
          <cell r="AR84">
            <v>19.79</v>
          </cell>
          <cell r="AS84">
            <v>0</v>
          </cell>
          <cell r="AT84">
            <v>540</v>
          </cell>
          <cell r="AU84">
            <v>570</v>
          </cell>
        </row>
        <row r="85">
          <cell r="AH85" t="str">
            <v>WP</v>
          </cell>
          <cell r="AI85" t="str">
            <v>WASH PRIMER</v>
          </cell>
          <cell r="AJ85" t="str">
            <v>0345</v>
          </cell>
          <cell r="AK85" t="str">
            <v>908(SP-02)</v>
          </cell>
          <cell r="AL85" t="str">
            <v xml:space="preserve"> 11</v>
          </cell>
          <cell r="AM85">
            <v>1</v>
          </cell>
          <cell r="AN85">
            <v>55.83</v>
          </cell>
          <cell r="AO85">
            <v>37.1</v>
          </cell>
          <cell r="AP85">
            <v>78.3</v>
          </cell>
          <cell r="AQ85">
            <v>8.06</v>
          </cell>
          <cell r="AR85">
            <v>11.86</v>
          </cell>
          <cell r="AS85">
            <v>8.94</v>
          </cell>
          <cell r="AT85">
            <v>450</v>
          </cell>
          <cell r="AU85">
            <v>440</v>
          </cell>
          <cell r="AV85">
            <v>700</v>
          </cell>
        </row>
        <row r="86">
          <cell r="AH86" t="str">
            <v>VE</v>
          </cell>
          <cell r="AI86" t="str">
            <v xml:space="preserve">VINYL ENAMEL </v>
          </cell>
          <cell r="AJ86" t="str">
            <v>0351</v>
          </cell>
          <cell r="AK86" t="str">
            <v>SP32(VA-11)</v>
          </cell>
          <cell r="AL86">
            <v>0</v>
          </cell>
          <cell r="AM86">
            <v>1</v>
          </cell>
          <cell r="AN86">
            <v>29.1</v>
          </cell>
          <cell r="AO86">
            <v>26.21</v>
          </cell>
          <cell r="AP86">
            <v>0</v>
          </cell>
          <cell r="AQ86">
            <v>18.899999999999999</v>
          </cell>
          <cell r="AR86">
            <v>19.079999999999998</v>
          </cell>
          <cell r="AS86">
            <v>0</v>
          </cell>
          <cell r="AT86">
            <v>550</v>
          </cell>
          <cell r="AU86">
            <v>500</v>
          </cell>
        </row>
        <row r="87">
          <cell r="AI87" t="str">
            <v>PIGMENTED PVC VINYL FINISH</v>
          </cell>
          <cell r="AJ87" t="str">
            <v>4340(U-400)</v>
          </cell>
          <cell r="AK87" t="str">
            <v>SP34(VA-51)</v>
          </cell>
          <cell r="AL87">
            <v>0</v>
          </cell>
          <cell r="AM87">
            <v>1</v>
          </cell>
          <cell r="AN87">
            <v>21.2</v>
          </cell>
          <cell r="AO87">
            <v>27.3</v>
          </cell>
          <cell r="AP87">
            <v>0</v>
          </cell>
          <cell r="AQ87">
            <v>30.19</v>
          </cell>
          <cell r="AR87">
            <v>19.78</v>
          </cell>
          <cell r="AS87">
            <v>0</v>
          </cell>
          <cell r="AT87">
            <v>640</v>
          </cell>
          <cell r="AU87">
            <v>540</v>
          </cell>
        </row>
        <row r="89">
          <cell r="AI89" t="str">
            <v xml:space="preserve">POLYOL POLYISOCYANATE </v>
          </cell>
        </row>
        <row r="90">
          <cell r="AH90" t="str">
            <v>PCC</v>
          </cell>
          <cell r="AI90" t="str">
            <v xml:space="preserve">POLYURETHANE COATING CLEAR </v>
          </cell>
          <cell r="AJ90" t="str">
            <v>0550</v>
          </cell>
          <cell r="AK90" t="str">
            <v>722</v>
          </cell>
          <cell r="AL90" t="str">
            <v xml:space="preserve"> 67</v>
          </cell>
          <cell r="AM90">
            <v>1</v>
          </cell>
          <cell r="AN90">
            <v>27.8</v>
          </cell>
          <cell r="AO90">
            <v>29.8</v>
          </cell>
          <cell r="AP90">
            <v>81.790000000000006</v>
          </cell>
          <cell r="AQ90">
            <v>25.18</v>
          </cell>
          <cell r="AR90">
            <v>25.17</v>
          </cell>
          <cell r="AS90">
            <v>18.34</v>
          </cell>
          <cell r="AT90">
            <v>700</v>
          </cell>
          <cell r="AU90">
            <v>750</v>
          </cell>
          <cell r="AV90">
            <v>1500</v>
          </cell>
        </row>
        <row r="91">
          <cell r="AH91" t="str">
            <v>PF</v>
          </cell>
          <cell r="AI91" t="str">
            <v>POLYURETHANE COATING</v>
          </cell>
          <cell r="AJ91" t="str">
            <v>0551</v>
          </cell>
          <cell r="AK91" t="str">
            <v>725</v>
          </cell>
          <cell r="AL91" t="str">
            <v xml:space="preserve"> 66</v>
          </cell>
          <cell r="AM91">
            <v>1</v>
          </cell>
          <cell r="AN91">
            <v>33.1</v>
          </cell>
          <cell r="AO91">
            <v>29.8</v>
          </cell>
          <cell r="AP91">
            <v>92.79</v>
          </cell>
          <cell r="AQ91">
            <v>27.19</v>
          </cell>
          <cell r="AR91">
            <v>30.2</v>
          </cell>
          <cell r="AS91">
            <v>18.32</v>
          </cell>
          <cell r="AT91">
            <v>900</v>
          </cell>
          <cell r="AU91">
            <v>900</v>
          </cell>
          <cell r="AV91">
            <v>1700</v>
          </cell>
        </row>
        <row r="92">
          <cell r="AH92" t="str">
            <v>PFC</v>
          </cell>
          <cell r="AI92" t="str">
            <v>POLYURETHANE COATING</v>
          </cell>
          <cell r="AJ92" t="str">
            <v>0551</v>
          </cell>
          <cell r="AK92" t="str">
            <v>UP-04</v>
          </cell>
          <cell r="AL92" t="str">
            <v xml:space="preserve"> 66</v>
          </cell>
          <cell r="AM92">
            <v>1</v>
          </cell>
          <cell r="AN92">
            <v>36.78</v>
          </cell>
          <cell r="AO92">
            <v>16.059999999999999</v>
          </cell>
          <cell r="AP92">
            <v>92.79</v>
          </cell>
          <cell r="AQ92">
            <v>27.19</v>
          </cell>
          <cell r="AR92">
            <v>30.2</v>
          </cell>
          <cell r="AS92">
            <v>18.32</v>
          </cell>
          <cell r="AT92">
            <v>1000</v>
          </cell>
          <cell r="AU92">
            <v>485</v>
          </cell>
          <cell r="AV92">
            <v>1700</v>
          </cell>
        </row>
        <row r="93">
          <cell r="AH93" t="str">
            <v>AICP</v>
          </cell>
          <cell r="AI93" t="str">
            <v>ALIPHATIC ISCYANATE CURED POLYURETHANE FIN.</v>
          </cell>
          <cell r="AJ93" t="str">
            <v>4231(I-300)</v>
          </cell>
          <cell r="AK93" t="str">
            <v>728</v>
          </cell>
          <cell r="AL93">
            <v>0</v>
          </cell>
          <cell r="AM93">
            <v>1</v>
          </cell>
          <cell r="AN93">
            <v>46.3</v>
          </cell>
          <cell r="AO93">
            <v>56.2</v>
          </cell>
          <cell r="AP93">
            <v>0</v>
          </cell>
          <cell r="AQ93">
            <v>30.24</v>
          </cell>
          <cell r="AR93">
            <v>30.25</v>
          </cell>
          <cell r="AS93">
            <v>0</v>
          </cell>
          <cell r="AT93">
            <v>1400</v>
          </cell>
          <cell r="AU93">
            <v>1700</v>
          </cell>
        </row>
        <row r="94">
          <cell r="AI94" t="str">
            <v>POLYURETHANE TANK LINING</v>
          </cell>
          <cell r="AJ94" t="str">
            <v>4230(I-310)</v>
          </cell>
          <cell r="AK94" t="str">
            <v>733</v>
          </cell>
          <cell r="AL94">
            <v>0</v>
          </cell>
          <cell r="AM94">
            <v>1</v>
          </cell>
          <cell r="AN94">
            <v>37</v>
          </cell>
          <cell r="AO94">
            <v>19.8</v>
          </cell>
          <cell r="AP94">
            <v>0</v>
          </cell>
          <cell r="AQ94">
            <v>37.840000000000003</v>
          </cell>
          <cell r="AR94">
            <v>28.79</v>
          </cell>
          <cell r="AS94">
            <v>0</v>
          </cell>
          <cell r="AT94">
            <v>1400</v>
          </cell>
          <cell r="AU94">
            <v>570</v>
          </cell>
        </row>
        <row r="95">
          <cell r="AI95" t="str">
            <v>NON-REACTIVE POLYURETHANE PRIMER</v>
          </cell>
          <cell r="AJ95" t="str">
            <v>4239(I-350)</v>
          </cell>
          <cell r="AK95">
            <v>0</v>
          </cell>
          <cell r="AL95">
            <v>0</v>
          </cell>
          <cell r="AM95">
            <v>1</v>
          </cell>
          <cell r="AN95">
            <v>18</v>
          </cell>
          <cell r="AO95">
            <v>0</v>
          </cell>
          <cell r="AP95">
            <v>0</v>
          </cell>
          <cell r="AQ95">
            <v>55.56</v>
          </cell>
          <cell r="AR95">
            <v>0</v>
          </cell>
          <cell r="AS95">
            <v>0</v>
          </cell>
          <cell r="AT95">
            <v>1000</v>
          </cell>
        </row>
        <row r="96">
          <cell r="AI96" t="str">
            <v>CLEAR POLYURETHANE FINISH</v>
          </cell>
          <cell r="AJ96" t="str">
            <v>4235(I-390)</v>
          </cell>
          <cell r="AK96" t="str">
            <v>1101</v>
          </cell>
          <cell r="AL96">
            <v>0</v>
          </cell>
          <cell r="AM96">
            <v>1</v>
          </cell>
          <cell r="AN96">
            <v>31.7</v>
          </cell>
          <cell r="AO96">
            <v>17</v>
          </cell>
          <cell r="AP96">
            <v>0</v>
          </cell>
          <cell r="AQ96">
            <v>37.85</v>
          </cell>
          <cell r="AR96">
            <v>26.47</v>
          </cell>
          <cell r="AS96">
            <v>0</v>
          </cell>
          <cell r="AT96">
            <v>1200</v>
          </cell>
          <cell r="AU96">
            <v>450</v>
          </cell>
        </row>
        <row r="97">
          <cell r="AI97" t="str">
            <v>URETHANE CHROMATE PRIMER</v>
          </cell>
          <cell r="AJ97" t="str">
            <v>4420(A-200)</v>
          </cell>
          <cell r="AK97" t="str">
            <v>1106</v>
          </cell>
          <cell r="AL97">
            <v>0</v>
          </cell>
          <cell r="AM97">
            <v>1</v>
          </cell>
          <cell r="AN97">
            <v>21.6</v>
          </cell>
          <cell r="AO97">
            <v>12.5</v>
          </cell>
          <cell r="AP97">
            <v>0</v>
          </cell>
          <cell r="AQ97">
            <v>37.04</v>
          </cell>
          <cell r="AR97">
            <v>24</v>
          </cell>
          <cell r="AS97">
            <v>0</v>
          </cell>
          <cell r="AT97">
            <v>800</v>
          </cell>
          <cell r="AU97">
            <v>300</v>
          </cell>
        </row>
        <row r="98">
          <cell r="AI98" t="str">
            <v>ZINC TETROXYCHROMATE BUTYRAL ETCH PRIMER</v>
          </cell>
          <cell r="AJ98" t="str">
            <v>4322(U-220)</v>
          </cell>
          <cell r="AK98" t="str">
            <v>738</v>
          </cell>
          <cell r="AL98">
            <v>0</v>
          </cell>
          <cell r="AM98">
            <v>1</v>
          </cell>
          <cell r="AN98">
            <v>58.41</v>
          </cell>
          <cell r="AO98">
            <v>69.59</v>
          </cell>
          <cell r="AP98">
            <v>0</v>
          </cell>
          <cell r="AQ98">
            <v>8.56</v>
          </cell>
          <cell r="AR98">
            <v>28.74</v>
          </cell>
          <cell r="AS98">
            <v>0</v>
          </cell>
          <cell r="AT98">
            <v>500</v>
          </cell>
          <cell r="AU98">
            <v>2000</v>
          </cell>
        </row>
        <row r="100">
          <cell r="AI100" t="str">
            <v>MASONRY &amp; ACRYLIC PAINT</v>
          </cell>
        </row>
        <row r="101">
          <cell r="AI101" t="str">
            <v>SOLVENT BASE MASONRY PRIMER</v>
          </cell>
          <cell r="AJ101" t="str">
            <v>1541</v>
          </cell>
          <cell r="AK101">
            <v>0</v>
          </cell>
          <cell r="AL101" t="str">
            <v>140</v>
          </cell>
          <cell r="AM101">
            <v>1</v>
          </cell>
          <cell r="AN101">
            <v>9.6999999999999993</v>
          </cell>
          <cell r="AO101">
            <v>0</v>
          </cell>
          <cell r="AP101">
            <v>14</v>
          </cell>
          <cell r="AQ101">
            <v>40.21</v>
          </cell>
          <cell r="AR101">
            <v>0</v>
          </cell>
          <cell r="AS101">
            <v>30.36</v>
          </cell>
          <cell r="AT101">
            <v>390</v>
          </cell>
          <cell r="AU101">
            <v>0</v>
          </cell>
          <cell r="AV101">
            <v>425</v>
          </cell>
        </row>
        <row r="102">
          <cell r="AH102">
            <v>0</v>
          </cell>
          <cell r="AI102" t="str">
            <v>WATER BASE MASONRY PRIMER</v>
          </cell>
          <cell r="AJ102" t="str">
            <v>1546</v>
          </cell>
          <cell r="AK102">
            <v>0</v>
          </cell>
          <cell r="AL102" t="str">
            <v>140-1</v>
          </cell>
          <cell r="AM102">
            <v>1</v>
          </cell>
          <cell r="AN102">
            <v>8.1999999999999993</v>
          </cell>
          <cell r="AO102">
            <v>0</v>
          </cell>
          <cell r="AP102">
            <v>12</v>
          </cell>
          <cell r="AQ102">
            <v>40.24</v>
          </cell>
          <cell r="AR102">
            <v>0</v>
          </cell>
          <cell r="AS102">
            <v>33.83</v>
          </cell>
          <cell r="AT102">
            <v>330</v>
          </cell>
          <cell r="AU102">
            <v>0</v>
          </cell>
          <cell r="AV102">
            <v>406</v>
          </cell>
        </row>
        <row r="103">
          <cell r="AI103" t="str">
            <v>WATER BASE MASONRY PAINT</v>
          </cell>
          <cell r="AJ103" t="str">
            <v>1556</v>
          </cell>
          <cell r="AK103">
            <v>0</v>
          </cell>
          <cell r="AL103">
            <v>0</v>
          </cell>
          <cell r="AM103">
            <v>1</v>
          </cell>
          <cell r="AN103">
            <v>11.9</v>
          </cell>
          <cell r="AO103">
            <v>0</v>
          </cell>
          <cell r="AP103">
            <v>0</v>
          </cell>
          <cell r="AQ103">
            <v>36.97</v>
          </cell>
          <cell r="AR103">
            <v>0</v>
          </cell>
          <cell r="AS103">
            <v>0</v>
          </cell>
          <cell r="AT103">
            <v>440</v>
          </cell>
          <cell r="AU103">
            <v>4.2915242876481667E-310</v>
          </cell>
          <cell r="AV103">
            <v>406.001220703125</v>
          </cell>
        </row>
        <row r="104">
          <cell r="AH104" t="str">
            <v>1656</v>
          </cell>
          <cell r="AI104" t="str">
            <v xml:space="preserve">ACRYLIC EMULSION PAINT </v>
          </cell>
          <cell r="AJ104" t="str">
            <v>1656</v>
          </cell>
          <cell r="AK104">
            <v>0</v>
          </cell>
          <cell r="AL104">
            <v>0</v>
          </cell>
          <cell r="AM104">
            <v>1</v>
          </cell>
          <cell r="AN104">
            <v>9.4</v>
          </cell>
          <cell r="AO104">
            <v>0</v>
          </cell>
          <cell r="AP104">
            <v>25.8</v>
          </cell>
          <cell r="AQ104">
            <v>38.299999999999997</v>
          </cell>
          <cell r="AR104">
            <v>0</v>
          </cell>
          <cell r="AS104">
            <v>34.880000000000003</v>
          </cell>
          <cell r="AT104">
            <v>360</v>
          </cell>
          <cell r="AU104">
            <v>0</v>
          </cell>
          <cell r="AV104">
            <v>900</v>
          </cell>
        </row>
        <row r="105">
          <cell r="AI105" t="str">
            <v xml:space="preserve">EMULSION PAINT </v>
          </cell>
          <cell r="AJ105" t="str">
            <v>1657</v>
          </cell>
          <cell r="AK105">
            <v>0</v>
          </cell>
          <cell r="AL105" t="str">
            <v>130</v>
          </cell>
          <cell r="AM105">
            <v>1</v>
          </cell>
          <cell r="AN105">
            <v>6.4</v>
          </cell>
          <cell r="AO105">
            <v>0</v>
          </cell>
          <cell r="AP105">
            <v>5.8</v>
          </cell>
          <cell r="AQ105">
            <v>40.630000000000003</v>
          </cell>
          <cell r="AR105">
            <v>0</v>
          </cell>
          <cell r="AS105">
            <v>34.83</v>
          </cell>
          <cell r="AT105">
            <v>260</v>
          </cell>
          <cell r="AU105">
            <v>0</v>
          </cell>
          <cell r="AV105">
            <v>202</v>
          </cell>
        </row>
        <row r="106">
          <cell r="AV106">
            <v>193</v>
          </cell>
        </row>
        <row r="107">
          <cell r="AI107" t="str">
            <v>OTHER PAINT</v>
          </cell>
        </row>
        <row r="108">
          <cell r="AH108" t="str">
            <v>AO</v>
          </cell>
          <cell r="AI108" t="str">
            <v>AMERLOCK-400 100,</v>
          </cell>
          <cell r="AJ108">
            <v>0</v>
          </cell>
          <cell r="AK108">
            <v>0</v>
          </cell>
          <cell r="AL108">
            <v>0</v>
          </cell>
          <cell r="AM108">
            <v>1</v>
          </cell>
          <cell r="AN108">
            <v>0</v>
          </cell>
          <cell r="AO108">
            <v>35</v>
          </cell>
          <cell r="AP108">
            <v>0</v>
          </cell>
          <cell r="AQ108">
            <v>0</v>
          </cell>
          <cell r="AR108">
            <v>21</v>
          </cell>
          <cell r="AS108">
            <v>0</v>
          </cell>
          <cell r="AT108">
            <v>0</v>
          </cell>
          <cell r="AU108">
            <v>735</v>
          </cell>
        </row>
        <row r="109">
          <cell r="AI109" t="str">
            <v>BLACK VARNISH</v>
          </cell>
          <cell r="AJ109" t="str">
            <v>1727</v>
          </cell>
          <cell r="AK109">
            <v>0</v>
          </cell>
          <cell r="AL109" t="str">
            <v>170</v>
          </cell>
          <cell r="AM109">
            <v>1</v>
          </cell>
          <cell r="AN109">
            <v>5.8</v>
          </cell>
          <cell r="AO109">
            <v>0</v>
          </cell>
          <cell r="AP109">
            <v>6.2</v>
          </cell>
          <cell r="AQ109">
            <v>34.479999999999997</v>
          </cell>
          <cell r="AR109">
            <v>0</v>
          </cell>
          <cell r="AS109">
            <v>26.94</v>
          </cell>
          <cell r="AT109">
            <v>200</v>
          </cell>
          <cell r="AU109">
            <v>0</v>
          </cell>
          <cell r="AV109">
            <v>167</v>
          </cell>
        </row>
        <row r="110">
          <cell r="AI110" t="str">
            <v>NEO WATER PROOF COATING</v>
          </cell>
          <cell r="AJ110" t="str">
            <v>1728</v>
          </cell>
          <cell r="AK110" t="str">
            <v>1018</v>
          </cell>
          <cell r="AL110" t="str">
            <v>160</v>
          </cell>
          <cell r="AM110">
            <v>1</v>
          </cell>
          <cell r="AN110">
            <v>4.4000000000000004</v>
          </cell>
          <cell r="AO110">
            <v>0</v>
          </cell>
          <cell r="AP110">
            <v>6.7</v>
          </cell>
          <cell r="AQ110">
            <v>227.27</v>
          </cell>
          <cell r="AR110">
            <v>0</v>
          </cell>
          <cell r="AS110">
            <v>28.81</v>
          </cell>
          <cell r="AT110">
            <v>1000</v>
          </cell>
          <cell r="AU110">
            <v>0</v>
          </cell>
          <cell r="AV110">
            <v>193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 refreshError="1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/>
      <sheetData sheetId="161"/>
      <sheetData sheetId="162"/>
      <sheetData sheetId="163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/>
      <sheetData sheetId="212"/>
      <sheetData sheetId="213"/>
      <sheetData sheetId="214"/>
      <sheetData sheetId="215"/>
      <sheetData sheetId="216"/>
      <sheetData sheetId="217"/>
      <sheetData sheetId="218" refreshError="1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 refreshError="1"/>
      <sheetData sheetId="569" refreshError="1"/>
      <sheetData sheetId="570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/>
      <sheetData sheetId="665"/>
      <sheetData sheetId="666"/>
      <sheetData sheetId="667"/>
      <sheetData sheetId="668"/>
      <sheetData sheetId="669"/>
      <sheetData sheetId="670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 refreshError="1"/>
      <sheetData sheetId="754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/>
      <sheetData sheetId="778"/>
      <sheetData sheetId="779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/>
      <sheetData sheetId="795"/>
      <sheetData sheetId="796" refreshError="1"/>
      <sheetData sheetId="797"/>
      <sheetData sheetId="798"/>
      <sheetData sheetId="799"/>
      <sheetData sheetId="800" refreshError="1"/>
      <sheetData sheetId="801"/>
      <sheetData sheetId="802"/>
      <sheetData sheetId="803"/>
      <sheetData sheetId="804"/>
      <sheetData sheetId="805"/>
      <sheetData sheetId="806" refreshError="1"/>
      <sheetData sheetId="807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 refreshError="1"/>
      <sheetData sheetId="912" refreshError="1"/>
      <sheetData sheetId="913"/>
      <sheetData sheetId="914" refreshError="1"/>
      <sheetData sheetId="915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/>
      <sheetData sheetId="933"/>
      <sheetData sheetId="934"/>
      <sheetData sheetId="935"/>
      <sheetData sheetId="936"/>
      <sheetData sheetId="937" refreshError="1"/>
      <sheetData sheetId="938"/>
      <sheetData sheetId="939"/>
      <sheetData sheetId="940"/>
      <sheetData sheetId="941"/>
      <sheetData sheetId="942"/>
      <sheetData sheetId="943"/>
      <sheetData sheetId="944"/>
      <sheetData sheetId="945"/>
      <sheetData sheetId="946" refreshError="1"/>
      <sheetData sheetId="947" refreshError="1"/>
      <sheetData sheetId="948" refreshError="1"/>
      <sheetData sheetId="949" refreshError="1"/>
      <sheetData sheetId="950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 refreshError="1"/>
      <sheetData sheetId="1007" refreshError="1"/>
      <sheetData sheetId="1008" refreshError="1"/>
      <sheetData sheetId="1009" refreshError="1"/>
      <sheetData sheetId="1010"/>
      <sheetData sheetId="101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 refreshError="1"/>
      <sheetData sheetId="1031" refreshError="1"/>
      <sheetData sheetId="1032" refreshError="1"/>
      <sheetData sheetId="1033" refreshError="1"/>
      <sheetData sheetId="1034" refreshError="1"/>
      <sheetData sheetId="1035" refreshError="1"/>
      <sheetData sheetId="1036" refreshError="1"/>
      <sheetData sheetId="1037" refreshError="1"/>
      <sheetData sheetId="1038" refreshError="1"/>
      <sheetData sheetId="1039" refreshError="1"/>
      <sheetData sheetId="1040" refreshError="1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 refreshError="1"/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 refreshError="1"/>
      <sheetData sheetId="1057" refreshError="1"/>
      <sheetData sheetId="1058" refreshError="1"/>
      <sheetData sheetId="1059" refreshError="1"/>
      <sheetData sheetId="1060" refreshError="1"/>
      <sheetData sheetId="1061" refreshError="1"/>
      <sheetData sheetId="1062" refreshError="1"/>
      <sheetData sheetId="1063" refreshError="1"/>
      <sheetData sheetId="1064" refreshError="1"/>
      <sheetData sheetId="1065" refreshError="1"/>
      <sheetData sheetId="1066" refreshError="1"/>
      <sheetData sheetId="1067" refreshError="1"/>
      <sheetData sheetId="1068" refreshError="1"/>
      <sheetData sheetId="1069" refreshError="1"/>
      <sheetData sheetId="1070" refreshError="1"/>
      <sheetData sheetId="1071" refreshError="1"/>
      <sheetData sheetId="1072" refreshError="1"/>
      <sheetData sheetId="1073" refreshError="1"/>
      <sheetData sheetId="1074" refreshError="1"/>
      <sheetData sheetId="1075" refreshError="1"/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 refreshError="1"/>
      <sheetData sheetId="1082" refreshError="1"/>
      <sheetData sheetId="1083" refreshError="1"/>
      <sheetData sheetId="1084" refreshError="1"/>
      <sheetData sheetId="1085" refreshError="1"/>
      <sheetData sheetId="1086" refreshError="1"/>
      <sheetData sheetId="1087" refreshError="1"/>
      <sheetData sheetId="1088" refreshError="1"/>
      <sheetData sheetId="1089" refreshError="1"/>
      <sheetData sheetId="1090" refreshError="1"/>
      <sheetData sheetId="1091" refreshError="1"/>
      <sheetData sheetId="1092" refreshError="1"/>
      <sheetData sheetId="1093" refreshError="1"/>
      <sheetData sheetId="1094" refreshError="1"/>
      <sheetData sheetId="1095" refreshError="1"/>
      <sheetData sheetId="1096" refreshError="1"/>
      <sheetData sheetId="1097" refreshError="1"/>
      <sheetData sheetId="1098" refreshError="1"/>
      <sheetData sheetId="1099" refreshError="1"/>
      <sheetData sheetId="1100" refreshError="1"/>
      <sheetData sheetId="1101" refreshError="1"/>
      <sheetData sheetId="1102" refreshError="1"/>
      <sheetData sheetId="1103" refreshError="1"/>
      <sheetData sheetId="1104" refreshError="1"/>
      <sheetData sheetId="1105" refreshError="1"/>
      <sheetData sheetId="1106" refreshError="1"/>
      <sheetData sheetId="1107" refreshError="1"/>
      <sheetData sheetId="1108"/>
      <sheetData sheetId="1109" refreshError="1"/>
      <sheetData sheetId="1110" refreshError="1"/>
      <sheetData sheetId="1111" refreshError="1"/>
      <sheetData sheetId="1112" refreshError="1"/>
      <sheetData sheetId="1113" refreshError="1"/>
      <sheetData sheetId="1114" refreshError="1"/>
      <sheetData sheetId="1115" refreshError="1"/>
      <sheetData sheetId="1116" refreshError="1"/>
      <sheetData sheetId="1117" refreshError="1"/>
      <sheetData sheetId="1118" refreshError="1"/>
      <sheetData sheetId="1119" refreshError="1"/>
      <sheetData sheetId="1120" refreshError="1"/>
      <sheetData sheetId="1121" refreshError="1"/>
      <sheetData sheetId="1122" refreshError="1"/>
      <sheetData sheetId="1123" refreshError="1"/>
      <sheetData sheetId="1124" refreshError="1"/>
      <sheetData sheetId="1125" refreshError="1"/>
      <sheetData sheetId="1126" refreshError="1"/>
      <sheetData sheetId="1127" refreshError="1"/>
      <sheetData sheetId="1128" refreshError="1"/>
      <sheetData sheetId="1129" refreshError="1"/>
      <sheetData sheetId="1130" refreshError="1"/>
      <sheetData sheetId="1131" refreshError="1"/>
      <sheetData sheetId="1132" refreshError="1"/>
      <sheetData sheetId="1133" refreshError="1"/>
      <sheetData sheetId="1134" refreshError="1"/>
      <sheetData sheetId="1135" refreshError="1"/>
      <sheetData sheetId="1136" refreshError="1"/>
      <sheetData sheetId="1137" refreshError="1"/>
      <sheetData sheetId="1138" refreshError="1"/>
      <sheetData sheetId="1139" refreshError="1"/>
      <sheetData sheetId="1140" refreshError="1"/>
      <sheetData sheetId="1141" refreshError="1"/>
      <sheetData sheetId="1142" refreshError="1"/>
      <sheetData sheetId="1143" refreshError="1"/>
      <sheetData sheetId="1144" refreshError="1"/>
      <sheetData sheetId="1145" refreshError="1"/>
      <sheetData sheetId="1146" refreshError="1"/>
      <sheetData sheetId="1147" refreshError="1"/>
      <sheetData sheetId="1148" refreshError="1"/>
      <sheetData sheetId="1149" refreshError="1"/>
      <sheetData sheetId="1150" refreshError="1"/>
      <sheetData sheetId="1151" refreshError="1"/>
      <sheetData sheetId="1152" refreshError="1"/>
      <sheetData sheetId="1153" refreshError="1"/>
      <sheetData sheetId="1154" refreshError="1"/>
      <sheetData sheetId="1155" refreshError="1"/>
      <sheetData sheetId="1156" refreshError="1"/>
      <sheetData sheetId="1157" refreshError="1"/>
      <sheetData sheetId="1158" refreshError="1"/>
      <sheetData sheetId="1159" refreshError="1"/>
      <sheetData sheetId="1160" refreshError="1"/>
      <sheetData sheetId="1161" refreshError="1"/>
      <sheetData sheetId="1162" refreshError="1"/>
      <sheetData sheetId="1163" refreshError="1"/>
      <sheetData sheetId="1164" refreshError="1"/>
      <sheetData sheetId="1165" refreshError="1"/>
      <sheetData sheetId="1166" refreshError="1"/>
      <sheetData sheetId="1167" refreshError="1"/>
      <sheetData sheetId="1168" refreshError="1"/>
      <sheetData sheetId="1169"/>
      <sheetData sheetId="1170" refreshError="1"/>
      <sheetData sheetId="1171" refreshError="1"/>
      <sheetData sheetId="1172" refreshError="1"/>
      <sheetData sheetId="1173" refreshError="1"/>
      <sheetData sheetId="1174" refreshError="1"/>
      <sheetData sheetId="1175" refreshError="1"/>
      <sheetData sheetId="1176" refreshError="1"/>
      <sheetData sheetId="1177" refreshError="1"/>
      <sheetData sheetId="1178" refreshError="1"/>
      <sheetData sheetId="1179" refreshError="1"/>
      <sheetData sheetId="1180" refreshError="1"/>
      <sheetData sheetId="1181" refreshError="1"/>
      <sheetData sheetId="1182" refreshError="1"/>
      <sheetData sheetId="1183" refreshError="1"/>
      <sheetData sheetId="1184" refreshError="1"/>
      <sheetData sheetId="1185" refreshError="1"/>
      <sheetData sheetId="1186" refreshError="1"/>
      <sheetData sheetId="1187" refreshError="1"/>
      <sheetData sheetId="1188" refreshError="1"/>
      <sheetData sheetId="1189" refreshError="1"/>
      <sheetData sheetId="1190" refreshError="1"/>
      <sheetData sheetId="1191" refreshError="1"/>
      <sheetData sheetId="1192" refreshError="1"/>
      <sheetData sheetId="1193" refreshError="1"/>
      <sheetData sheetId="1194" refreshError="1"/>
      <sheetData sheetId="1195" refreshError="1"/>
      <sheetData sheetId="1196" refreshError="1"/>
      <sheetData sheetId="1197" refreshError="1"/>
      <sheetData sheetId="1198" refreshError="1"/>
      <sheetData sheetId="1199" refreshError="1"/>
      <sheetData sheetId="1200" refreshError="1"/>
      <sheetData sheetId="1201" refreshError="1"/>
      <sheetData sheetId="1202" refreshError="1"/>
      <sheetData sheetId="1203" refreshError="1"/>
      <sheetData sheetId="1204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切割 MTL"/>
      <sheetName val="切割 DI"/>
      <sheetName val="ESTI."/>
      <sheetName val="DI-ESTI"/>
      <sheetName val="IBASE"/>
    </sheetNames>
    <sheetDataSet>
      <sheetData sheetId="0" refreshError="1"/>
      <sheetData sheetId="1" refreshError="1"/>
      <sheetData sheetId="2">
        <row r="1">
          <cell r="A1" t="str">
            <v>STATISTICAL ESTIMATION OF FITTINGS AND VALVES FOR PIPING WORK</v>
          </cell>
        </row>
        <row r="2">
          <cell r="A2" t="str">
            <v xml:space="preserve">PROJECT NO : </v>
          </cell>
        </row>
        <row r="3">
          <cell r="A3" t="str">
            <v>Fc =</v>
          </cell>
          <cell r="B3">
            <v>1</v>
          </cell>
          <cell r="C3" t="str">
            <v>Fp =</v>
          </cell>
          <cell r="D3">
            <v>0.1</v>
          </cell>
        </row>
        <row r="4">
          <cell r="F4" t="str">
            <v>FITTING NO</v>
          </cell>
          <cell r="N4" t="str">
            <v>VALVE NO</v>
          </cell>
          <cell r="R4" t="str">
            <v>TOTAL</v>
          </cell>
          <cell r="S4" t="str">
            <v>TOTAL</v>
          </cell>
          <cell r="T4" t="str">
            <v>J/M</v>
          </cell>
          <cell r="U4" t="str">
            <v>J/M</v>
          </cell>
        </row>
        <row r="5">
          <cell r="A5" t="str">
            <v>NO</v>
          </cell>
          <cell r="B5" t="str">
            <v>SIZE</v>
          </cell>
          <cell r="C5" t="str">
            <v>SCH</v>
          </cell>
          <cell r="D5" t="str">
            <v>LG (M)</v>
          </cell>
          <cell r="E5" t="str">
            <v>IN-M</v>
          </cell>
          <cell r="F5" t="str">
            <v>90 ELL</v>
          </cell>
          <cell r="G5" t="str">
            <v>45 ELL</v>
          </cell>
          <cell r="H5" t="str">
            <v>TEE</v>
          </cell>
          <cell r="I5" t="str">
            <v>RED</v>
          </cell>
          <cell r="J5" t="str">
            <v>FLG</v>
          </cell>
          <cell r="K5" t="str">
            <v>CPLG</v>
          </cell>
          <cell r="L5" t="str">
            <v>CAP</v>
          </cell>
          <cell r="M5" t="str">
            <v>TOTAL</v>
          </cell>
          <cell r="N5" t="str">
            <v>BLOCK</v>
          </cell>
          <cell r="O5" t="str">
            <v>CHECK</v>
          </cell>
          <cell r="P5" t="str">
            <v>GLOBE</v>
          </cell>
          <cell r="Q5" t="str">
            <v>TOTAL</v>
          </cell>
          <cell r="R5" t="str">
            <v>JOINT</v>
          </cell>
          <cell r="S5" t="str">
            <v>DI</v>
          </cell>
          <cell r="T5" t="str">
            <v>(JOINT)</v>
          </cell>
          <cell r="U5" t="str">
            <v>(DI)</v>
          </cell>
        </row>
        <row r="6">
          <cell r="A6">
            <v>1</v>
          </cell>
          <cell r="B6">
            <v>0.5</v>
          </cell>
          <cell r="E6" t="str">
            <v xml:space="preserve"> 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 t="str">
            <v xml:space="preserve"> </v>
          </cell>
          <cell r="U6" t="str">
            <v xml:space="preserve"> </v>
          </cell>
        </row>
        <row r="7">
          <cell r="A7">
            <v>2</v>
          </cell>
          <cell r="B7">
            <v>0.75</v>
          </cell>
          <cell r="E7" t="str">
            <v xml:space="preserve"> 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 t="str">
            <v xml:space="preserve"> </v>
          </cell>
          <cell r="U7" t="str">
            <v xml:space="preserve"> </v>
          </cell>
        </row>
        <row r="8">
          <cell r="A8">
            <v>3</v>
          </cell>
          <cell r="B8">
            <v>1</v>
          </cell>
          <cell r="E8" t="str">
            <v xml:space="preserve"> 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 t="str">
            <v xml:space="preserve"> </v>
          </cell>
          <cell r="U8" t="str">
            <v xml:space="preserve"> </v>
          </cell>
        </row>
        <row r="9">
          <cell r="A9">
            <v>4</v>
          </cell>
          <cell r="B9">
            <v>1.5</v>
          </cell>
          <cell r="E9" t="str">
            <v xml:space="preserve"> 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 t="str">
            <v xml:space="preserve"> </v>
          </cell>
          <cell r="U9" t="str">
            <v xml:space="preserve"> </v>
          </cell>
        </row>
        <row r="10">
          <cell r="A10">
            <v>5</v>
          </cell>
          <cell r="B10">
            <v>2</v>
          </cell>
          <cell r="E10" t="str">
            <v xml:space="preserve"> 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 t="str">
            <v xml:space="preserve"> </v>
          </cell>
          <cell r="U10" t="str">
            <v xml:space="preserve"> </v>
          </cell>
        </row>
        <row r="11">
          <cell r="A11">
            <v>6</v>
          </cell>
          <cell r="B11">
            <v>2.5</v>
          </cell>
          <cell r="E11" t="str">
            <v xml:space="preserve"> 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 t="str">
            <v xml:space="preserve"> </v>
          </cell>
          <cell r="U11" t="str">
            <v xml:space="preserve"> </v>
          </cell>
        </row>
        <row r="12">
          <cell r="A12">
            <v>7</v>
          </cell>
          <cell r="B12">
            <v>3</v>
          </cell>
          <cell r="E12" t="str">
            <v xml:space="preserve"> 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 t="str">
            <v xml:space="preserve"> </v>
          </cell>
          <cell r="U12" t="str">
            <v xml:space="preserve"> </v>
          </cell>
        </row>
        <row r="13">
          <cell r="A13">
            <v>8</v>
          </cell>
          <cell r="B13">
            <v>4</v>
          </cell>
          <cell r="E13" t="str">
            <v xml:space="preserve"> 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 t="str">
            <v xml:space="preserve"> </v>
          </cell>
          <cell r="U13" t="str">
            <v xml:space="preserve"> </v>
          </cell>
        </row>
        <row r="14">
          <cell r="A14">
            <v>9</v>
          </cell>
          <cell r="B14">
            <v>5</v>
          </cell>
          <cell r="E14" t="str">
            <v xml:space="preserve"> 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 t="str">
            <v xml:space="preserve"> </v>
          </cell>
          <cell r="U14" t="str">
            <v xml:space="preserve"> </v>
          </cell>
        </row>
        <row r="15">
          <cell r="A15">
            <v>10</v>
          </cell>
          <cell r="B15">
            <v>6</v>
          </cell>
          <cell r="E15" t="str">
            <v xml:space="preserve"> 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 t="str">
            <v xml:space="preserve"> </v>
          </cell>
          <cell r="U15" t="str">
            <v xml:space="preserve"> </v>
          </cell>
        </row>
        <row r="16">
          <cell r="A16">
            <v>11</v>
          </cell>
          <cell r="B16">
            <v>8</v>
          </cell>
          <cell r="E16" t="str">
            <v xml:space="preserve"> 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 t="str">
            <v xml:space="preserve"> </v>
          </cell>
          <cell r="U16" t="str">
            <v xml:space="preserve"> </v>
          </cell>
        </row>
        <row r="17">
          <cell r="A17">
            <v>12</v>
          </cell>
          <cell r="B17">
            <v>10</v>
          </cell>
          <cell r="E17" t="str">
            <v xml:space="preserve"> 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 t="str">
            <v xml:space="preserve"> </v>
          </cell>
          <cell r="U17" t="str">
            <v xml:space="preserve"> </v>
          </cell>
        </row>
        <row r="18">
          <cell r="A18">
            <v>13</v>
          </cell>
          <cell r="B18">
            <v>12</v>
          </cell>
          <cell r="E18" t="str">
            <v xml:space="preserve"> 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 t="str">
            <v xml:space="preserve"> </v>
          </cell>
          <cell r="U18" t="str">
            <v xml:space="preserve"> </v>
          </cell>
        </row>
        <row r="19">
          <cell r="A19">
            <v>14</v>
          </cell>
          <cell r="B19">
            <v>14</v>
          </cell>
          <cell r="E19" t="str">
            <v xml:space="preserve"> 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 t="str">
            <v xml:space="preserve"> </v>
          </cell>
          <cell r="U19" t="str">
            <v xml:space="preserve"> </v>
          </cell>
        </row>
        <row r="20">
          <cell r="A20">
            <v>15</v>
          </cell>
          <cell r="B20">
            <v>16</v>
          </cell>
          <cell r="E20" t="str">
            <v xml:space="preserve"> 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 t="str">
            <v xml:space="preserve"> </v>
          </cell>
          <cell r="U20" t="str">
            <v xml:space="preserve"> </v>
          </cell>
        </row>
        <row r="21">
          <cell r="A21">
            <v>16</v>
          </cell>
          <cell r="B21">
            <v>18</v>
          </cell>
          <cell r="E21" t="str">
            <v xml:space="preserve"> 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 t="str">
            <v xml:space="preserve"> </v>
          </cell>
          <cell r="U21" t="str">
            <v xml:space="preserve"> </v>
          </cell>
        </row>
        <row r="22">
          <cell r="A22">
            <v>17</v>
          </cell>
          <cell r="B22">
            <v>20</v>
          </cell>
          <cell r="E22" t="str">
            <v xml:space="preserve"> 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 t="str">
            <v xml:space="preserve"> </v>
          </cell>
          <cell r="U22" t="str">
            <v xml:space="preserve"> </v>
          </cell>
        </row>
        <row r="23">
          <cell r="A23">
            <v>18</v>
          </cell>
          <cell r="B23">
            <v>22</v>
          </cell>
          <cell r="E23" t="str">
            <v xml:space="preserve"> 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 t="str">
            <v xml:space="preserve"> </v>
          </cell>
          <cell r="U23" t="str">
            <v xml:space="preserve"> </v>
          </cell>
        </row>
        <row r="24">
          <cell r="A24">
            <v>19</v>
          </cell>
          <cell r="B24">
            <v>24</v>
          </cell>
          <cell r="E24" t="str">
            <v xml:space="preserve"> 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 t="str">
            <v xml:space="preserve"> </v>
          </cell>
          <cell r="U24" t="str">
            <v xml:space="preserve"> </v>
          </cell>
        </row>
        <row r="25">
          <cell r="A25">
            <v>20</v>
          </cell>
          <cell r="B25">
            <v>26</v>
          </cell>
          <cell r="E25" t="str">
            <v xml:space="preserve"> 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 t="str">
            <v xml:space="preserve"> </v>
          </cell>
          <cell r="U25" t="str">
            <v xml:space="preserve"> </v>
          </cell>
        </row>
        <row r="26">
          <cell r="A26">
            <v>21</v>
          </cell>
          <cell r="B26">
            <v>28</v>
          </cell>
          <cell r="E26" t="str">
            <v xml:space="preserve"> 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 t="str">
            <v xml:space="preserve"> </v>
          </cell>
          <cell r="U26" t="str">
            <v xml:space="preserve"> </v>
          </cell>
        </row>
        <row r="27">
          <cell r="A27">
            <v>22</v>
          </cell>
          <cell r="B27">
            <v>30</v>
          </cell>
          <cell r="E27" t="str">
            <v xml:space="preserve"> 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 t="str">
            <v xml:space="preserve"> </v>
          </cell>
          <cell r="U27" t="str">
            <v xml:space="preserve"> </v>
          </cell>
        </row>
        <row r="28">
          <cell r="A28">
            <v>23</v>
          </cell>
          <cell r="B28">
            <v>32</v>
          </cell>
          <cell r="E28" t="str">
            <v xml:space="preserve"> 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 t="str">
            <v xml:space="preserve"> </v>
          </cell>
          <cell r="U28" t="str">
            <v xml:space="preserve"> </v>
          </cell>
        </row>
        <row r="29">
          <cell r="A29">
            <v>24</v>
          </cell>
          <cell r="B29">
            <v>34</v>
          </cell>
          <cell r="E29" t="str">
            <v xml:space="preserve"> 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 t="str">
            <v xml:space="preserve"> </v>
          </cell>
          <cell r="U29" t="str">
            <v xml:space="preserve"> </v>
          </cell>
        </row>
        <row r="30">
          <cell r="A30">
            <v>25</v>
          </cell>
          <cell r="B30">
            <v>36</v>
          </cell>
          <cell r="E30" t="str">
            <v xml:space="preserve"> 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 t="str">
            <v xml:space="preserve"> </v>
          </cell>
          <cell r="U30" t="str">
            <v xml:space="preserve"> </v>
          </cell>
        </row>
        <row r="31">
          <cell r="A31">
            <v>26</v>
          </cell>
          <cell r="B31">
            <v>38</v>
          </cell>
          <cell r="E31" t="str">
            <v xml:space="preserve"> 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 t="str">
            <v xml:space="preserve"> </v>
          </cell>
          <cell r="U31" t="str">
            <v xml:space="preserve"> </v>
          </cell>
        </row>
        <row r="32">
          <cell r="A32">
            <v>27</v>
          </cell>
          <cell r="B32">
            <v>40</v>
          </cell>
          <cell r="E32" t="str">
            <v xml:space="preserve"> 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 t="str">
            <v xml:space="preserve"> </v>
          </cell>
          <cell r="U32" t="str">
            <v xml:space="preserve"> </v>
          </cell>
        </row>
        <row r="33">
          <cell r="A33">
            <v>28</v>
          </cell>
          <cell r="B33">
            <v>42</v>
          </cell>
          <cell r="E33" t="str">
            <v xml:space="preserve"> 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 t="str">
            <v xml:space="preserve"> </v>
          </cell>
          <cell r="U33" t="str">
            <v xml:space="preserve"> </v>
          </cell>
        </row>
        <row r="34">
          <cell r="A34">
            <v>29</v>
          </cell>
          <cell r="B34">
            <v>44</v>
          </cell>
          <cell r="E34" t="str">
            <v xml:space="preserve"> 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 t="str">
            <v xml:space="preserve"> </v>
          </cell>
          <cell r="U34" t="str">
            <v xml:space="preserve"> </v>
          </cell>
        </row>
        <row r="35">
          <cell r="A35">
            <v>30</v>
          </cell>
          <cell r="B35">
            <v>46</v>
          </cell>
          <cell r="E35" t="str">
            <v xml:space="preserve"> 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 t="str">
            <v xml:space="preserve"> </v>
          </cell>
          <cell r="U35" t="str">
            <v xml:space="preserve"> </v>
          </cell>
        </row>
        <row r="36">
          <cell r="A36">
            <v>31</v>
          </cell>
          <cell r="B36">
            <v>48</v>
          </cell>
          <cell r="E36" t="str">
            <v xml:space="preserve"> 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 t="str">
            <v xml:space="preserve"> </v>
          </cell>
          <cell r="U36" t="str">
            <v xml:space="preserve"> </v>
          </cell>
        </row>
        <row r="37">
          <cell r="A37">
            <v>32</v>
          </cell>
          <cell r="B37">
            <v>52</v>
          </cell>
          <cell r="E37" t="str">
            <v xml:space="preserve"> 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 t="str">
            <v xml:space="preserve"> </v>
          </cell>
          <cell r="U37" t="str">
            <v xml:space="preserve"> </v>
          </cell>
        </row>
        <row r="38">
          <cell r="A38">
            <v>33</v>
          </cell>
          <cell r="B38">
            <v>56</v>
          </cell>
          <cell r="E38" t="str">
            <v xml:space="preserve"> 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 t="str">
            <v xml:space="preserve"> </v>
          </cell>
          <cell r="U38" t="str">
            <v xml:space="preserve"> </v>
          </cell>
        </row>
        <row r="39">
          <cell r="A39">
            <v>34</v>
          </cell>
          <cell r="B39">
            <v>60</v>
          </cell>
          <cell r="E39" t="str">
            <v xml:space="preserve"> 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 t="str">
            <v xml:space="preserve"> </v>
          </cell>
          <cell r="U39" t="str">
            <v xml:space="preserve"> </v>
          </cell>
        </row>
        <row r="40">
          <cell r="A40">
            <v>35</v>
          </cell>
          <cell r="B40">
            <v>64</v>
          </cell>
          <cell r="E40" t="str">
            <v xml:space="preserve"> 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 t="str">
            <v xml:space="preserve"> </v>
          </cell>
          <cell r="U40" t="str">
            <v xml:space="preserve"> </v>
          </cell>
        </row>
        <row r="41">
          <cell r="A41">
            <v>36</v>
          </cell>
          <cell r="B41">
            <v>68</v>
          </cell>
          <cell r="E41" t="str">
            <v xml:space="preserve"> 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 t="str">
            <v xml:space="preserve"> </v>
          </cell>
          <cell r="U41" t="str">
            <v xml:space="preserve"> </v>
          </cell>
        </row>
        <row r="42">
          <cell r="A42">
            <v>37</v>
          </cell>
          <cell r="B42">
            <v>72</v>
          </cell>
          <cell r="E42" t="str">
            <v xml:space="preserve"> 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 t="str">
            <v xml:space="preserve"> </v>
          </cell>
          <cell r="U42" t="str">
            <v xml:space="preserve"> </v>
          </cell>
        </row>
        <row r="43">
          <cell r="A43">
            <v>38</v>
          </cell>
          <cell r="B43">
            <v>76</v>
          </cell>
          <cell r="E43" t="str">
            <v xml:space="preserve"> 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 t="str">
            <v xml:space="preserve"> </v>
          </cell>
          <cell r="U43" t="str">
            <v xml:space="preserve"> </v>
          </cell>
        </row>
        <row r="44">
          <cell r="A44">
            <v>39</v>
          </cell>
          <cell r="B44">
            <v>80</v>
          </cell>
          <cell r="E44" t="str">
            <v xml:space="preserve"> 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 t="str">
            <v xml:space="preserve"> </v>
          </cell>
          <cell r="U44" t="str">
            <v xml:space="preserve"> </v>
          </cell>
        </row>
        <row r="45">
          <cell r="A45" t="str">
            <v>AVE.</v>
          </cell>
          <cell r="B45" t="str">
            <v xml:space="preserve"> 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 t="str">
            <v xml:space="preserve"> </v>
          </cell>
          <cell r="U45" t="str">
            <v xml:space="preserve"> </v>
          </cell>
        </row>
        <row r="47">
          <cell r="A47" t="str">
            <v>*** Reference Paper : Predict Fittings For Piping Systems ***</v>
          </cell>
          <cell r="K47" t="str">
            <v>Fc = 0.25  Utility Supply Lines, OSBL</v>
          </cell>
          <cell r="R47" t="str">
            <v>Fc = 2.00  Manifold Type Piping</v>
          </cell>
        </row>
        <row r="48">
          <cell r="D48" t="str">
            <v xml:space="preserve">   By William B. Hooper , Monsanto Co.</v>
          </cell>
          <cell r="K48" t="str">
            <v xml:space="preserve">        (PIPE JOINT FACTOR Fp = 100%)</v>
          </cell>
          <cell r="R48" t="str">
            <v xml:space="preserve">        (PIPE JOINT FACTOR Fp = 0%)</v>
          </cell>
        </row>
        <row r="49">
          <cell r="K49" t="str">
            <v>Fc = 0.50  Long, Straight Piping Run</v>
          </cell>
          <cell r="R49" t="str">
            <v>Fc = 4.00  Very Complex Manifolds</v>
          </cell>
        </row>
        <row r="50">
          <cell r="A50" t="str">
            <v>The number and types of pipe fittings can be estimated by this method</v>
          </cell>
          <cell r="K50" t="str">
            <v xml:space="preserve">        (PIPE JOINT FACTOR Fp = 100%)</v>
          </cell>
          <cell r="R50" t="str">
            <v xml:space="preserve">        (PIPE JOINT FACTOR Fp = 0%)</v>
          </cell>
        </row>
        <row r="51">
          <cell r="A51" t="str">
            <v>long before the piping isometrics are done. Pipe size and a general idea</v>
          </cell>
          <cell r="K51" t="str">
            <v>Fc = 1.00  Normal Piping</v>
          </cell>
        </row>
        <row r="52">
          <cell r="A52" t="str">
            <v>of the system's complexity are all that is needed.</v>
          </cell>
          <cell r="K52" t="str">
            <v xml:space="preserve">        (PIPE JOINT FACTOR Fp = 10%)</v>
          </cell>
        </row>
      </sheetData>
      <sheetData sheetId="3">
        <row r="8">
          <cell r="B8" t="str">
            <v>5S</v>
          </cell>
          <cell r="C8">
            <v>0.5</v>
          </cell>
          <cell r="D8">
            <v>1.65</v>
          </cell>
          <cell r="E8">
            <v>1</v>
          </cell>
          <cell r="I8">
            <v>7.0000000000000007E-2</v>
          </cell>
          <cell r="J8">
            <v>0</v>
          </cell>
          <cell r="K8">
            <v>7.0000000000000007E-2</v>
          </cell>
          <cell r="P8">
            <v>2</v>
          </cell>
        </row>
        <row r="9">
          <cell r="B9" t="str">
            <v>5S</v>
          </cell>
          <cell r="C9">
            <v>0.5</v>
          </cell>
          <cell r="D9">
            <v>1.65</v>
          </cell>
          <cell r="E9">
            <v>1</v>
          </cell>
          <cell r="I9">
            <v>7.0000000000000007E-2</v>
          </cell>
          <cell r="J9">
            <v>0</v>
          </cell>
          <cell r="K9">
            <v>7.0000000000000007E-2</v>
          </cell>
          <cell r="P9">
            <v>2</v>
          </cell>
        </row>
        <row r="10">
          <cell r="B10" t="str">
            <v>5S</v>
          </cell>
          <cell r="C10">
            <v>0.5</v>
          </cell>
          <cell r="D10">
            <v>1.65</v>
          </cell>
          <cell r="E10">
            <v>1</v>
          </cell>
          <cell r="I10">
            <v>7.0000000000000007E-2</v>
          </cell>
          <cell r="J10">
            <v>0</v>
          </cell>
          <cell r="K10">
            <v>7.0000000000000007E-2</v>
          </cell>
          <cell r="P10">
            <v>2</v>
          </cell>
        </row>
        <row r="11">
          <cell r="B11" t="str">
            <v>5S</v>
          </cell>
          <cell r="C11">
            <v>0.75</v>
          </cell>
          <cell r="D11">
            <v>1.65</v>
          </cell>
          <cell r="E11">
            <v>1</v>
          </cell>
          <cell r="I11">
            <v>7.0000000000000007E-2</v>
          </cell>
          <cell r="J11">
            <v>0</v>
          </cell>
          <cell r="K11">
            <v>7.0000000000000007E-2</v>
          </cell>
          <cell r="P11">
            <v>2</v>
          </cell>
        </row>
        <row r="12">
          <cell r="B12" t="str">
            <v>5S</v>
          </cell>
          <cell r="C12">
            <v>0.75</v>
          </cell>
          <cell r="D12">
            <v>1.65</v>
          </cell>
          <cell r="E12">
            <v>1</v>
          </cell>
          <cell r="I12">
            <v>7.0000000000000007E-2</v>
          </cell>
          <cell r="J12">
            <v>0</v>
          </cell>
          <cell r="K12">
            <v>7.0000000000000007E-2</v>
          </cell>
          <cell r="P12">
            <v>2</v>
          </cell>
        </row>
        <row r="13">
          <cell r="B13" t="str">
            <v>5S</v>
          </cell>
          <cell r="C13">
            <v>0.75</v>
          </cell>
          <cell r="D13">
            <v>1.65</v>
          </cell>
          <cell r="E13">
            <v>1</v>
          </cell>
          <cell r="I13">
            <v>7.0000000000000007E-2</v>
          </cell>
          <cell r="J13">
            <v>0</v>
          </cell>
          <cell r="K13">
            <v>7.0000000000000007E-2</v>
          </cell>
          <cell r="P13">
            <v>2</v>
          </cell>
        </row>
        <row r="14">
          <cell r="B14" t="str">
            <v>5S</v>
          </cell>
          <cell r="C14">
            <v>1</v>
          </cell>
          <cell r="D14">
            <v>1.65</v>
          </cell>
          <cell r="E14">
            <v>1</v>
          </cell>
          <cell r="I14">
            <v>0.12</v>
          </cell>
          <cell r="J14">
            <v>0</v>
          </cell>
          <cell r="K14">
            <v>0.12</v>
          </cell>
          <cell r="P14">
            <v>2</v>
          </cell>
        </row>
        <row r="15">
          <cell r="B15" t="str">
            <v>5S</v>
          </cell>
          <cell r="C15">
            <v>1</v>
          </cell>
          <cell r="D15">
            <v>1.65</v>
          </cell>
          <cell r="E15">
            <v>1</v>
          </cell>
          <cell r="I15">
            <v>0.12</v>
          </cell>
          <cell r="J15">
            <v>0</v>
          </cell>
          <cell r="K15">
            <v>0.12</v>
          </cell>
          <cell r="P15">
            <v>2</v>
          </cell>
        </row>
        <row r="16">
          <cell r="B16" t="str">
            <v>5S</v>
          </cell>
          <cell r="C16">
            <v>1</v>
          </cell>
          <cell r="D16">
            <v>1.65</v>
          </cell>
          <cell r="E16">
            <v>1</v>
          </cell>
          <cell r="I16">
            <v>0.12</v>
          </cell>
          <cell r="J16">
            <v>0</v>
          </cell>
          <cell r="K16">
            <v>0.12</v>
          </cell>
          <cell r="P16">
            <v>2</v>
          </cell>
        </row>
        <row r="17">
          <cell r="B17" t="str">
            <v>5S</v>
          </cell>
          <cell r="C17">
            <v>1.25</v>
          </cell>
          <cell r="D17">
            <v>1.65</v>
          </cell>
          <cell r="E17">
            <v>1</v>
          </cell>
          <cell r="I17">
            <v>0.15</v>
          </cell>
          <cell r="K17">
            <v>0.15</v>
          </cell>
          <cell r="P17">
            <v>2</v>
          </cell>
        </row>
        <row r="18">
          <cell r="B18" t="str">
            <v>5S</v>
          </cell>
          <cell r="C18">
            <v>1.25</v>
          </cell>
          <cell r="D18">
            <v>1.65</v>
          </cell>
          <cell r="E18">
            <v>1</v>
          </cell>
          <cell r="I18">
            <v>0.15</v>
          </cell>
          <cell r="K18">
            <v>0.15</v>
          </cell>
          <cell r="P18">
            <v>2</v>
          </cell>
        </row>
        <row r="19">
          <cell r="B19" t="str">
            <v>5S</v>
          </cell>
          <cell r="C19">
            <v>1.25</v>
          </cell>
          <cell r="D19">
            <v>1.65</v>
          </cell>
          <cell r="E19">
            <v>1</v>
          </cell>
          <cell r="I19">
            <v>0.15</v>
          </cell>
          <cell r="K19">
            <v>0.15</v>
          </cell>
          <cell r="P19">
            <v>2</v>
          </cell>
        </row>
        <row r="20">
          <cell r="B20" t="str">
            <v>5S</v>
          </cell>
          <cell r="C20">
            <v>1.5</v>
          </cell>
          <cell r="D20">
            <v>1.65</v>
          </cell>
          <cell r="E20">
            <v>1</v>
          </cell>
          <cell r="I20">
            <v>0.15</v>
          </cell>
          <cell r="J20">
            <v>0</v>
          </cell>
          <cell r="K20">
            <v>0.15</v>
          </cell>
          <cell r="P20">
            <v>2</v>
          </cell>
        </row>
        <row r="21">
          <cell r="B21" t="str">
            <v>5S</v>
          </cell>
          <cell r="C21">
            <v>1.5</v>
          </cell>
          <cell r="D21">
            <v>1.65</v>
          </cell>
          <cell r="E21">
            <v>1</v>
          </cell>
          <cell r="I21">
            <v>0.15</v>
          </cell>
          <cell r="J21">
            <v>0</v>
          </cell>
          <cell r="K21">
            <v>0.15</v>
          </cell>
          <cell r="P21">
            <v>2</v>
          </cell>
        </row>
        <row r="22">
          <cell r="B22" t="str">
            <v>5S</v>
          </cell>
          <cell r="C22">
            <v>1.5</v>
          </cell>
          <cell r="D22">
            <v>1.65</v>
          </cell>
          <cell r="E22">
            <v>1</v>
          </cell>
          <cell r="I22">
            <v>0.15</v>
          </cell>
          <cell r="J22">
            <v>0</v>
          </cell>
          <cell r="K22">
            <v>0.15</v>
          </cell>
          <cell r="P22">
            <v>2</v>
          </cell>
        </row>
        <row r="23">
          <cell r="B23" t="str">
            <v>5S</v>
          </cell>
          <cell r="C23">
            <v>2</v>
          </cell>
          <cell r="D23">
            <v>1.65</v>
          </cell>
          <cell r="E23">
            <v>1</v>
          </cell>
          <cell r="I23">
            <v>0.15</v>
          </cell>
          <cell r="J23">
            <v>0</v>
          </cell>
          <cell r="K23">
            <v>0.15</v>
          </cell>
          <cell r="P23">
            <v>2</v>
          </cell>
        </row>
        <row r="24">
          <cell r="B24" t="str">
            <v>5S</v>
          </cell>
          <cell r="C24">
            <v>2</v>
          </cell>
          <cell r="D24">
            <v>1.65</v>
          </cell>
          <cell r="E24">
            <v>1</v>
          </cell>
          <cell r="I24">
            <v>0.15</v>
          </cell>
          <cell r="J24">
            <v>0</v>
          </cell>
          <cell r="K24">
            <v>0.15</v>
          </cell>
          <cell r="P24">
            <v>2</v>
          </cell>
        </row>
        <row r="25">
          <cell r="B25" t="str">
            <v>5S</v>
          </cell>
          <cell r="C25">
            <v>2</v>
          </cell>
          <cell r="D25">
            <v>1.65</v>
          </cell>
          <cell r="E25">
            <v>1</v>
          </cell>
          <cell r="I25">
            <v>0.15</v>
          </cell>
          <cell r="J25">
            <v>0</v>
          </cell>
          <cell r="K25">
            <v>0.15</v>
          </cell>
          <cell r="P25">
            <v>2</v>
          </cell>
        </row>
        <row r="26">
          <cell r="B26" t="str">
            <v>5S</v>
          </cell>
          <cell r="C26">
            <v>2.5</v>
          </cell>
          <cell r="D26">
            <v>2.11</v>
          </cell>
          <cell r="E26">
            <v>1</v>
          </cell>
          <cell r="I26">
            <v>0.15</v>
          </cell>
          <cell r="J26">
            <v>0</v>
          </cell>
          <cell r="K26">
            <v>0.15</v>
          </cell>
          <cell r="P26">
            <v>2</v>
          </cell>
        </row>
        <row r="27">
          <cell r="B27" t="str">
            <v>5S</v>
          </cell>
          <cell r="C27">
            <v>3</v>
          </cell>
          <cell r="D27">
            <v>2.11</v>
          </cell>
          <cell r="E27">
            <v>1</v>
          </cell>
          <cell r="I27">
            <v>0.3</v>
          </cell>
          <cell r="J27">
            <v>0</v>
          </cell>
          <cell r="K27">
            <v>0.3</v>
          </cell>
          <cell r="P27">
            <v>2</v>
          </cell>
        </row>
        <row r="28">
          <cell r="B28" t="str">
            <v>5S</v>
          </cell>
          <cell r="C28">
            <v>3.5</v>
          </cell>
          <cell r="D28">
            <v>2.11</v>
          </cell>
          <cell r="E28">
            <v>1</v>
          </cell>
          <cell r="I28">
            <v>0.3</v>
          </cell>
          <cell r="K28">
            <v>0.3</v>
          </cell>
          <cell r="P28">
            <v>3</v>
          </cell>
        </row>
        <row r="29">
          <cell r="B29" t="str">
            <v>5S</v>
          </cell>
          <cell r="C29">
            <v>4</v>
          </cell>
          <cell r="D29">
            <v>2.11</v>
          </cell>
          <cell r="E29">
            <v>1</v>
          </cell>
          <cell r="I29">
            <v>0.3</v>
          </cell>
          <cell r="J29">
            <v>0</v>
          </cell>
          <cell r="K29">
            <v>0.3</v>
          </cell>
          <cell r="P29">
            <v>3</v>
          </cell>
        </row>
        <row r="30">
          <cell r="B30" t="str">
            <v>5S</v>
          </cell>
          <cell r="C30">
            <v>5</v>
          </cell>
          <cell r="D30">
            <v>2.77</v>
          </cell>
          <cell r="E30">
            <v>1</v>
          </cell>
          <cell r="I30">
            <v>0.3</v>
          </cell>
          <cell r="K30">
            <v>0.3</v>
          </cell>
          <cell r="P30">
            <v>4</v>
          </cell>
        </row>
        <row r="31">
          <cell r="B31" t="str">
            <v>5S</v>
          </cell>
          <cell r="C31">
            <v>6</v>
          </cell>
          <cell r="D31">
            <v>2.77</v>
          </cell>
          <cell r="E31">
            <v>1</v>
          </cell>
          <cell r="I31">
            <v>0.45</v>
          </cell>
          <cell r="J31">
            <v>0</v>
          </cell>
          <cell r="K31">
            <v>0.45</v>
          </cell>
          <cell r="P31">
            <v>4</v>
          </cell>
        </row>
        <row r="32">
          <cell r="B32" t="str">
            <v>5S</v>
          </cell>
          <cell r="C32">
            <v>8</v>
          </cell>
          <cell r="D32">
            <v>2.77</v>
          </cell>
          <cell r="E32">
            <v>1</v>
          </cell>
          <cell r="I32">
            <v>0.45</v>
          </cell>
          <cell r="J32">
            <v>0</v>
          </cell>
          <cell r="K32">
            <v>0.45</v>
          </cell>
          <cell r="P32">
            <v>4</v>
          </cell>
        </row>
        <row r="33">
          <cell r="B33" t="str">
            <v>5S</v>
          </cell>
          <cell r="C33">
            <v>10</v>
          </cell>
          <cell r="D33">
            <v>3.4</v>
          </cell>
          <cell r="E33">
            <v>1</v>
          </cell>
          <cell r="I33">
            <v>0.9</v>
          </cell>
          <cell r="J33">
            <v>0</v>
          </cell>
          <cell r="K33">
            <v>0.9</v>
          </cell>
          <cell r="P33">
            <v>4</v>
          </cell>
        </row>
        <row r="34">
          <cell r="B34" t="str">
            <v>5S</v>
          </cell>
          <cell r="C34">
            <v>12</v>
          </cell>
          <cell r="D34">
            <v>3.96</v>
          </cell>
          <cell r="E34">
            <v>1</v>
          </cell>
          <cell r="I34">
            <v>1.2</v>
          </cell>
          <cell r="J34">
            <v>0</v>
          </cell>
          <cell r="K34">
            <v>1.2</v>
          </cell>
          <cell r="P34">
            <v>6</v>
          </cell>
        </row>
        <row r="35">
          <cell r="B35" t="str">
            <v>5S</v>
          </cell>
          <cell r="C35">
            <v>14</v>
          </cell>
          <cell r="D35">
            <v>3.96</v>
          </cell>
          <cell r="E35">
            <v>1</v>
          </cell>
          <cell r="I35">
            <v>1.34</v>
          </cell>
          <cell r="J35">
            <v>0</v>
          </cell>
          <cell r="K35">
            <v>1.34</v>
          </cell>
          <cell r="P35">
            <v>6</v>
          </cell>
        </row>
        <row r="36">
          <cell r="B36" t="str">
            <v>5S</v>
          </cell>
          <cell r="C36">
            <v>16</v>
          </cell>
          <cell r="D36">
            <v>4.1900000000000004</v>
          </cell>
          <cell r="E36">
            <v>1</v>
          </cell>
          <cell r="I36">
            <v>1.65</v>
          </cell>
          <cell r="J36">
            <v>0</v>
          </cell>
          <cell r="K36">
            <v>1.65</v>
          </cell>
          <cell r="P36">
            <v>6</v>
          </cell>
        </row>
        <row r="37">
          <cell r="B37" t="str">
            <v>5S</v>
          </cell>
          <cell r="C37">
            <v>18</v>
          </cell>
          <cell r="D37">
            <v>4.1900000000000004</v>
          </cell>
          <cell r="E37">
            <v>1</v>
          </cell>
          <cell r="I37">
            <v>1.8</v>
          </cell>
          <cell r="J37">
            <v>0</v>
          </cell>
          <cell r="K37">
            <v>1.8</v>
          </cell>
          <cell r="P37">
            <v>6</v>
          </cell>
        </row>
        <row r="38">
          <cell r="B38" t="str">
            <v>5S</v>
          </cell>
          <cell r="C38">
            <v>20</v>
          </cell>
          <cell r="D38">
            <v>4.78</v>
          </cell>
          <cell r="E38">
            <v>1</v>
          </cell>
          <cell r="I38">
            <v>2.54</v>
          </cell>
          <cell r="J38">
            <v>0</v>
          </cell>
          <cell r="K38">
            <v>2.54</v>
          </cell>
          <cell r="P38">
            <v>7</v>
          </cell>
        </row>
        <row r="39">
          <cell r="B39" t="str">
            <v>5S</v>
          </cell>
          <cell r="C39">
            <v>22</v>
          </cell>
          <cell r="D39">
            <v>4.78</v>
          </cell>
          <cell r="E39">
            <v>1</v>
          </cell>
          <cell r="I39">
            <v>2.69</v>
          </cell>
          <cell r="J39">
            <v>0</v>
          </cell>
          <cell r="K39">
            <v>2.69</v>
          </cell>
          <cell r="P39">
            <v>8</v>
          </cell>
        </row>
        <row r="40">
          <cell r="B40" t="str">
            <v>5S</v>
          </cell>
          <cell r="C40">
            <v>24</v>
          </cell>
          <cell r="D40">
            <v>5.54</v>
          </cell>
          <cell r="E40">
            <v>1</v>
          </cell>
          <cell r="I40">
            <v>2.4300000000000002</v>
          </cell>
          <cell r="J40">
            <v>1.47</v>
          </cell>
          <cell r="K40">
            <v>3.9000000000000004</v>
          </cell>
          <cell r="P40">
            <v>8</v>
          </cell>
        </row>
        <row r="41">
          <cell r="B41" t="str">
            <v>5S</v>
          </cell>
          <cell r="C41">
            <v>30</v>
          </cell>
          <cell r="D41">
            <v>6.35</v>
          </cell>
          <cell r="E41">
            <v>1</v>
          </cell>
          <cell r="I41">
            <v>3.04</v>
          </cell>
          <cell r="J41">
            <v>3.11</v>
          </cell>
          <cell r="K41">
            <v>6.15</v>
          </cell>
          <cell r="P41">
            <v>10</v>
          </cell>
        </row>
        <row r="42">
          <cell r="B42">
            <v>10</v>
          </cell>
          <cell r="C42">
            <v>14</v>
          </cell>
          <cell r="D42">
            <v>6.35</v>
          </cell>
          <cell r="E42">
            <v>1</v>
          </cell>
          <cell r="I42">
            <v>1.42</v>
          </cell>
          <cell r="J42">
            <v>1.27</v>
          </cell>
          <cell r="K42">
            <v>2.69</v>
          </cell>
          <cell r="P42">
            <v>6</v>
          </cell>
        </row>
        <row r="43">
          <cell r="B43">
            <v>10</v>
          </cell>
          <cell r="C43">
            <v>16</v>
          </cell>
          <cell r="D43">
            <v>6.35</v>
          </cell>
          <cell r="E43">
            <v>1</v>
          </cell>
          <cell r="I43">
            <v>1.62</v>
          </cell>
          <cell r="J43">
            <v>1.38</v>
          </cell>
          <cell r="K43">
            <v>3</v>
          </cell>
          <cell r="P43">
            <v>6</v>
          </cell>
        </row>
        <row r="44">
          <cell r="B44">
            <v>10</v>
          </cell>
          <cell r="C44">
            <v>18</v>
          </cell>
          <cell r="D44">
            <v>6.35</v>
          </cell>
          <cell r="E44">
            <v>1</v>
          </cell>
          <cell r="I44">
            <v>1.82</v>
          </cell>
          <cell r="J44">
            <v>1.48</v>
          </cell>
          <cell r="K44">
            <v>3.3</v>
          </cell>
          <cell r="P44">
            <v>6</v>
          </cell>
        </row>
        <row r="45">
          <cell r="B45">
            <v>10</v>
          </cell>
          <cell r="C45">
            <v>20</v>
          </cell>
          <cell r="D45">
            <v>6.35</v>
          </cell>
          <cell r="E45">
            <v>1</v>
          </cell>
          <cell r="I45">
            <v>2.0299999999999998</v>
          </cell>
          <cell r="J45">
            <v>1.72</v>
          </cell>
          <cell r="K45">
            <v>3.75</v>
          </cell>
          <cell r="P45">
            <v>7</v>
          </cell>
        </row>
        <row r="46">
          <cell r="B46">
            <v>10</v>
          </cell>
          <cell r="C46">
            <v>22</v>
          </cell>
          <cell r="D46">
            <v>6.35</v>
          </cell>
          <cell r="E46">
            <v>1</v>
          </cell>
          <cell r="I46">
            <v>2.23</v>
          </cell>
          <cell r="J46">
            <v>2.27</v>
          </cell>
          <cell r="K46">
            <v>4.5</v>
          </cell>
          <cell r="P46">
            <v>8</v>
          </cell>
        </row>
        <row r="47">
          <cell r="B47">
            <v>10</v>
          </cell>
          <cell r="C47">
            <v>24</v>
          </cell>
          <cell r="D47">
            <v>6.35</v>
          </cell>
          <cell r="E47">
            <v>1</v>
          </cell>
          <cell r="I47">
            <v>2.4300000000000002</v>
          </cell>
          <cell r="J47">
            <v>2.0699999999999998</v>
          </cell>
          <cell r="K47">
            <v>4.5</v>
          </cell>
          <cell r="P47">
            <v>8</v>
          </cell>
        </row>
        <row r="48">
          <cell r="B48">
            <v>10</v>
          </cell>
          <cell r="C48">
            <v>26</v>
          </cell>
          <cell r="D48">
            <v>7.92</v>
          </cell>
          <cell r="E48">
            <v>1</v>
          </cell>
          <cell r="I48">
            <v>2.64</v>
          </cell>
          <cell r="J48">
            <v>4.8600000000000003</v>
          </cell>
          <cell r="K48">
            <v>7.5</v>
          </cell>
          <cell r="P48">
            <v>9</v>
          </cell>
        </row>
        <row r="49">
          <cell r="B49">
            <v>10</v>
          </cell>
          <cell r="C49">
            <v>28</v>
          </cell>
          <cell r="D49">
            <v>7.92</v>
          </cell>
          <cell r="E49">
            <v>1</v>
          </cell>
          <cell r="I49">
            <v>2.84</v>
          </cell>
          <cell r="J49">
            <v>5.26</v>
          </cell>
          <cell r="K49">
            <v>8.1</v>
          </cell>
          <cell r="P49">
            <v>9</v>
          </cell>
        </row>
        <row r="50">
          <cell r="B50">
            <v>10</v>
          </cell>
          <cell r="C50">
            <v>30</v>
          </cell>
          <cell r="D50">
            <v>7.92</v>
          </cell>
          <cell r="E50">
            <v>1</v>
          </cell>
          <cell r="I50">
            <v>3.04</v>
          </cell>
          <cell r="J50">
            <v>5.66</v>
          </cell>
          <cell r="K50">
            <v>8.6999999999999993</v>
          </cell>
          <cell r="P50">
            <v>10</v>
          </cell>
        </row>
        <row r="51">
          <cell r="B51">
            <v>10</v>
          </cell>
          <cell r="C51">
            <v>32</v>
          </cell>
          <cell r="D51">
            <v>7.92</v>
          </cell>
          <cell r="E51">
            <v>1</v>
          </cell>
          <cell r="I51">
            <v>3.24</v>
          </cell>
          <cell r="J51">
            <v>6.06</v>
          </cell>
          <cell r="K51">
            <v>9.3000000000000007</v>
          </cell>
          <cell r="P51">
            <v>11</v>
          </cell>
        </row>
        <row r="52">
          <cell r="B52">
            <v>10</v>
          </cell>
          <cell r="C52">
            <v>34</v>
          </cell>
          <cell r="D52">
            <v>7.92</v>
          </cell>
          <cell r="E52">
            <v>1</v>
          </cell>
          <cell r="I52">
            <v>3.45</v>
          </cell>
          <cell r="J52">
            <v>6.44</v>
          </cell>
          <cell r="K52">
            <v>9.89</v>
          </cell>
          <cell r="P52">
            <v>12</v>
          </cell>
        </row>
        <row r="53">
          <cell r="B53">
            <v>10</v>
          </cell>
          <cell r="C53">
            <v>36</v>
          </cell>
          <cell r="D53">
            <v>7.92</v>
          </cell>
          <cell r="E53">
            <v>1</v>
          </cell>
          <cell r="I53">
            <v>3.65</v>
          </cell>
          <cell r="J53">
            <v>6.84</v>
          </cell>
          <cell r="K53">
            <v>10.49</v>
          </cell>
          <cell r="P53">
            <v>12</v>
          </cell>
        </row>
        <row r="54">
          <cell r="B54" t="str">
            <v>10S</v>
          </cell>
          <cell r="C54">
            <v>0.125</v>
          </cell>
          <cell r="D54">
            <v>1.24</v>
          </cell>
          <cell r="E54">
            <v>1</v>
          </cell>
          <cell r="I54">
            <v>7.0000000000000007E-2</v>
          </cell>
          <cell r="K54">
            <v>7.0000000000000007E-2</v>
          </cell>
          <cell r="P54">
            <v>2</v>
          </cell>
        </row>
        <row r="55">
          <cell r="B55" t="str">
            <v>10S</v>
          </cell>
          <cell r="C55">
            <v>0.125</v>
          </cell>
          <cell r="D55">
            <v>1.24</v>
          </cell>
          <cell r="E55">
            <v>1</v>
          </cell>
          <cell r="I55">
            <v>7.0000000000000007E-2</v>
          </cell>
          <cell r="K55">
            <v>7.0000000000000007E-2</v>
          </cell>
          <cell r="P55">
            <v>2</v>
          </cell>
        </row>
        <row r="56">
          <cell r="B56" t="str">
            <v>10S</v>
          </cell>
          <cell r="C56">
            <v>0.125</v>
          </cell>
          <cell r="D56">
            <v>1.24</v>
          </cell>
          <cell r="E56">
            <v>1</v>
          </cell>
          <cell r="I56">
            <v>7.0000000000000007E-2</v>
          </cell>
          <cell r="K56">
            <v>7.0000000000000007E-2</v>
          </cell>
          <cell r="P56">
            <v>2</v>
          </cell>
        </row>
        <row r="57">
          <cell r="B57" t="str">
            <v>10S</v>
          </cell>
          <cell r="C57">
            <v>0.25</v>
          </cell>
          <cell r="D57">
            <v>1.65</v>
          </cell>
          <cell r="E57">
            <v>1</v>
          </cell>
          <cell r="I57">
            <v>7.0000000000000007E-2</v>
          </cell>
          <cell r="K57">
            <v>7.0000000000000007E-2</v>
          </cell>
          <cell r="P57">
            <v>2</v>
          </cell>
        </row>
        <row r="58">
          <cell r="B58" t="str">
            <v>10S</v>
          </cell>
          <cell r="C58">
            <v>0.25</v>
          </cell>
          <cell r="D58">
            <v>1.65</v>
          </cell>
          <cell r="E58">
            <v>1</v>
          </cell>
          <cell r="I58">
            <v>7.0000000000000007E-2</v>
          </cell>
          <cell r="K58">
            <v>7.0000000000000007E-2</v>
          </cell>
          <cell r="P58">
            <v>2</v>
          </cell>
        </row>
        <row r="59">
          <cell r="B59" t="str">
            <v>10S</v>
          </cell>
          <cell r="C59">
            <v>0.25</v>
          </cell>
          <cell r="D59">
            <v>1.65</v>
          </cell>
          <cell r="E59">
            <v>1</v>
          </cell>
          <cell r="I59">
            <v>7.0000000000000007E-2</v>
          </cell>
          <cell r="K59">
            <v>7.0000000000000007E-2</v>
          </cell>
          <cell r="P59">
            <v>2</v>
          </cell>
        </row>
        <row r="60">
          <cell r="B60" t="str">
            <v>10S</v>
          </cell>
          <cell r="C60">
            <v>0.375</v>
          </cell>
          <cell r="D60">
            <v>1.65</v>
          </cell>
          <cell r="E60">
            <v>1</v>
          </cell>
          <cell r="I60">
            <v>7.0000000000000007E-2</v>
          </cell>
          <cell r="J60">
            <v>0</v>
          </cell>
          <cell r="K60">
            <v>7.0000000000000007E-2</v>
          </cell>
          <cell r="P60">
            <v>2</v>
          </cell>
        </row>
        <row r="61">
          <cell r="B61" t="str">
            <v>10S</v>
          </cell>
          <cell r="C61">
            <v>0.375</v>
          </cell>
          <cell r="D61">
            <v>1.65</v>
          </cell>
          <cell r="E61">
            <v>1</v>
          </cell>
          <cell r="I61">
            <v>7.0000000000000007E-2</v>
          </cell>
          <cell r="J61">
            <v>0</v>
          </cell>
          <cell r="K61">
            <v>7.0000000000000007E-2</v>
          </cell>
          <cell r="P61">
            <v>2</v>
          </cell>
        </row>
        <row r="62">
          <cell r="B62" t="str">
            <v>10S</v>
          </cell>
          <cell r="C62">
            <v>0.375</v>
          </cell>
          <cell r="D62">
            <v>1.65</v>
          </cell>
          <cell r="E62">
            <v>1</v>
          </cell>
          <cell r="I62">
            <v>7.0000000000000007E-2</v>
          </cell>
          <cell r="J62">
            <v>0</v>
          </cell>
          <cell r="K62">
            <v>7.0000000000000007E-2</v>
          </cell>
          <cell r="P62">
            <v>2</v>
          </cell>
        </row>
        <row r="63">
          <cell r="B63" t="str">
            <v>10S</v>
          </cell>
          <cell r="C63">
            <v>0.5</v>
          </cell>
          <cell r="D63">
            <v>2.11</v>
          </cell>
          <cell r="E63">
            <v>1</v>
          </cell>
          <cell r="I63">
            <v>7.0000000000000007E-2</v>
          </cell>
          <cell r="J63">
            <v>0</v>
          </cell>
          <cell r="K63">
            <v>7.0000000000000007E-2</v>
          </cell>
          <cell r="P63">
            <v>2</v>
          </cell>
        </row>
        <row r="64">
          <cell r="B64" t="str">
            <v>10S</v>
          </cell>
          <cell r="C64">
            <v>0.5</v>
          </cell>
          <cell r="D64">
            <v>2.11</v>
          </cell>
          <cell r="E64">
            <v>1</v>
          </cell>
          <cell r="I64">
            <v>7.0000000000000007E-2</v>
          </cell>
          <cell r="J64">
            <v>0</v>
          </cell>
          <cell r="K64">
            <v>7.0000000000000007E-2</v>
          </cell>
          <cell r="P64">
            <v>2</v>
          </cell>
        </row>
        <row r="65">
          <cell r="B65" t="str">
            <v>10S</v>
          </cell>
          <cell r="C65">
            <v>0.5</v>
          </cell>
          <cell r="D65">
            <v>2.11</v>
          </cell>
          <cell r="E65">
            <v>1</v>
          </cell>
          <cell r="I65">
            <v>7.0000000000000007E-2</v>
          </cell>
          <cell r="J65">
            <v>0</v>
          </cell>
          <cell r="K65">
            <v>7.0000000000000007E-2</v>
          </cell>
          <cell r="P65">
            <v>2</v>
          </cell>
        </row>
        <row r="66">
          <cell r="B66" t="str">
            <v>10S</v>
          </cell>
          <cell r="C66">
            <v>0.75</v>
          </cell>
          <cell r="D66">
            <v>2.11</v>
          </cell>
          <cell r="E66">
            <v>1</v>
          </cell>
          <cell r="I66">
            <v>7.0000000000000007E-2</v>
          </cell>
          <cell r="J66">
            <v>0</v>
          </cell>
          <cell r="K66">
            <v>7.0000000000000007E-2</v>
          </cell>
          <cell r="P66">
            <v>2</v>
          </cell>
        </row>
        <row r="67">
          <cell r="B67" t="str">
            <v>10S</v>
          </cell>
          <cell r="C67">
            <v>0.75</v>
          </cell>
          <cell r="D67">
            <v>2.11</v>
          </cell>
          <cell r="E67">
            <v>1</v>
          </cell>
          <cell r="I67">
            <v>7.0000000000000007E-2</v>
          </cell>
          <cell r="J67">
            <v>0</v>
          </cell>
          <cell r="K67">
            <v>7.0000000000000007E-2</v>
          </cell>
          <cell r="P67">
            <v>2</v>
          </cell>
        </row>
        <row r="68">
          <cell r="B68" t="str">
            <v>10S</v>
          </cell>
          <cell r="C68">
            <v>0.75</v>
          </cell>
          <cell r="D68">
            <v>2.11</v>
          </cell>
          <cell r="E68">
            <v>1</v>
          </cell>
          <cell r="I68">
            <v>7.0000000000000007E-2</v>
          </cell>
          <cell r="J68">
            <v>0</v>
          </cell>
          <cell r="K68">
            <v>7.0000000000000007E-2</v>
          </cell>
          <cell r="P68">
            <v>2</v>
          </cell>
        </row>
        <row r="69">
          <cell r="B69" t="str">
            <v>10S</v>
          </cell>
          <cell r="C69">
            <v>1</v>
          </cell>
          <cell r="D69">
            <v>2.77</v>
          </cell>
          <cell r="E69">
            <v>1</v>
          </cell>
          <cell r="I69">
            <v>0.12</v>
          </cell>
          <cell r="J69">
            <v>0</v>
          </cell>
          <cell r="K69">
            <v>0.12</v>
          </cell>
          <cell r="P69">
            <v>2</v>
          </cell>
        </row>
        <row r="70">
          <cell r="B70" t="str">
            <v>10S</v>
          </cell>
          <cell r="C70">
            <v>1</v>
          </cell>
          <cell r="D70">
            <v>2.77</v>
          </cell>
          <cell r="E70">
            <v>1</v>
          </cell>
          <cell r="I70">
            <v>0.12</v>
          </cell>
          <cell r="J70">
            <v>0</v>
          </cell>
          <cell r="K70">
            <v>0.12</v>
          </cell>
          <cell r="P70">
            <v>2</v>
          </cell>
        </row>
        <row r="71">
          <cell r="B71" t="str">
            <v>10S</v>
          </cell>
          <cell r="C71">
            <v>1</v>
          </cell>
          <cell r="D71">
            <v>2.77</v>
          </cell>
          <cell r="E71">
            <v>1</v>
          </cell>
          <cell r="I71">
            <v>0.12</v>
          </cell>
          <cell r="J71">
            <v>0</v>
          </cell>
          <cell r="K71">
            <v>0.12</v>
          </cell>
          <cell r="P71">
            <v>2</v>
          </cell>
        </row>
        <row r="72">
          <cell r="B72" t="str">
            <v>10S</v>
          </cell>
          <cell r="C72">
            <v>1.25</v>
          </cell>
          <cell r="D72">
            <v>2.77</v>
          </cell>
          <cell r="E72">
            <v>1</v>
          </cell>
          <cell r="I72">
            <v>0.15</v>
          </cell>
          <cell r="K72">
            <v>0.15</v>
          </cell>
          <cell r="P72">
            <v>2</v>
          </cell>
        </row>
        <row r="73">
          <cell r="B73" t="str">
            <v>10S</v>
          </cell>
          <cell r="C73">
            <v>1.25</v>
          </cell>
          <cell r="D73">
            <v>2.77</v>
          </cell>
          <cell r="E73">
            <v>1</v>
          </cell>
          <cell r="I73">
            <v>0.15</v>
          </cell>
          <cell r="K73">
            <v>0.15</v>
          </cell>
          <cell r="P73">
            <v>2</v>
          </cell>
        </row>
        <row r="74">
          <cell r="B74" t="str">
            <v>10S</v>
          </cell>
          <cell r="C74">
            <v>1.25</v>
          </cell>
          <cell r="D74">
            <v>2.77</v>
          </cell>
          <cell r="E74">
            <v>1</v>
          </cell>
          <cell r="I74">
            <v>0.15</v>
          </cell>
          <cell r="K74">
            <v>0.15</v>
          </cell>
          <cell r="P74">
            <v>2</v>
          </cell>
        </row>
        <row r="75">
          <cell r="B75" t="str">
            <v>10S</v>
          </cell>
          <cell r="C75">
            <v>1.5</v>
          </cell>
          <cell r="D75">
            <v>2.77</v>
          </cell>
          <cell r="E75">
            <v>1</v>
          </cell>
          <cell r="I75">
            <v>0.15</v>
          </cell>
          <cell r="J75">
            <v>0</v>
          </cell>
          <cell r="K75">
            <v>0.15</v>
          </cell>
          <cell r="P75">
            <v>2</v>
          </cell>
        </row>
        <row r="76">
          <cell r="B76" t="str">
            <v>10S</v>
          </cell>
          <cell r="C76">
            <v>1.5</v>
          </cell>
          <cell r="D76">
            <v>2.77</v>
          </cell>
          <cell r="E76">
            <v>1</v>
          </cell>
          <cell r="I76">
            <v>0.15</v>
          </cell>
          <cell r="J76">
            <v>0</v>
          </cell>
          <cell r="K76">
            <v>0.15</v>
          </cell>
          <cell r="P76">
            <v>2</v>
          </cell>
        </row>
        <row r="77">
          <cell r="B77" t="str">
            <v>10S</v>
          </cell>
          <cell r="C77">
            <v>1.5</v>
          </cell>
          <cell r="D77">
            <v>2.77</v>
          </cell>
          <cell r="E77">
            <v>1</v>
          </cell>
          <cell r="I77">
            <v>0.15</v>
          </cell>
          <cell r="J77">
            <v>0</v>
          </cell>
          <cell r="K77">
            <v>0.15</v>
          </cell>
          <cell r="P77">
            <v>2</v>
          </cell>
        </row>
        <row r="78">
          <cell r="B78" t="str">
            <v>10S</v>
          </cell>
          <cell r="C78">
            <v>2</v>
          </cell>
          <cell r="D78">
            <v>2.77</v>
          </cell>
          <cell r="E78">
            <v>1</v>
          </cell>
          <cell r="I78">
            <v>0.15</v>
          </cell>
          <cell r="J78">
            <v>0</v>
          </cell>
          <cell r="K78">
            <v>0.15</v>
          </cell>
          <cell r="P78">
            <v>2</v>
          </cell>
        </row>
        <row r="79">
          <cell r="B79" t="str">
            <v>10S</v>
          </cell>
          <cell r="C79">
            <v>2</v>
          </cell>
          <cell r="D79">
            <v>2.77</v>
          </cell>
          <cell r="E79">
            <v>1</v>
          </cell>
          <cell r="I79">
            <v>0.15</v>
          </cell>
          <cell r="J79">
            <v>0</v>
          </cell>
          <cell r="K79">
            <v>0.15</v>
          </cell>
          <cell r="P79">
            <v>2</v>
          </cell>
        </row>
        <row r="80">
          <cell r="B80" t="str">
            <v>10S</v>
          </cell>
          <cell r="C80">
            <v>2</v>
          </cell>
          <cell r="D80">
            <v>2.77</v>
          </cell>
          <cell r="E80">
            <v>1</v>
          </cell>
          <cell r="I80">
            <v>0.15</v>
          </cell>
          <cell r="J80">
            <v>0</v>
          </cell>
          <cell r="K80">
            <v>0.15</v>
          </cell>
          <cell r="P80">
            <v>2</v>
          </cell>
        </row>
        <row r="81">
          <cell r="B81" t="str">
            <v>10S</v>
          </cell>
          <cell r="C81">
            <v>2.5</v>
          </cell>
          <cell r="D81">
            <v>3.05</v>
          </cell>
          <cell r="E81">
            <v>1</v>
          </cell>
          <cell r="I81">
            <v>0.15</v>
          </cell>
          <cell r="J81">
            <v>0</v>
          </cell>
          <cell r="K81">
            <v>0.15</v>
          </cell>
          <cell r="P81">
            <v>2</v>
          </cell>
        </row>
        <row r="82">
          <cell r="B82" t="str">
            <v>10S</v>
          </cell>
          <cell r="C82">
            <v>3</v>
          </cell>
          <cell r="D82">
            <v>3.05</v>
          </cell>
          <cell r="E82">
            <v>1</v>
          </cell>
          <cell r="I82">
            <v>0.3</v>
          </cell>
          <cell r="J82">
            <v>0</v>
          </cell>
          <cell r="K82">
            <v>0.3</v>
          </cell>
          <cell r="P82">
            <v>2</v>
          </cell>
        </row>
        <row r="83">
          <cell r="B83" t="str">
            <v>10S</v>
          </cell>
          <cell r="C83">
            <v>3.5</v>
          </cell>
          <cell r="D83">
            <v>3.05</v>
          </cell>
          <cell r="E83">
            <v>1</v>
          </cell>
          <cell r="I83">
            <v>0.3</v>
          </cell>
          <cell r="K83">
            <v>0.3</v>
          </cell>
          <cell r="P83">
            <v>3</v>
          </cell>
        </row>
        <row r="84">
          <cell r="B84" t="str">
            <v>10S</v>
          </cell>
          <cell r="C84">
            <v>4</v>
          </cell>
          <cell r="D84">
            <v>3.05</v>
          </cell>
          <cell r="E84">
            <v>1</v>
          </cell>
          <cell r="I84">
            <v>0.45</v>
          </cell>
          <cell r="J84">
            <v>0</v>
          </cell>
          <cell r="K84">
            <v>0.45</v>
          </cell>
          <cell r="P84">
            <v>3</v>
          </cell>
        </row>
        <row r="85">
          <cell r="B85" t="str">
            <v>10S</v>
          </cell>
          <cell r="C85">
            <v>5</v>
          </cell>
          <cell r="D85">
            <v>3.4</v>
          </cell>
          <cell r="E85">
            <v>1</v>
          </cell>
          <cell r="I85">
            <v>0.45</v>
          </cell>
          <cell r="K85">
            <v>0.45</v>
          </cell>
          <cell r="P85">
            <v>4</v>
          </cell>
        </row>
        <row r="86">
          <cell r="B86" t="str">
            <v>10S</v>
          </cell>
          <cell r="C86">
            <v>6</v>
          </cell>
          <cell r="D86">
            <v>3.4</v>
          </cell>
          <cell r="E86">
            <v>1</v>
          </cell>
          <cell r="I86">
            <v>0.6</v>
          </cell>
          <cell r="J86">
            <v>0</v>
          </cell>
          <cell r="K86">
            <v>0.6</v>
          </cell>
          <cell r="P86">
            <v>4</v>
          </cell>
        </row>
        <row r="87">
          <cell r="B87" t="str">
            <v>10S</v>
          </cell>
          <cell r="C87">
            <v>8</v>
          </cell>
          <cell r="D87">
            <v>3.76</v>
          </cell>
          <cell r="E87">
            <v>1</v>
          </cell>
          <cell r="I87">
            <v>0.6</v>
          </cell>
          <cell r="J87">
            <v>0</v>
          </cell>
          <cell r="K87">
            <v>0.6</v>
          </cell>
          <cell r="P87">
            <v>4</v>
          </cell>
        </row>
        <row r="88">
          <cell r="B88" t="str">
            <v>10S</v>
          </cell>
          <cell r="C88">
            <v>10</v>
          </cell>
          <cell r="D88">
            <v>4.1900000000000004</v>
          </cell>
          <cell r="E88">
            <v>1</v>
          </cell>
          <cell r="I88">
            <v>1.2</v>
          </cell>
          <cell r="J88">
            <v>0</v>
          </cell>
          <cell r="K88">
            <v>1.2</v>
          </cell>
          <cell r="P88">
            <v>4</v>
          </cell>
        </row>
        <row r="89">
          <cell r="B89" t="str">
            <v>10S</v>
          </cell>
          <cell r="C89">
            <v>12</v>
          </cell>
          <cell r="D89">
            <v>4.57</v>
          </cell>
          <cell r="E89">
            <v>1</v>
          </cell>
          <cell r="I89">
            <v>1.5</v>
          </cell>
          <cell r="J89">
            <v>0</v>
          </cell>
          <cell r="K89">
            <v>1.5</v>
          </cell>
          <cell r="P89">
            <v>6</v>
          </cell>
        </row>
        <row r="90">
          <cell r="B90" t="str">
            <v>10S</v>
          </cell>
          <cell r="C90">
            <v>14</v>
          </cell>
          <cell r="D90">
            <v>4.78</v>
          </cell>
          <cell r="E90">
            <v>1</v>
          </cell>
          <cell r="I90">
            <v>1.65</v>
          </cell>
          <cell r="J90">
            <v>0</v>
          </cell>
          <cell r="K90">
            <v>1.65</v>
          </cell>
          <cell r="P90">
            <v>6</v>
          </cell>
        </row>
        <row r="91">
          <cell r="B91" t="str">
            <v>10S</v>
          </cell>
          <cell r="C91">
            <v>16</v>
          </cell>
          <cell r="D91">
            <v>4.78</v>
          </cell>
          <cell r="E91">
            <v>1</v>
          </cell>
          <cell r="I91">
            <v>1.95</v>
          </cell>
          <cell r="J91">
            <v>0</v>
          </cell>
          <cell r="K91">
            <v>1.95</v>
          </cell>
          <cell r="P91">
            <v>6</v>
          </cell>
        </row>
        <row r="92">
          <cell r="B92" t="str">
            <v>10S</v>
          </cell>
          <cell r="C92">
            <v>18</v>
          </cell>
          <cell r="D92">
            <v>4.78</v>
          </cell>
          <cell r="E92">
            <v>1</v>
          </cell>
          <cell r="I92">
            <v>2.25</v>
          </cell>
          <cell r="J92">
            <v>0</v>
          </cell>
          <cell r="K92">
            <v>2.25</v>
          </cell>
          <cell r="P92">
            <v>6</v>
          </cell>
        </row>
        <row r="93">
          <cell r="B93" t="str">
            <v>10S</v>
          </cell>
          <cell r="C93">
            <v>20</v>
          </cell>
          <cell r="D93">
            <v>5.54</v>
          </cell>
          <cell r="E93">
            <v>1</v>
          </cell>
          <cell r="I93">
            <v>2.0299999999999998</v>
          </cell>
          <cell r="J93">
            <v>1.1200000000000001</v>
          </cell>
          <cell r="K93">
            <v>3.15</v>
          </cell>
          <cell r="P93">
            <v>7</v>
          </cell>
        </row>
        <row r="94">
          <cell r="B94" t="str">
            <v>10S</v>
          </cell>
          <cell r="C94">
            <v>22</v>
          </cell>
          <cell r="D94">
            <v>5.54</v>
          </cell>
          <cell r="E94">
            <v>1</v>
          </cell>
          <cell r="I94">
            <v>2.23</v>
          </cell>
          <cell r="J94">
            <v>1.37</v>
          </cell>
          <cell r="K94">
            <v>3.6</v>
          </cell>
          <cell r="P94">
            <v>8</v>
          </cell>
        </row>
        <row r="95">
          <cell r="B95" t="str">
            <v>10S</v>
          </cell>
          <cell r="C95">
            <v>24</v>
          </cell>
          <cell r="D95">
            <v>6.35</v>
          </cell>
          <cell r="E95">
            <v>1</v>
          </cell>
          <cell r="I95">
            <v>2.4300000000000002</v>
          </cell>
          <cell r="J95">
            <v>2.0699999999999998</v>
          </cell>
          <cell r="K95">
            <v>4.5</v>
          </cell>
          <cell r="P95">
            <v>8</v>
          </cell>
        </row>
        <row r="96">
          <cell r="B96" t="str">
            <v>10S</v>
          </cell>
          <cell r="C96">
            <v>30</v>
          </cell>
          <cell r="D96">
            <v>7.92</v>
          </cell>
          <cell r="E96">
            <v>1</v>
          </cell>
          <cell r="I96">
            <v>3.04</v>
          </cell>
          <cell r="J96">
            <v>5.66</v>
          </cell>
          <cell r="K96">
            <v>8.6999999999999993</v>
          </cell>
          <cell r="P96">
            <v>10</v>
          </cell>
        </row>
        <row r="97">
          <cell r="B97">
            <v>20</v>
          </cell>
          <cell r="C97">
            <v>8</v>
          </cell>
          <cell r="D97">
            <v>6.35</v>
          </cell>
          <cell r="E97">
            <v>1</v>
          </cell>
          <cell r="I97">
            <v>0.81</v>
          </cell>
          <cell r="J97">
            <v>0.99</v>
          </cell>
          <cell r="K97">
            <v>1.8</v>
          </cell>
          <cell r="P97">
            <v>4</v>
          </cell>
        </row>
        <row r="98">
          <cell r="B98">
            <v>20</v>
          </cell>
          <cell r="C98">
            <v>10</v>
          </cell>
          <cell r="D98">
            <v>6.35</v>
          </cell>
          <cell r="E98">
            <v>1</v>
          </cell>
          <cell r="I98">
            <v>1.01</v>
          </cell>
          <cell r="J98">
            <v>1.0900000000000001</v>
          </cell>
          <cell r="K98">
            <v>2.1</v>
          </cell>
          <cell r="P98">
            <v>4</v>
          </cell>
        </row>
        <row r="99">
          <cell r="B99">
            <v>20</v>
          </cell>
          <cell r="C99">
            <v>12</v>
          </cell>
          <cell r="D99">
            <v>6.35</v>
          </cell>
          <cell r="E99">
            <v>1</v>
          </cell>
          <cell r="I99">
            <v>1.22</v>
          </cell>
          <cell r="J99">
            <v>1.32</v>
          </cell>
          <cell r="K99">
            <v>2.54</v>
          </cell>
          <cell r="P99">
            <v>6</v>
          </cell>
        </row>
        <row r="100">
          <cell r="B100">
            <v>20</v>
          </cell>
          <cell r="C100">
            <v>14</v>
          </cell>
          <cell r="D100">
            <v>7.92</v>
          </cell>
          <cell r="E100">
            <v>1</v>
          </cell>
          <cell r="I100">
            <v>1.42</v>
          </cell>
          <cell r="J100">
            <v>2.48</v>
          </cell>
          <cell r="K100">
            <v>3.9</v>
          </cell>
          <cell r="P100">
            <v>6</v>
          </cell>
        </row>
        <row r="101">
          <cell r="B101">
            <v>20</v>
          </cell>
          <cell r="C101">
            <v>16</v>
          </cell>
          <cell r="D101">
            <v>7.92</v>
          </cell>
          <cell r="E101">
            <v>1</v>
          </cell>
          <cell r="I101">
            <v>1.62</v>
          </cell>
          <cell r="J101">
            <v>2.73</v>
          </cell>
          <cell r="K101">
            <v>4.3499999999999996</v>
          </cell>
          <cell r="P101">
            <v>6</v>
          </cell>
        </row>
        <row r="102">
          <cell r="B102">
            <v>20</v>
          </cell>
          <cell r="C102">
            <v>18</v>
          </cell>
          <cell r="D102">
            <v>7.92</v>
          </cell>
          <cell r="E102">
            <v>1</v>
          </cell>
          <cell r="I102">
            <v>1.82</v>
          </cell>
          <cell r="J102">
            <v>3.12</v>
          </cell>
          <cell r="K102">
            <v>4.9400000000000004</v>
          </cell>
          <cell r="P102">
            <v>6</v>
          </cell>
        </row>
        <row r="103">
          <cell r="B103">
            <v>20</v>
          </cell>
          <cell r="C103">
            <v>20</v>
          </cell>
          <cell r="D103">
            <v>9.5299999999999994</v>
          </cell>
          <cell r="E103">
            <v>1</v>
          </cell>
          <cell r="I103">
            <v>2.0299999999999998</v>
          </cell>
          <cell r="J103">
            <v>5.47</v>
          </cell>
          <cell r="K103">
            <v>7.5</v>
          </cell>
          <cell r="P103">
            <v>7</v>
          </cell>
        </row>
        <row r="104">
          <cell r="B104">
            <v>20</v>
          </cell>
          <cell r="C104">
            <v>22</v>
          </cell>
          <cell r="D104">
            <v>9.5299999999999994</v>
          </cell>
          <cell r="E104">
            <v>1</v>
          </cell>
          <cell r="I104">
            <v>2.23</v>
          </cell>
          <cell r="J104">
            <v>6.47</v>
          </cell>
          <cell r="K104">
            <v>8.6999999999999993</v>
          </cell>
          <cell r="P104">
            <v>8</v>
          </cell>
        </row>
        <row r="105">
          <cell r="B105">
            <v>20</v>
          </cell>
          <cell r="C105">
            <v>24</v>
          </cell>
          <cell r="D105">
            <v>9.5299999999999994</v>
          </cell>
          <cell r="E105">
            <v>1</v>
          </cell>
          <cell r="I105">
            <v>2.4300000000000002</v>
          </cell>
          <cell r="J105">
            <v>6.57</v>
          </cell>
          <cell r="K105">
            <v>9</v>
          </cell>
          <cell r="P105">
            <v>8</v>
          </cell>
        </row>
        <row r="106">
          <cell r="B106">
            <v>20</v>
          </cell>
          <cell r="C106">
            <v>26</v>
          </cell>
          <cell r="D106">
            <v>12.7</v>
          </cell>
          <cell r="E106">
            <v>1.25</v>
          </cell>
          <cell r="I106">
            <v>2.64</v>
          </cell>
          <cell r="J106">
            <v>13.86</v>
          </cell>
          <cell r="K106">
            <v>16.5</v>
          </cell>
          <cell r="P106">
            <v>9</v>
          </cell>
        </row>
        <row r="107">
          <cell r="B107">
            <v>20</v>
          </cell>
          <cell r="C107">
            <v>28</v>
          </cell>
          <cell r="D107">
            <v>12.7</v>
          </cell>
          <cell r="E107">
            <v>1.25</v>
          </cell>
          <cell r="I107">
            <v>2.84</v>
          </cell>
          <cell r="J107">
            <v>15.16</v>
          </cell>
          <cell r="K107">
            <v>18</v>
          </cell>
          <cell r="P107">
            <v>9</v>
          </cell>
        </row>
        <row r="108">
          <cell r="B108">
            <v>20</v>
          </cell>
          <cell r="C108">
            <v>30</v>
          </cell>
          <cell r="D108">
            <v>12.7</v>
          </cell>
          <cell r="E108">
            <v>1.25</v>
          </cell>
          <cell r="I108">
            <v>3.04</v>
          </cell>
          <cell r="J108">
            <v>16.45</v>
          </cell>
          <cell r="K108">
            <v>19.489999999999998</v>
          </cell>
          <cell r="P108">
            <v>10</v>
          </cell>
        </row>
        <row r="109">
          <cell r="B109">
            <v>20</v>
          </cell>
          <cell r="C109">
            <v>32</v>
          </cell>
          <cell r="D109">
            <v>12.7</v>
          </cell>
          <cell r="E109">
            <v>1.25</v>
          </cell>
          <cell r="I109">
            <v>3.24</v>
          </cell>
          <cell r="J109">
            <v>17.75</v>
          </cell>
          <cell r="K109">
            <v>20.990000000000002</v>
          </cell>
          <cell r="P109">
            <v>11</v>
          </cell>
        </row>
        <row r="110">
          <cell r="B110">
            <v>20</v>
          </cell>
          <cell r="C110">
            <v>34</v>
          </cell>
          <cell r="D110">
            <v>12.7</v>
          </cell>
          <cell r="E110">
            <v>1.25</v>
          </cell>
          <cell r="I110">
            <v>3.45</v>
          </cell>
          <cell r="J110">
            <v>18.54</v>
          </cell>
          <cell r="K110">
            <v>21.99</v>
          </cell>
          <cell r="P110">
            <v>12</v>
          </cell>
        </row>
        <row r="111">
          <cell r="B111">
            <v>20</v>
          </cell>
          <cell r="C111">
            <v>36</v>
          </cell>
          <cell r="D111">
            <v>12.7</v>
          </cell>
          <cell r="E111">
            <v>1.25</v>
          </cell>
          <cell r="I111">
            <v>3.65</v>
          </cell>
          <cell r="J111">
            <v>18.84</v>
          </cell>
          <cell r="K111">
            <v>22.49</v>
          </cell>
          <cell r="P111">
            <v>12</v>
          </cell>
        </row>
        <row r="112">
          <cell r="B112">
            <v>30</v>
          </cell>
          <cell r="C112">
            <v>8</v>
          </cell>
          <cell r="D112">
            <v>7.04</v>
          </cell>
          <cell r="E112">
            <v>1</v>
          </cell>
          <cell r="I112">
            <v>0.81</v>
          </cell>
          <cell r="J112">
            <v>1.1399999999999999</v>
          </cell>
          <cell r="K112">
            <v>1.95</v>
          </cell>
          <cell r="P112">
            <v>4</v>
          </cell>
        </row>
        <row r="113">
          <cell r="B113">
            <v>30</v>
          </cell>
          <cell r="C113">
            <v>10</v>
          </cell>
          <cell r="D113">
            <v>7.8</v>
          </cell>
          <cell r="E113">
            <v>1</v>
          </cell>
          <cell r="I113">
            <v>1.01</v>
          </cell>
          <cell r="J113">
            <v>1.99</v>
          </cell>
          <cell r="K113">
            <v>3</v>
          </cell>
          <cell r="P113">
            <v>4</v>
          </cell>
        </row>
        <row r="114">
          <cell r="B114">
            <v>30</v>
          </cell>
          <cell r="C114">
            <v>12</v>
          </cell>
          <cell r="D114">
            <v>8.3800000000000008</v>
          </cell>
          <cell r="E114">
            <v>1</v>
          </cell>
          <cell r="I114">
            <v>1.22</v>
          </cell>
          <cell r="J114">
            <v>2.68</v>
          </cell>
          <cell r="K114">
            <v>3.9000000000000004</v>
          </cell>
          <cell r="P114">
            <v>6</v>
          </cell>
        </row>
        <row r="115">
          <cell r="B115">
            <v>30</v>
          </cell>
          <cell r="C115">
            <v>14</v>
          </cell>
          <cell r="D115">
            <v>9.5299999999999994</v>
          </cell>
          <cell r="E115">
            <v>1</v>
          </cell>
          <cell r="I115">
            <v>1.42</v>
          </cell>
          <cell r="J115">
            <v>3.97</v>
          </cell>
          <cell r="K115">
            <v>5.3900000000000006</v>
          </cell>
          <cell r="P115">
            <v>6</v>
          </cell>
        </row>
        <row r="116">
          <cell r="B116">
            <v>30</v>
          </cell>
          <cell r="C116">
            <v>16</v>
          </cell>
          <cell r="D116">
            <v>9.5299999999999994</v>
          </cell>
          <cell r="E116">
            <v>1</v>
          </cell>
          <cell r="I116">
            <v>1.62</v>
          </cell>
          <cell r="J116">
            <v>4.68</v>
          </cell>
          <cell r="K116">
            <v>6.3</v>
          </cell>
          <cell r="P116">
            <v>6</v>
          </cell>
        </row>
        <row r="117">
          <cell r="B117">
            <v>30</v>
          </cell>
          <cell r="C117">
            <v>18</v>
          </cell>
          <cell r="D117">
            <v>11.13</v>
          </cell>
          <cell r="E117">
            <v>1.25</v>
          </cell>
          <cell r="I117">
            <v>1.82</v>
          </cell>
          <cell r="J117">
            <v>6.88</v>
          </cell>
          <cell r="K117">
            <v>8.6999999999999993</v>
          </cell>
          <cell r="P117">
            <v>6</v>
          </cell>
        </row>
        <row r="118">
          <cell r="B118">
            <v>30</v>
          </cell>
          <cell r="C118">
            <v>20</v>
          </cell>
          <cell r="D118">
            <v>12.7</v>
          </cell>
          <cell r="E118">
            <v>1.25</v>
          </cell>
          <cell r="I118">
            <v>2.0299999999999998</v>
          </cell>
          <cell r="J118">
            <v>10.42</v>
          </cell>
          <cell r="K118">
            <v>12.45</v>
          </cell>
          <cell r="P118">
            <v>7</v>
          </cell>
        </row>
        <row r="119">
          <cell r="B119">
            <v>30</v>
          </cell>
          <cell r="C119">
            <v>22</v>
          </cell>
          <cell r="D119">
            <v>12.7</v>
          </cell>
          <cell r="E119">
            <v>1.25</v>
          </cell>
          <cell r="I119">
            <v>2.23</v>
          </cell>
          <cell r="J119">
            <v>11.72</v>
          </cell>
          <cell r="K119">
            <v>13.950000000000001</v>
          </cell>
          <cell r="P119">
            <v>8</v>
          </cell>
        </row>
        <row r="120">
          <cell r="B120">
            <v>30</v>
          </cell>
          <cell r="C120">
            <v>24</v>
          </cell>
          <cell r="D120">
            <v>14.27</v>
          </cell>
          <cell r="E120">
            <v>1.25</v>
          </cell>
          <cell r="I120">
            <v>2.4300000000000002</v>
          </cell>
          <cell r="J120">
            <v>15.57</v>
          </cell>
          <cell r="K120">
            <v>18</v>
          </cell>
          <cell r="P120">
            <v>8</v>
          </cell>
        </row>
        <row r="121">
          <cell r="B121">
            <v>30</v>
          </cell>
          <cell r="C121">
            <v>28</v>
          </cell>
          <cell r="D121">
            <v>15.88</v>
          </cell>
          <cell r="E121">
            <v>1.5</v>
          </cell>
          <cell r="I121">
            <v>2.84</v>
          </cell>
          <cell r="J121">
            <v>22.65</v>
          </cell>
          <cell r="K121">
            <v>25.49</v>
          </cell>
          <cell r="P121">
            <v>9</v>
          </cell>
        </row>
        <row r="122">
          <cell r="B122">
            <v>30</v>
          </cell>
          <cell r="C122">
            <v>30</v>
          </cell>
          <cell r="D122">
            <v>15.88</v>
          </cell>
          <cell r="E122">
            <v>1.5</v>
          </cell>
          <cell r="I122">
            <v>3.04</v>
          </cell>
          <cell r="J122">
            <v>23.96</v>
          </cell>
          <cell r="K122">
            <v>27</v>
          </cell>
          <cell r="P122">
            <v>10</v>
          </cell>
        </row>
        <row r="123">
          <cell r="B123">
            <v>30</v>
          </cell>
          <cell r="C123">
            <v>32</v>
          </cell>
          <cell r="D123">
            <v>15.88</v>
          </cell>
          <cell r="E123">
            <v>1.5</v>
          </cell>
          <cell r="I123">
            <v>3.24</v>
          </cell>
          <cell r="J123">
            <v>26.76</v>
          </cell>
          <cell r="K123">
            <v>30</v>
          </cell>
          <cell r="P123">
            <v>11</v>
          </cell>
        </row>
        <row r="124">
          <cell r="B124">
            <v>30</v>
          </cell>
          <cell r="C124">
            <v>34</v>
          </cell>
          <cell r="D124">
            <v>15.88</v>
          </cell>
          <cell r="E124">
            <v>1.5</v>
          </cell>
          <cell r="I124">
            <v>3.45</v>
          </cell>
          <cell r="J124">
            <v>28.05</v>
          </cell>
          <cell r="K124">
            <v>31.5</v>
          </cell>
          <cell r="P124">
            <v>12</v>
          </cell>
        </row>
        <row r="125">
          <cell r="B125">
            <v>30</v>
          </cell>
          <cell r="C125">
            <v>36</v>
          </cell>
          <cell r="D125">
            <v>15.88</v>
          </cell>
          <cell r="E125">
            <v>1.5</v>
          </cell>
          <cell r="I125">
            <v>3.65</v>
          </cell>
          <cell r="J125">
            <v>29.35</v>
          </cell>
          <cell r="K125">
            <v>33</v>
          </cell>
          <cell r="P125">
            <v>12</v>
          </cell>
        </row>
        <row r="126">
          <cell r="B126">
            <v>40</v>
          </cell>
          <cell r="C126">
            <v>0.125</v>
          </cell>
          <cell r="D126">
            <v>1.73</v>
          </cell>
          <cell r="E126">
            <v>1</v>
          </cell>
          <cell r="I126">
            <v>7.0000000000000007E-2</v>
          </cell>
          <cell r="K126">
            <v>7.0000000000000007E-2</v>
          </cell>
          <cell r="P126">
            <v>2</v>
          </cell>
        </row>
        <row r="127">
          <cell r="B127">
            <v>40</v>
          </cell>
          <cell r="C127">
            <v>0.125</v>
          </cell>
          <cell r="D127">
            <v>1.73</v>
          </cell>
          <cell r="E127">
            <v>1</v>
          </cell>
          <cell r="I127">
            <v>7.0000000000000007E-2</v>
          </cell>
          <cell r="K127">
            <v>7.0000000000000007E-2</v>
          </cell>
          <cell r="P127">
            <v>2</v>
          </cell>
        </row>
        <row r="128">
          <cell r="B128">
            <v>40</v>
          </cell>
          <cell r="C128">
            <v>0.125</v>
          </cell>
          <cell r="D128">
            <v>1.73</v>
          </cell>
          <cell r="E128">
            <v>1</v>
          </cell>
          <cell r="I128">
            <v>7.0000000000000007E-2</v>
          </cell>
          <cell r="K128">
            <v>7.0000000000000007E-2</v>
          </cell>
          <cell r="P128">
            <v>2</v>
          </cell>
        </row>
        <row r="129">
          <cell r="B129">
            <v>40</v>
          </cell>
          <cell r="C129">
            <v>0.25</v>
          </cell>
          <cell r="D129">
            <v>2.2400000000000002</v>
          </cell>
          <cell r="E129">
            <v>1</v>
          </cell>
          <cell r="I129">
            <v>7.0000000000000007E-2</v>
          </cell>
          <cell r="K129">
            <v>7.0000000000000007E-2</v>
          </cell>
          <cell r="P129">
            <v>2</v>
          </cell>
        </row>
        <row r="130">
          <cell r="B130">
            <v>40</v>
          </cell>
          <cell r="C130">
            <v>0.25</v>
          </cell>
          <cell r="D130">
            <v>2.2400000000000002</v>
          </cell>
          <cell r="E130">
            <v>1</v>
          </cell>
          <cell r="I130">
            <v>7.0000000000000007E-2</v>
          </cell>
          <cell r="K130">
            <v>7.0000000000000007E-2</v>
          </cell>
          <cell r="P130">
            <v>2</v>
          </cell>
        </row>
        <row r="131">
          <cell r="B131">
            <v>40</v>
          </cell>
          <cell r="C131">
            <v>0.25</v>
          </cell>
          <cell r="D131">
            <v>2.2400000000000002</v>
          </cell>
          <cell r="E131">
            <v>1</v>
          </cell>
          <cell r="I131">
            <v>7.0000000000000007E-2</v>
          </cell>
          <cell r="K131">
            <v>7.0000000000000007E-2</v>
          </cell>
          <cell r="P131">
            <v>2</v>
          </cell>
        </row>
        <row r="132">
          <cell r="B132">
            <v>40</v>
          </cell>
          <cell r="C132">
            <v>0.375</v>
          </cell>
          <cell r="D132">
            <v>2.31</v>
          </cell>
          <cell r="E132">
            <v>1</v>
          </cell>
          <cell r="I132">
            <v>7.0000000000000007E-2</v>
          </cell>
          <cell r="J132">
            <v>0</v>
          </cell>
          <cell r="K132">
            <v>7.0000000000000007E-2</v>
          </cell>
          <cell r="P132">
            <v>2</v>
          </cell>
        </row>
        <row r="133">
          <cell r="B133">
            <v>40</v>
          </cell>
          <cell r="C133">
            <v>0.375</v>
          </cell>
          <cell r="D133">
            <v>2.31</v>
          </cell>
          <cell r="E133">
            <v>1</v>
          </cell>
          <cell r="I133">
            <v>7.0000000000000007E-2</v>
          </cell>
          <cell r="J133">
            <v>0</v>
          </cell>
          <cell r="K133">
            <v>7.0000000000000007E-2</v>
          </cell>
          <cell r="P133">
            <v>2</v>
          </cell>
        </row>
        <row r="134">
          <cell r="B134">
            <v>40</v>
          </cell>
          <cell r="C134">
            <v>0.375</v>
          </cell>
          <cell r="D134">
            <v>2.31</v>
          </cell>
          <cell r="E134">
            <v>1</v>
          </cell>
          <cell r="I134">
            <v>7.0000000000000007E-2</v>
          </cell>
          <cell r="J134">
            <v>0</v>
          </cell>
          <cell r="K134">
            <v>7.0000000000000007E-2</v>
          </cell>
          <cell r="P134">
            <v>2</v>
          </cell>
        </row>
        <row r="135">
          <cell r="B135">
            <v>40</v>
          </cell>
          <cell r="C135">
            <v>0.5</v>
          </cell>
          <cell r="D135">
            <v>2.77</v>
          </cell>
          <cell r="E135">
            <v>1</v>
          </cell>
          <cell r="I135">
            <v>7.0000000000000007E-2</v>
          </cell>
          <cell r="J135">
            <v>0</v>
          </cell>
          <cell r="K135">
            <v>7.0000000000000007E-2</v>
          </cell>
          <cell r="P135">
            <v>2</v>
          </cell>
        </row>
        <row r="136">
          <cell r="B136">
            <v>40</v>
          </cell>
          <cell r="C136">
            <v>0.5</v>
          </cell>
          <cell r="D136">
            <v>2.77</v>
          </cell>
          <cell r="E136">
            <v>1</v>
          </cell>
          <cell r="I136">
            <v>7.0000000000000007E-2</v>
          </cell>
          <cell r="J136">
            <v>0</v>
          </cell>
          <cell r="K136">
            <v>7.0000000000000007E-2</v>
          </cell>
          <cell r="P136">
            <v>2</v>
          </cell>
        </row>
        <row r="137">
          <cell r="B137">
            <v>40</v>
          </cell>
          <cell r="C137">
            <v>0.5</v>
          </cell>
          <cell r="D137">
            <v>2.77</v>
          </cell>
          <cell r="E137">
            <v>1</v>
          </cell>
          <cell r="I137">
            <v>7.0000000000000007E-2</v>
          </cell>
          <cell r="J137">
            <v>0</v>
          </cell>
          <cell r="K137">
            <v>7.0000000000000007E-2</v>
          </cell>
          <cell r="P137">
            <v>2</v>
          </cell>
        </row>
        <row r="138">
          <cell r="B138">
            <v>40</v>
          </cell>
          <cell r="C138">
            <v>0.75</v>
          </cell>
          <cell r="D138">
            <v>2.87</v>
          </cell>
          <cell r="E138">
            <v>1</v>
          </cell>
          <cell r="I138">
            <v>7.0000000000000007E-2</v>
          </cell>
          <cell r="J138">
            <v>0</v>
          </cell>
          <cell r="K138">
            <v>7.0000000000000007E-2</v>
          </cell>
          <cell r="P138">
            <v>2</v>
          </cell>
        </row>
        <row r="139">
          <cell r="B139">
            <v>40</v>
          </cell>
          <cell r="C139">
            <v>0.75</v>
          </cell>
          <cell r="D139">
            <v>2.87</v>
          </cell>
          <cell r="E139">
            <v>1</v>
          </cell>
          <cell r="I139">
            <v>7.0000000000000007E-2</v>
          </cell>
          <cell r="J139">
            <v>0</v>
          </cell>
          <cell r="K139">
            <v>7.0000000000000007E-2</v>
          </cell>
          <cell r="P139">
            <v>2</v>
          </cell>
        </row>
        <row r="140">
          <cell r="B140">
            <v>40</v>
          </cell>
          <cell r="C140">
            <v>0.75</v>
          </cell>
          <cell r="D140">
            <v>2.87</v>
          </cell>
          <cell r="E140">
            <v>1</v>
          </cell>
          <cell r="I140">
            <v>7.0000000000000007E-2</v>
          </cell>
          <cell r="J140">
            <v>0</v>
          </cell>
          <cell r="K140">
            <v>7.0000000000000007E-2</v>
          </cell>
          <cell r="P140">
            <v>2</v>
          </cell>
        </row>
        <row r="141">
          <cell r="B141">
            <v>40</v>
          </cell>
          <cell r="C141">
            <v>1</v>
          </cell>
          <cell r="D141">
            <v>3.38</v>
          </cell>
          <cell r="E141">
            <v>1</v>
          </cell>
          <cell r="I141">
            <v>0.12</v>
          </cell>
          <cell r="J141">
            <v>0</v>
          </cell>
          <cell r="K141">
            <v>0.12</v>
          </cell>
          <cell r="P141">
            <v>2</v>
          </cell>
        </row>
        <row r="142">
          <cell r="B142">
            <v>40</v>
          </cell>
          <cell r="C142">
            <v>1</v>
          </cell>
          <cell r="D142">
            <v>3.38</v>
          </cell>
          <cell r="E142">
            <v>1</v>
          </cell>
          <cell r="I142">
            <v>0.12</v>
          </cell>
          <cell r="J142">
            <v>0</v>
          </cell>
          <cell r="K142">
            <v>0.12</v>
          </cell>
          <cell r="P142">
            <v>2</v>
          </cell>
        </row>
        <row r="143">
          <cell r="B143">
            <v>40</v>
          </cell>
          <cell r="C143">
            <v>1</v>
          </cell>
          <cell r="D143">
            <v>3.38</v>
          </cell>
          <cell r="E143">
            <v>1</v>
          </cell>
          <cell r="I143">
            <v>0.12</v>
          </cell>
          <cell r="J143">
            <v>0</v>
          </cell>
          <cell r="K143">
            <v>0.12</v>
          </cell>
          <cell r="P143">
            <v>2</v>
          </cell>
        </row>
        <row r="144">
          <cell r="B144">
            <v>40</v>
          </cell>
          <cell r="C144">
            <v>1.25</v>
          </cell>
          <cell r="D144">
            <v>3.56</v>
          </cell>
          <cell r="E144">
            <v>1</v>
          </cell>
          <cell r="I144">
            <v>0.15</v>
          </cell>
          <cell r="K144">
            <v>0.15</v>
          </cell>
          <cell r="P144">
            <v>2</v>
          </cell>
        </row>
        <row r="145">
          <cell r="B145">
            <v>40</v>
          </cell>
          <cell r="C145">
            <v>1.25</v>
          </cell>
          <cell r="D145">
            <v>3.56</v>
          </cell>
          <cell r="E145">
            <v>1</v>
          </cell>
          <cell r="I145">
            <v>0.15</v>
          </cell>
          <cell r="K145">
            <v>0.15</v>
          </cell>
          <cell r="P145">
            <v>2</v>
          </cell>
        </row>
        <row r="146">
          <cell r="B146">
            <v>40</v>
          </cell>
          <cell r="C146">
            <v>1.25</v>
          </cell>
          <cell r="D146">
            <v>3.56</v>
          </cell>
          <cell r="E146">
            <v>1</v>
          </cell>
          <cell r="I146">
            <v>0.15</v>
          </cell>
          <cell r="K146">
            <v>0.15</v>
          </cell>
          <cell r="P146">
            <v>2</v>
          </cell>
        </row>
        <row r="147">
          <cell r="B147">
            <v>40</v>
          </cell>
          <cell r="C147">
            <v>1.5</v>
          </cell>
          <cell r="D147">
            <v>3.68</v>
          </cell>
          <cell r="E147">
            <v>1</v>
          </cell>
          <cell r="I147">
            <v>0.15</v>
          </cell>
          <cell r="J147">
            <v>0</v>
          </cell>
          <cell r="K147">
            <v>0.15</v>
          </cell>
          <cell r="P147">
            <v>2</v>
          </cell>
        </row>
        <row r="148">
          <cell r="B148">
            <v>40</v>
          </cell>
          <cell r="C148">
            <v>1.5</v>
          </cell>
          <cell r="D148">
            <v>3.68</v>
          </cell>
          <cell r="E148">
            <v>1</v>
          </cell>
          <cell r="I148">
            <v>0.15</v>
          </cell>
          <cell r="J148">
            <v>0</v>
          </cell>
          <cell r="K148">
            <v>0.15</v>
          </cell>
          <cell r="P148">
            <v>2</v>
          </cell>
        </row>
        <row r="149">
          <cell r="B149">
            <v>40</v>
          </cell>
          <cell r="C149">
            <v>1.5</v>
          </cell>
          <cell r="D149">
            <v>3.68</v>
          </cell>
          <cell r="E149">
            <v>1</v>
          </cell>
          <cell r="I149">
            <v>0.15</v>
          </cell>
          <cell r="J149">
            <v>0</v>
          </cell>
          <cell r="K149">
            <v>0.15</v>
          </cell>
          <cell r="P149">
            <v>2</v>
          </cell>
        </row>
        <row r="150">
          <cell r="B150">
            <v>40</v>
          </cell>
          <cell r="C150">
            <v>2</v>
          </cell>
          <cell r="D150">
            <v>3.91</v>
          </cell>
          <cell r="E150">
            <v>1</v>
          </cell>
          <cell r="I150">
            <v>0.3</v>
          </cell>
          <cell r="J150">
            <v>0</v>
          </cell>
          <cell r="K150">
            <v>0.3</v>
          </cell>
          <cell r="P150">
            <v>2</v>
          </cell>
        </row>
        <row r="151">
          <cell r="B151">
            <v>40</v>
          </cell>
          <cell r="C151">
            <v>2</v>
          </cell>
          <cell r="D151">
            <v>3.91</v>
          </cell>
          <cell r="E151">
            <v>1</v>
          </cell>
          <cell r="I151">
            <v>0.3</v>
          </cell>
          <cell r="J151">
            <v>0</v>
          </cell>
          <cell r="K151">
            <v>0.3</v>
          </cell>
          <cell r="P151">
            <v>2</v>
          </cell>
        </row>
        <row r="152">
          <cell r="B152">
            <v>40</v>
          </cell>
          <cell r="C152">
            <v>2</v>
          </cell>
          <cell r="D152">
            <v>3.91</v>
          </cell>
          <cell r="E152">
            <v>1</v>
          </cell>
          <cell r="I152">
            <v>0.3</v>
          </cell>
          <cell r="J152">
            <v>0</v>
          </cell>
          <cell r="K152">
            <v>0.3</v>
          </cell>
          <cell r="P152">
            <v>2</v>
          </cell>
        </row>
        <row r="153">
          <cell r="B153">
            <v>40</v>
          </cell>
          <cell r="C153">
            <v>2.5</v>
          </cell>
          <cell r="D153">
            <v>5.16</v>
          </cell>
          <cell r="E153">
            <v>1</v>
          </cell>
          <cell r="I153">
            <v>0.25</v>
          </cell>
          <cell r="J153">
            <v>0.2</v>
          </cell>
          <cell r="K153">
            <v>0.45</v>
          </cell>
          <cell r="P153">
            <v>2</v>
          </cell>
        </row>
        <row r="154">
          <cell r="B154">
            <v>40</v>
          </cell>
          <cell r="C154">
            <v>3</v>
          </cell>
          <cell r="D154">
            <v>5.49</v>
          </cell>
          <cell r="E154">
            <v>1</v>
          </cell>
          <cell r="I154">
            <v>0.3</v>
          </cell>
          <cell r="J154">
            <v>0.3</v>
          </cell>
          <cell r="K154">
            <v>0.6</v>
          </cell>
          <cell r="P154">
            <v>2</v>
          </cell>
        </row>
        <row r="155">
          <cell r="B155">
            <v>40</v>
          </cell>
          <cell r="C155">
            <v>3.5</v>
          </cell>
          <cell r="D155">
            <v>5.74</v>
          </cell>
          <cell r="E155">
            <v>1</v>
          </cell>
          <cell r="I155">
            <v>0.35</v>
          </cell>
          <cell r="J155">
            <v>0.4</v>
          </cell>
          <cell r="K155">
            <v>0.75</v>
          </cell>
          <cell r="P155">
            <v>3</v>
          </cell>
        </row>
        <row r="156">
          <cell r="B156">
            <v>40</v>
          </cell>
          <cell r="C156">
            <v>4</v>
          </cell>
          <cell r="D156">
            <v>6.02</v>
          </cell>
          <cell r="E156">
            <v>1</v>
          </cell>
          <cell r="I156">
            <v>0.41</v>
          </cell>
          <cell r="J156">
            <v>0.49</v>
          </cell>
          <cell r="K156">
            <v>0.89999999999999991</v>
          </cell>
          <cell r="P156">
            <v>3</v>
          </cell>
        </row>
        <row r="157">
          <cell r="B157">
            <v>40</v>
          </cell>
          <cell r="C157">
            <v>5</v>
          </cell>
          <cell r="D157">
            <v>6.55</v>
          </cell>
          <cell r="E157">
            <v>1</v>
          </cell>
          <cell r="I157">
            <v>0.51</v>
          </cell>
          <cell r="J157">
            <v>0.54</v>
          </cell>
          <cell r="K157">
            <v>1.05</v>
          </cell>
          <cell r="P157">
            <v>4</v>
          </cell>
        </row>
        <row r="158">
          <cell r="B158">
            <v>40</v>
          </cell>
          <cell r="C158">
            <v>6</v>
          </cell>
          <cell r="D158">
            <v>7.11</v>
          </cell>
          <cell r="E158">
            <v>1</v>
          </cell>
          <cell r="I158">
            <v>0.61</v>
          </cell>
          <cell r="J158">
            <v>1.04</v>
          </cell>
          <cell r="K158">
            <v>1.65</v>
          </cell>
          <cell r="P158">
            <v>4</v>
          </cell>
        </row>
        <row r="159">
          <cell r="B159">
            <v>40</v>
          </cell>
          <cell r="C159">
            <v>8</v>
          </cell>
          <cell r="D159">
            <v>8.18</v>
          </cell>
          <cell r="E159">
            <v>1</v>
          </cell>
          <cell r="I159">
            <v>0.81</v>
          </cell>
          <cell r="J159">
            <v>1.73</v>
          </cell>
          <cell r="K159">
            <v>2.54</v>
          </cell>
          <cell r="P159">
            <v>4</v>
          </cell>
        </row>
        <row r="160">
          <cell r="B160">
            <v>40</v>
          </cell>
          <cell r="C160">
            <v>10</v>
          </cell>
          <cell r="D160">
            <v>9.27</v>
          </cell>
          <cell r="E160">
            <v>1</v>
          </cell>
          <cell r="I160">
            <v>1.01</v>
          </cell>
          <cell r="J160">
            <v>3.04</v>
          </cell>
          <cell r="K160">
            <v>4.05</v>
          </cell>
          <cell r="P160">
            <v>4</v>
          </cell>
        </row>
        <row r="161">
          <cell r="B161">
            <v>40</v>
          </cell>
          <cell r="C161">
            <v>12</v>
          </cell>
          <cell r="D161">
            <v>10.31</v>
          </cell>
          <cell r="E161">
            <v>1.25</v>
          </cell>
          <cell r="I161">
            <v>1.22</v>
          </cell>
          <cell r="J161">
            <v>4.0199999999999996</v>
          </cell>
          <cell r="K161">
            <v>5.2399999999999993</v>
          </cell>
          <cell r="P161">
            <v>6</v>
          </cell>
        </row>
        <row r="162">
          <cell r="B162">
            <v>40</v>
          </cell>
          <cell r="C162">
            <v>14</v>
          </cell>
          <cell r="D162">
            <v>11.13</v>
          </cell>
          <cell r="E162">
            <v>1.25</v>
          </cell>
          <cell r="I162">
            <v>1.42</v>
          </cell>
          <cell r="J162">
            <v>5.33</v>
          </cell>
          <cell r="K162">
            <v>6.75</v>
          </cell>
          <cell r="P162">
            <v>6</v>
          </cell>
        </row>
        <row r="163">
          <cell r="B163">
            <v>40</v>
          </cell>
          <cell r="C163">
            <v>16</v>
          </cell>
          <cell r="D163">
            <v>12.7</v>
          </cell>
          <cell r="E163">
            <v>1.25</v>
          </cell>
          <cell r="I163">
            <v>1.62</v>
          </cell>
          <cell r="J163">
            <v>8.42</v>
          </cell>
          <cell r="K163">
            <v>10.039999999999999</v>
          </cell>
          <cell r="P163">
            <v>6</v>
          </cell>
        </row>
        <row r="164">
          <cell r="B164">
            <v>40</v>
          </cell>
          <cell r="C164">
            <v>18</v>
          </cell>
          <cell r="D164">
            <v>14.27</v>
          </cell>
          <cell r="E164">
            <v>1.25</v>
          </cell>
          <cell r="I164">
            <v>1.82</v>
          </cell>
          <cell r="J164">
            <v>11.53</v>
          </cell>
          <cell r="K164">
            <v>13.35</v>
          </cell>
          <cell r="P164">
            <v>6</v>
          </cell>
        </row>
        <row r="165">
          <cell r="B165">
            <v>40</v>
          </cell>
          <cell r="C165">
            <v>20</v>
          </cell>
          <cell r="D165">
            <v>15.09</v>
          </cell>
          <cell r="E165">
            <v>1.5</v>
          </cell>
          <cell r="I165">
            <v>2.0299999999999998</v>
          </cell>
          <cell r="J165">
            <v>14.47</v>
          </cell>
          <cell r="K165">
            <v>16.5</v>
          </cell>
          <cell r="P165">
            <v>7</v>
          </cell>
        </row>
        <row r="166">
          <cell r="B166">
            <v>40</v>
          </cell>
          <cell r="C166">
            <v>24</v>
          </cell>
          <cell r="D166">
            <v>17.48</v>
          </cell>
          <cell r="E166">
            <v>1.5</v>
          </cell>
          <cell r="I166">
            <v>2.4300000000000002</v>
          </cell>
          <cell r="J166">
            <v>24.57</v>
          </cell>
          <cell r="K166">
            <v>27</v>
          </cell>
          <cell r="P166">
            <v>8</v>
          </cell>
        </row>
        <row r="167">
          <cell r="B167">
            <v>40</v>
          </cell>
          <cell r="C167">
            <v>32</v>
          </cell>
          <cell r="D167">
            <v>17.48</v>
          </cell>
          <cell r="E167">
            <v>1.5</v>
          </cell>
          <cell r="I167">
            <v>3.24</v>
          </cell>
          <cell r="J167">
            <v>31.26</v>
          </cell>
          <cell r="K167">
            <v>34.5</v>
          </cell>
          <cell r="P167">
            <v>11</v>
          </cell>
        </row>
        <row r="168">
          <cell r="B168">
            <v>40</v>
          </cell>
          <cell r="C168">
            <v>34</v>
          </cell>
          <cell r="D168">
            <v>17.48</v>
          </cell>
          <cell r="E168">
            <v>1.5</v>
          </cell>
          <cell r="I168">
            <v>3.45</v>
          </cell>
          <cell r="J168">
            <v>34.049999999999997</v>
          </cell>
          <cell r="K168">
            <v>37.5</v>
          </cell>
          <cell r="P168">
            <v>12</v>
          </cell>
        </row>
        <row r="169">
          <cell r="B169">
            <v>40</v>
          </cell>
          <cell r="C169">
            <v>36</v>
          </cell>
          <cell r="D169">
            <v>19.05</v>
          </cell>
          <cell r="E169">
            <v>2</v>
          </cell>
          <cell r="I169">
            <v>3.65</v>
          </cell>
          <cell r="J169">
            <v>41.34</v>
          </cell>
          <cell r="K169">
            <v>44.99</v>
          </cell>
          <cell r="P169">
            <v>12</v>
          </cell>
        </row>
        <row r="170">
          <cell r="B170" t="str">
            <v>40S</v>
          </cell>
          <cell r="C170">
            <v>0.125</v>
          </cell>
          <cell r="D170">
            <v>1.73</v>
          </cell>
          <cell r="E170">
            <v>1</v>
          </cell>
          <cell r="I170">
            <v>7.0000000000000007E-2</v>
          </cell>
          <cell r="K170">
            <v>7.0000000000000007E-2</v>
          </cell>
          <cell r="P170">
            <v>2</v>
          </cell>
        </row>
        <row r="171">
          <cell r="B171" t="str">
            <v>40S</v>
          </cell>
          <cell r="C171">
            <v>0.125</v>
          </cell>
          <cell r="D171">
            <v>1.73</v>
          </cell>
          <cell r="E171">
            <v>1</v>
          </cell>
          <cell r="I171">
            <v>7.0000000000000007E-2</v>
          </cell>
          <cell r="K171">
            <v>7.0000000000000007E-2</v>
          </cell>
          <cell r="P171">
            <v>2</v>
          </cell>
        </row>
        <row r="172">
          <cell r="B172" t="str">
            <v>40S</v>
          </cell>
          <cell r="C172">
            <v>0.125</v>
          </cell>
          <cell r="D172">
            <v>1.73</v>
          </cell>
          <cell r="E172">
            <v>1</v>
          </cell>
          <cell r="I172">
            <v>7.0000000000000007E-2</v>
          </cell>
          <cell r="K172">
            <v>7.0000000000000007E-2</v>
          </cell>
          <cell r="P172">
            <v>2</v>
          </cell>
        </row>
        <row r="173">
          <cell r="B173" t="str">
            <v>40S</v>
          </cell>
          <cell r="C173">
            <v>0.25</v>
          </cell>
          <cell r="D173">
            <v>2.2400000000000002</v>
          </cell>
          <cell r="E173">
            <v>1</v>
          </cell>
          <cell r="I173">
            <v>7.0000000000000007E-2</v>
          </cell>
          <cell r="K173">
            <v>7.0000000000000007E-2</v>
          </cell>
          <cell r="P173">
            <v>2</v>
          </cell>
        </row>
        <row r="174">
          <cell r="B174" t="str">
            <v>40S</v>
          </cell>
          <cell r="C174">
            <v>0.25</v>
          </cell>
          <cell r="D174">
            <v>2.2400000000000002</v>
          </cell>
          <cell r="E174">
            <v>1</v>
          </cell>
          <cell r="I174">
            <v>7.0000000000000007E-2</v>
          </cell>
          <cell r="K174">
            <v>7.0000000000000007E-2</v>
          </cell>
          <cell r="P174">
            <v>2</v>
          </cell>
        </row>
        <row r="175">
          <cell r="B175" t="str">
            <v>40S</v>
          </cell>
          <cell r="C175">
            <v>0.25</v>
          </cell>
          <cell r="D175">
            <v>2.2400000000000002</v>
          </cell>
          <cell r="E175">
            <v>1</v>
          </cell>
          <cell r="I175">
            <v>7.0000000000000007E-2</v>
          </cell>
          <cell r="K175">
            <v>7.0000000000000007E-2</v>
          </cell>
          <cell r="P175">
            <v>2</v>
          </cell>
        </row>
        <row r="176">
          <cell r="B176" t="str">
            <v>40S</v>
          </cell>
          <cell r="C176">
            <v>0.375</v>
          </cell>
          <cell r="D176">
            <v>2.31</v>
          </cell>
          <cell r="E176">
            <v>1</v>
          </cell>
          <cell r="I176">
            <v>7.0000000000000007E-2</v>
          </cell>
          <cell r="K176">
            <v>7.0000000000000007E-2</v>
          </cell>
          <cell r="P176">
            <v>2</v>
          </cell>
        </row>
        <row r="177">
          <cell r="B177" t="str">
            <v>40S</v>
          </cell>
          <cell r="C177">
            <v>0.375</v>
          </cell>
          <cell r="D177">
            <v>2.31</v>
          </cell>
          <cell r="E177">
            <v>1</v>
          </cell>
          <cell r="I177">
            <v>7.0000000000000007E-2</v>
          </cell>
          <cell r="K177">
            <v>7.0000000000000007E-2</v>
          </cell>
          <cell r="P177">
            <v>2</v>
          </cell>
        </row>
        <row r="178">
          <cell r="B178" t="str">
            <v>40S</v>
          </cell>
          <cell r="C178">
            <v>0.375</v>
          </cell>
          <cell r="D178">
            <v>2.31</v>
          </cell>
          <cell r="E178">
            <v>1</v>
          </cell>
          <cell r="I178">
            <v>7.0000000000000007E-2</v>
          </cell>
          <cell r="K178">
            <v>7.0000000000000007E-2</v>
          </cell>
          <cell r="P178">
            <v>2</v>
          </cell>
        </row>
        <row r="179">
          <cell r="B179" t="str">
            <v>40S</v>
          </cell>
          <cell r="C179">
            <v>0.5</v>
          </cell>
          <cell r="D179">
            <v>2.77</v>
          </cell>
          <cell r="E179">
            <v>1</v>
          </cell>
          <cell r="I179">
            <v>7.0000000000000007E-2</v>
          </cell>
          <cell r="J179">
            <v>0</v>
          </cell>
          <cell r="K179">
            <v>7.0000000000000007E-2</v>
          </cell>
          <cell r="P179">
            <v>2</v>
          </cell>
        </row>
        <row r="180">
          <cell r="B180" t="str">
            <v>40S</v>
          </cell>
          <cell r="C180">
            <v>0.5</v>
          </cell>
          <cell r="D180">
            <v>2.77</v>
          </cell>
          <cell r="E180">
            <v>1</v>
          </cell>
          <cell r="I180">
            <v>7.0000000000000007E-2</v>
          </cell>
          <cell r="J180">
            <v>0</v>
          </cell>
          <cell r="K180">
            <v>7.0000000000000007E-2</v>
          </cell>
          <cell r="P180">
            <v>2</v>
          </cell>
        </row>
        <row r="181">
          <cell r="B181" t="str">
            <v>40S</v>
          </cell>
          <cell r="C181">
            <v>0.5</v>
          </cell>
          <cell r="D181">
            <v>2.77</v>
          </cell>
          <cell r="E181">
            <v>1</v>
          </cell>
          <cell r="I181">
            <v>7.0000000000000007E-2</v>
          </cell>
          <cell r="J181">
            <v>0</v>
          </cell>
          <cell r="K181">
            <v>7.0000000000000007E-2</v>
          </cell>
          <cell r="P181">
            <v>2</v>
          </cell>
        </row>
        <row r="182">
          <cell r="B182" t="str">
            <v>40S</v>
          </cell>
          <cell r="C182">
            <v>0.75</v>
          </cell>
          <cell r="D182">
            <v>2.87</v>
          </cell>
          <cell r="E182">
            <v>1</v>
          </cell>
          <cell r="I182">
            <v>7.0000000000000007E-2</v>
          </cell>
          <cell r="J182">
            <v>0</v>
          </cell>
          <cell r="K182">
            <v>7.0000000000000007E-2</v>
          </cell>
          <cell r="P182">
            <v>2</v>
          </cell>
        </row>
        <row r="183">
          <cell r="B183" t="str">
            <v>40S</v>
          </cell>
          <cell r="C183">
            <v>0.75</v>
          </cell>
          <cell r="D183">
            <v>2.87</v>
          </cell>
          <cell r="E183">
            <v>1</v>
          </cell>
          <cell r="I183">
            <v>7.0000000000000007E-2</v>
          </cell>
          <cell r="J183">
            <v>0</v>
          </cell>
          <cell r="K183">
            <v>7.0000000000000007E-2</v>
          </cell>
          <cell r="P183">
            <v>2</v>
          </cell>
        </row>
        <row r="184">
          <cell r="B184" t="str">
            <v>40S</v>
          </cell>
          <cell r="C184">
            <v>0.75</v>
          </cell>
          <cell r="D184">
            <v>2.87</v>
          </cell>
          <cell r="E184">
            <v>1</v>
          </cell>
          <cell r="I184">
            <v>7.0000000000000007E-2</v>
          </cell>
          <cell r="J184">
            <v>0</v>
          </cell>
          <cell r="K184">
            <v>7.0000000000000007E-2</v>
          </cell>
          <cell r="P184">
            <v>2</v>
          </cell>
        </row>
        <row r="185">
          <cell r="B185" t="str">
            <v>40S</v>
          </cell>
          <cell r="C185">
            <v>1</v>
          </cell>
          <cell r="D185">
            <v>3.38</v>
          </cell>
          <cell r="E185">
            <v>1</v>
          </cell>
          <cell r="I185">
            <v>0.12</v>
          </cell>
          <cell r="J185">
            <v>0</v>
          </cell>
          <cell r="K185">
            <v>0.12</v>
          </cell>
          <cell r="P185">
            <v>2</v>
          </cell>
        </row>
        <row r="186">
          <cell r="B186" t="str">
            <v>40S</v>
          </cell>
          <cell r="C186">
            <v>1</v>
          </cell>
          <cell r="D186">
            <v>3.38</v>
          </cell>
          <cell r="E186">
            <v>1</v>
          </cell>
          <cell r="I186">
            <v>0.12</v>
          </cell>
          <cell r="J186">
            <v>0</v>
          </cell>
          <cell r="K186">
            <v>0.12</v>
          </cell>
          <cell r="P186">
            <v>2</v>
          </cell>
        </row>
        <row r="187">
          <cell r="B187" t="str">
            <v>40S</v>
          </cell>
          <cell r="C187">
            <v>1</v>
          </cell>
          <cell r="D187">
            <v>3.38</v>
          </cell>
          <cell r="E187">
            <v>1</v>
          </cell>
          <cell r="I187">
            <v>0.12</v>
          </cell>
          <cell r="J187">
            <v>0</v>
          </cell>
          <cell r="K187">
            <v>0.12</v>
          </cell>
          <cell r="P187">
            <v>2</v>
          </cell>
        </row>
        <row r="188">
          <cell r="B188" t="str">
            <v>40S</v>
          </cell>
          <cell r="C188">
            <v>1.25</v>
          </cell>
          <cell r="D188">
            <v>3.56</v>
          </cell>
          <cell r="E188">
            <v>1</v>
          </cell>
          <cell r="I188">
            <v>0.15</v>
          </cell>
          <cell r="K188">
            <v>0.15</v>
          </cell>
          <cell r="P188">
            <v>2</v>
          </cell>
        </row>
        <row r="189">
          <cell r="B189" t="str">
            <v>40S</v>
          </cell>
          <cell r="C189">
            <v>1.25</v>
          </cell>
          <cell r="D189">
            <v>3.56</v>
          </cell>
          <cell r="E189">
            <v>1</v>
          </cell>
          <cell r="I189">
            <v>0.15</v>
          </cell>
          <cell r="K189">
            <v>0.15</v>
          </cell>
          <cell r="P189">
            <v>2</v>
          </cell>
        </row>
        <row r="190">
          <cell r="B190" t="str">
            <v>40S</v>
          </cell>
          <cell r="C190">
            <v>1.25</v>
          </cell>
          <cell r="D190">
            <v>3.56</v>
          </cell>
          <cell r="E190">
            <v>1</v>
          </cell>
          <cell r="I190">
            <v>0.15</v>
          </cell>
          <cell r="K190">
            <v>0.15</v>
          </cell>
          <cell r="P190">
            <v>2</v>
          </cell>
        </row>
        <row r="191">
          <cell r="B191" t="str">
            <v>40S</v>
          </cell>
          <cell r="C191">
            <v>1.5</v>
          </cell>
          <cell r="D191">
            <v>3.68</v>
          </cell>
          <cell r="E191">
            <v>1</v>
          </cell>
          <cell r="I191">
            <v>0.15</v>
          </cell>
          <cell r="J191">
            <v>0</v>
          </cell>
          <cell r="K191">
            <v>0.15</v>
          </cell>
          <cell r="P191">
            <v>2</v>
          </cell>
        </row>
        <row r="192">
          <cell r="B192" t="str">
            <v>40S</v>
          </cell>
          <cell r="C192">
            <v>1.5</v>
          </cell>
          <cell r="D192">
            <v>3.68</v>
          </cell>
          <cell r="E192">
            <v>1</v>
          </cell>
          <cell r="I192">
            <v>0.15</v>
          </cell>
          <cell r="J192">
            <v>0</v>
          </cell>
          <cell r="K192">
            <v>0.15</v>
          </cell>
          <cell r="P192">
            <v>2</v>
          </cell>
        </row>
        <row r="193">
          <cell r="B193" t="str">
            <v>40S</v>
          </cell>
          <cell r="C193">
            <v>1.5</v>
          </cell>
          <cell r="D193">
            <v>3.68</v>
          </cell>
          <cell r="E193">
            <v>1</v>
          </cell>
          <cell r="I193">
            <v>0.15</v>
          </cell>
          <cell r="J193">
            <v>0</v>
          </cell>
          <cell r="K193">
            <v>0.15</v>
          </cell>
          <cell r="P193">
            <v>2</v>
          </cell>
        </row>
        <row r="194">
          <cell r="B194" t="str">
            <v>40S</v>
          </cell>
          <cell r="C194">
            <v>2</v>
          </cell>
          <cell r="D194">
            <v>3.91</v>
          </cell>
          <cell r="E194">
            <v>1</v>
          </cell>
          <cell r="I194">
            <v>0.3</v>
          </cell>
          <cell r="J194">
            <v>0</v>
          </cell>
          <cell r="K194">
            <v>0.3</v>
          </cell>
          <cell r="P194">
            <v>2</v>
          </cell>
        </row>
        <row r="195">
          <cell r="B195" t="str">
            <v>40S</v>
          </cell>
          <cell r="C195">
            <v>2</v>
          </cell>
          <cell r="D195">
            <v>3.91</v>
          </cell>
          <cell r="E195">
            <v>1</v>
          </cell>
          <cell r="I195">
            <v>0.3</v>
          </cell>
          <cell r="J195">
            <v>0</v>
          </cell>
          <cell r="K195">
            <v>0.3</v>
          </cell>
          <cell r="P195">
            <v>2</v>
          </cell>
        </row>
        <row r="196">
          <cell r="B196" t="str">
            <v>40S</v>
          </cell>
          <cell r="C196">
            <v>2</v>
          </cell>
          <cell r="D196">
            <v>3.91</v>
          </cell>
          <cell r="E196">
            <v>1</v>
          </cell>
          <cell r="I196">
            <v>0.3</v>
          </cell>
          <cell r="J196">
            <v>0</v>
          </cell>
          <cell r="K196">
            <v>0.3</v>
          </cell>
          <cell r="P196">
            <v>2</v>
          </cell>
        </row>
        <row r="197">
          <cell r="B197" t="str">
            <v>40S</v>
          </cell>
          <cell r="C197">
            <v>2.5</v>
          </cell>
          <cell r="D197">
            <v>5.16</v>
          </cell>
          <cell r="E197">
            <v>1</v>
          </cell>
          <cell r="I197">
            <v>0.25</v>
          </cell>
          <cell r="J197">
            <v>0.2</v>
          </cell>
          <cell r="K197">
            <v>0.45</v>
          </cell>
          <cell r="P197">
            <v>2</v>
          </cell>
        </row>
        <row r="198">
          <cell r="B198" t="str">
            <v>40S</v>
          </cell>
          <cell r="C198">
            <v>3</v>
          </cell>
          <cell r="D198">
            <v>5.49</v>
          </cell>
          <cell r="E198">
            <v>1</v>
          </cell>
          <cell r="I198">
            <v>0.3</v>
          </cell>
          <cell r="J198">
            <v>0.3</v>
          </cell>
          <cell r="K198">
            <v>0.6</v>
          </cell>
          <cell r="P198">
            <v>2</v>
          </cell>
        </row>
        <row r="199">
          <cell r="B199" t="str">
            <v>40S</v>
          </cell>
          <cell r="C199">
            <v>3.5</v>
          </cell>
          <cell r="D199">
            <v>5.74</v>
          </cell>
          <cell r="E199">
            <v>1</v>
          </cell>
          <cell r="I199">
            <v>0.35</v>
          </cell>
          <cell r="J199">
            <v>0.4</v>
          </cell>
          <cell r="K199">
            <v>0.75</v>
          </cell>
          <cell r="P199">
            <v>3</v>
          </cell>
        </row>
        <row r="200">
          <cell r="B200" t="str">
            <v>40S</v>
          </cell>
          <cell r="C200">
            <v>4</v>
          </cell>
          <cell r="D200">
            <v>6.02</v>
          </cell>
          <cell r="E200">
            <v>1</v>
          </cell>
          <cell r="I200">
            <v>0.41</v>
          </cell>
          <cell r="J200">
            <v>0.49</v>
          </cell>
          <cell r="K200">
            <v>0.89999999999999991</v>
          </cell>
          <cell r="P200">
            <v>3</v>
          </cell>
        </row>
        <row r="201">
          <cell r="B201" t="str">
            <v>40S</v>
          </cell>
          <cell r="C201">
            <v>5</v>
          </cell>
          <cell r="D201">
            <v>6.55</v>
          </cell>
          <cell r="E201">
            <v>1</v>
          </cell>
          <cell r="I201">
            <v>0.51</v>
          </cell>
          <cell r="J201">
            <v>0.54</v>
          </cell>
          <cell r="K201">
            <v>1.05</v>
          </cell>
          <cell r="P201">
            <v>4</v>
          </cell>
        </row>
        <row r="202">
          <cell r="B202" t="str">
            <v>40S</v>
          </cell>
          <cell r="C202">
            <v>6</v>
          </cell>
          <cell r="D202">
            <v>7.11</v>
          </cell>
          <cell r="E202">
            <v>1</v>
          </cell>
          <cell r="I202">
            <v>0.61</v>
          </cell>
          <cell r="J202">
            <v>1.04</v>
          </cell>
          <cell r="K202">
            <v>1.65</v>
          </cell>
          <cell r="P202">
            <v>4</v>
          </cell>
        </row>
        <row r="203">
          <cell r="B203" t="str">
            <v>40S</v>
          </cell>
          <cell r="C203">
            <v>8</v>
          </cell>
          <cell r="D203">
            <v>8.18</v>
          </cell>
          <cell r="E203">
            <v>1</v>
          </cell>
          <cell r="I203">
            <v>0.81</v>
          </cell>
          <cell r="J203">
            <v>1.73</v>
          </cell>
          <cell r="K203">
            <v>2.54</v>
          </cell>
          <cell r="P203">
            <v>4</v>
          </cell>
        </row>
        <row r="204">
          <cell r="B204" t="str">
            <v>40S</v>
          </cell>
          <cell r="C204">
            <v>10</v>
          </cell>
          <cell r="D204">
            <v>9.27</v>
          </cell>
          <cell r="E204">
            <v>1</v>
          </cell>
          <cell r="I204">
            <v>1.01</v>
          </cell>
          <cell r="J204">
            <v>3.04</v>
          </cell>
          <cell r="K204">
            <v>4.05</v>
          </cell>
          <cell r="P204">
            <v>4</v>
          </cell>
        </row>
        <row r="205">
          <cell r="B205" t="str">
            <v>40S</v>
          </cell>
          <cell r="C205">
            <v>12</v>
          </cell>
          <cell r="D205">
            <v>9.5299999999999994</v>
          </cell>
          <cell r="E205">
            <v>1</v>
          </cell>
          <cell r="I205">
            <v>1.22</v>
          </cell>
          <cell r="J205">
            <v>3.28</v>
          </cell>
          <cell r="K205">
            <v>4.5</v>
          </cell>
          <cell r="P205">
            <v>6</v>
          </cell>
        </row>
        <row r="206">
          <cell r="B206">
            <v>60</v>
          </cell>
          <cell r="C206">
            <v>8</v>
          </cell>
          <cell r="D206">
            <v>10.31</v>
          </cell>
          <cell r="E206">
            <v>1.25</v>
          </cell>
          <cell r="I206">
            <v>0.81</v>
          </cell>
          <cell r="J206">
            <v>2.64</v>
          </cell>
          <cell r="K206">
            <v>3.45</v>
          </cell>
          <cell r="P206">
            <v>4</v>
          </cell>
        </row>
        <row r="207">
          <cell r="B207">
            <v>60</v>
          </cell>
          <cell r="C207">
            <v>10</v>
          </cell>
          <cell r="D207">
            <v>12.7</v>
          </cell>
          <cell r="E207">
            <v>1.25</v>
          </cell>
          <cell r="I207">
            <v>1.01</v>
          </cell>
          <cell r="J207">
            <v>5.74</v>
          </cell>
          <cell r="K207">
            <v>6.75</v>
          </cell>
          <cell r="P207">
            <v>4</v>
          </cell>
        </row>
        <row r="208">
          <cell r="B208">
            <v>60</v>
          </cell>
          <cell r="C208">
            <v>12</v>
          </cell>
          <cell r="D208">
            <v>14.27</v>
          </cell>
          <cell r="E208">
            <v>1.25</v>
          </cell>
          <cell r="I208">
            <v>1.22</v>
          </cell>
          <cell r="J208">
            <v>8.3800000000000008</v>
          </cell>
          <cell r="K208">
            <v>9.6000000000000014</v>
          </cell>
          <cell r="P208">
            <v>6</v>
          </cell>
        </row>
        <row r="209">
          <cell r="B209">
            <v>60</v>
          </cell>
          <cell r="C209">
            <v>14</v>
          </cell>
          <cell r="D209">
            <v>15.09</v>
          </cell>
          <cell r="E209">
            <v>1.5</v>
          </cell>
          <cell r="I209">
            <v>1.42</v>
          </cell>
          <cell r="J209">
            <v>9.9700000000000006</v>
          </cell>
          <cell r="K209">
            <v>11.39</v>
          </cell>
          <cell r="P209">
            <v>6</v>
          </cell>
        </row>
        <row r="210">
          <cell r="B210">
            <v>60</v>
          </cell>
          <cell r="C210">
            <v>16</v>
          </cell>
          <cell r="D210">
            <v>16.66</v>
          </cell>
          <cell r="E210">
            <v>1.5</v>
          </cell>
          <cell r="I210">
            <v>1.62</v>
          </cell>
          <cell r="J210">
            <v>14.88</v>
          </cell>
          <cell r="K210">
            <v>16.5</v>
          </cell>
          <cell r="P210">
            <v>6</v>
          </cell>
        </row>
        <row r="211">
          <cell r="B211">
            <v>60</v>
          </cell>
          <cell r="C211">
            <v>18</v>
          </cell>
          <cell r="D211">
            <v>19.05</v>
          </cell>
          <cell r="E211">
            <v>2</v>
          </cell>
          <cell r="I211">
            <v>1.82</v>
          </cell>
          <cell r="J211">
            <v>20.67</v>
          </cell>
          <cell r="K211">
            <v>22.490000000000002</v>
          </cell>
          <cell r="P211">
            <v>6</v>
          </cell>
        </row>
        <row r="212">
          <cell r="B212">
            <v>60</v>
          </cell>
          <cell r="C212">
            <v>20</v>
          </cell>
          <cell r="D212">
            <v>20.62</v>
          </cell>
          <cell r="E212">
            <v>2</v>
          </cell>
          <cell r="I212">
            <v>2.0299999999999998</v>
          </cell>
          <cell r="J212">
            <v>23.47</v>
          </cell>
          <cell r="K212">
            <v>25.5</v>
          </cell>
          <cell r="P212">
            <v>7</v>
          </cell>
        </row>
        <row r="213">
          <cell r="B213">
            <v>60</v>
          </cell>
          <cell r="C213">
            <v>22</v>
          </cell>
          <cell r="D213">
            <v>22.23</v>
          </cell>
          <cell r="E213">
            <v>2</v>
          </cell>
          <cell r="I213">
            <v>2.23</v>
          </cell>
          <cell r="J213">
            <v>29.27</v>
          </cell>
          <cell r="K213">
            <v>31.5</v>
          </cell>
          <cell r="P213">
            <v>8</v>
          </cell>
        </row>
        <row r="214">
          <cell r="B214">
            <v>60</v>
          </cell>
          <cell r="C214">
            <v>24</v>
          </cell>
          <cell r="D214">
            <v>24.61</v>
          </cell>
          <cell r="E214">
            <v>2</v>
          </cell>
          <cell r="I214">
            <v>2.4300000000000002</v>
          </cell>
          <cell r="J214">
            <v>35.07</v>
          </cell>
          <cell r="K214">
            <v>37.5</v>
          </cell>
          <cell r="P214">
            <v>8</v>
          </cell>
        </row>
        <row r="215">
          <cell r="B215">
            <v>80</v>
          </cell>
          <cell r="C215">
            <v>0.125</v>
          </cell>
          <cell r="D215">
            <v>2.41</v>
          </cell>
          <cell r="E215">
            <v>1</v>
          </cell>
          <cell r="I215">
            <v>7.0000000000000007E-2</v>
          </cell>
          <cell r="K215">
            <v>7.0000000000000007E-2</v>
          </cell>
          <cell r="P215">
            <v>2</v>
          </cell>
        </row>
        <row r="216">
          <cell r="B216">
            <v>80</v>
          </cell>
          <cell r="C216">
            <v>0.125</v>
          </cell>
          <cell r="D216">
            <v>2.41</v>
          </cell>
          <cell r="E216">
            <v>1</v>
          </cell>
          <cell r="I216">
            <v>7.0000000000000007E-2</v>
          </cell>
          <cell r="K216">
            <v>7.0000000000000007E-2</v>
          </cell>
          <cell r="P216">
            <v>2</v>
          </cell>
        </row>
        <row r="217">
          <cell r="B217">
            <v>80</v>
          </cell>
          <cell r="C217">
            <v>0.125</v>
          </cell>
          <cell r="D217">
            <v>2.41</v>
          </cell>
          <cell r="E217">
            <v>1</v>
          </cell>
          <cell r="I217">
            <v>7.0000000000000007E-2</v>
          </cell>
          <cell r="K217">
            <v>7.0000000000000007E-2</v>
          </cell>
          <cell r="P217">
            <v>2</v>
          </cell>
        </row>
        <row r="218">
          <cell r="B218">
            <v>80</v>
          </cell>
          <cell r="C218">
            <v>0.25</v>
          </cell>
          <cell r="D218">
            <v>3.02</v>
          </cell>
          <cell r="E218">
            <v>1</v>
          </cell>
          <cell r="I218">
            <v>7.0000000000000007E-2</v>
          </cell>
          <cell r="K218">
            <v>7.0000000000000007E-2</v>
          </cell>
          <cell r="P218">
            <v>2</v>
          </cell>
        </row>
        <row r="219">
          <cell r="B219">
            <v>80</v>
          </cell>
          <cell r="C219">
            <v>0.25</v>
          </cell>
          <cell r="D219">
            <v>3.02</v>
          </cell>
          <cell r="E219">
            <v>1</v>
          </cell>
          <cell r="I219">
            <v>7.0000000000000007E-2</v>
          </cell>
          <cell r="K219">
            <v>7.0000000000000007E-2</v>
          </cell>
          <cell r="P219">
            <v>2</v>
          </cell>
        </row>
        <row r="220">
          <cell r="B220">
            <v>80</v>
          </cell>
          <cell r="C220">
            <v>0.25</v>
          </cell>
          <cell r="D220">
            <v>3.02</v>
          </cell>
          <cell r="E220">
            <v>1</v>
          </cell>
          <cell r="I220">
            <v>7.0000000000000007E-2</v>
          </cell>
          <cell r="K220">
            <v>7.0000000000000007E-2</v>
          </cell>
          <cell r="P220">
            <v>2</v>
          </cell>
        </row>
        <row r="221">
          <cell r="B221">
            <v>80</v>
          </cell>
          <cell r="C221">
            <v>0.375</v>
          </cell>
          <cell r="D221">
            <v>3.2</v>
          </cell>
          <cell r="E221">
            <v>1</v>
          </cell>
          <cell r="I221">
            <v>7.0000000000000007E-2</v>
          </cell>
          <cell r="J221">
            <v>0</v>
          </cell>
          <cell r="K221">
            <v>7.0000000000000007E-2</v>
          </cell>
          <cell r="P221">
            <v>2</v>
          </cell>
        </row>
        <row r="222">
          <cell r="B222">
            <v>80</v>
          </cell>
          <cell r="C222">
            <v>0.375</v>
          </cell>
          <cell r="D222">
            <v>3.2</v>
          </cell>
          <cell r="E222">
            <v>1</v>
          </cell>
          <cell r="I222">
            <v>7.0000000000000007E-2</v>
          </cell>
          <cell r="J222">
            <v>0</v>
          </cell>
          <cell r="K222">
            <v>7.0000000000000007E-2</v>
          </cell>
          <cell r="P222">
            <v>2</v>
          </cell>
        </row>
        <row r="223">
          <cell r="B223">
            <v>80</v>
          </cell>
          <cell r="C223">
            <v>0.375</v>
          </cell>
          <cell r="D223">
            <v>3.2</v>
          </cell>
          <cell r="E223">
            <v>1</v>
          </cell>
          <cell r="I223">
            <v>7.0000000000000007E-2</v>
          </cell>
          <cell r="J223">
            <v>0</v>
          </cell>
          <cell r="K223">
            <v>7.0000000000000007E-2</v>
          </cell>
          <cell r="P223">
            <v>2</v>
          </cell>
        </row>
        <row r="224">
          <cell r="B224">
            <v>80</v>
          </cell>
          <cell r="C224">
            <v>0.5</v>
          </cell>
          <cell r="D224">
            <v>3.73</v>
          </cell>
          <cell r="E224">
            <v>1</v>
          </cell>
          <cell r="I224">
            <v>7.0000000000000007E-2</v>
          </cell>
          <cell r="J224">
            <v>0</v>
          </cell>
          <cell r="K224">
            <v>7.0000000000000007E-2</v>
          </cell>
          <cell r="P224">
            <v>2</v>
          </cell>
        </row>
        <row r="225">
          <cell r="B225">
            <v>80</v>
          </cell>
          <cell r="C225">
            <v>0.5</v>
          </cell>
          <cell r="D225">
            <v>3.73</v>
          </cell>
          <cell r="E225">
            <v>1</v>
          </cell>
          <cell r="I225">
            <v>7.0000000000000007E-2</v>
          </cell>
          <cell r="J225">
            <v>0</v>
          </cell>
          <cell r="K225">
            <v>7.0000000000000007E-2</v>
          </cell>
          <cell r="P225">
            <v>2</v>
          </cell>
        </row>
        <row r="226">
          <cell r="B226">
            <v>80</v>
          </cell>
          <cell r="C226">
            <v>0.5</v>
          </cell>
          <cell r="D226">
            <v>3.73</v>
          </cell>
          <cell r="E226">
            <v>1</v>
          </cell>
          <cell r="I226">
            <v>7.0000000000000007E-2</v>
          </cell>
          <cell r="J226">
            <v>0</v>
          </cell>
          <cell r="K226">
            <v>7.0000000000000007E-2</v>
          </cell>
          <cell r="P226">
            <v>2</v>
          </cell>
        </row>
        <row r="227">
          <cell r="B227">
            <v>80</v>
          </cell>
          <cell r="C227">
            <v>0.75</v>
          </cell>
          <cell r="D227">
            <v>3.91</v>
          </cell>
          <cell r="E227">
            <v>1</v>
          </cell>
          <cell r="I227">
            <v>7.0000000000000007E-2</v>
          </cell>
          <cell r="J227">
            <v>0</v>
          </cell>
          <cell r="K227">
            <v>7.0000000000000007E-2</v>
          </cell>
          <cell r="P227">
            <v>2</v>
          </cell>
        </row>
        <row r="228">
          <cell r="B228">
            <v>80</v>
          </cell>
          <cell r="C228">
            <v>0.75</v>
          </cell>
          <cell r="D228">
            <v>3.91</v>
          </cell>
          <cell r="E228">
            <v>1</v>
          </cell>
          <cell r="I228">
            <v>7.0000000000000007E-2</v>
          </cell>
          <cell r="J228">
            <v>0</v>
          </cell>
          <cell r="K228">
            <v>7.0000000000000007E-2</v>
          </cell>
          <cell r="P228">
            <v>2</v>
          </cell>
        </row>
        <row r="229">
          <cell r="B229">
            <v>80</v>
          </cell>
          <cell r="C229">
            <v>0.75</v>
          </cell>
          <cell r="D229">
            <v>3.91</v>
          </cell>
          <cell r="E229">
            <v>1</v>
          </cell>
          <cell r="I229">
            <v>7.0000000000000007E-2</v>
          </cell>
          <cell r="J229">
            <v>0</v>
          </cell>
          <cell r="K229">
            <v>7.0000000000000007E-2</v>
          </cell>
          <cell r="P229">
            <v>2</v>
          </cell>
        </row>
        <row r="230">
          <cell r="B230">
            <v>80</v>
          </cell>
          <cell r="C230">
            <v>1</v>
          </cell>
          <cell r="D230">
            <v>4.55</v>
          </cell>
          <cell r="E230">
            <v>1</v>
          </cell>
          <cell r="I230">
            <v>0.15</v>
          </cell>
          <cell r="J230">
            <v>0</v>
          </cell>
          <cell r="K230">
            <v>0.15</v>
          </cell>
          <cell r="P230">
            <v>2</v>
          </cell>
        </row>
        <row r="231">
          <cell r="B231">
            <v>80</v>
          </cell>
          <cell r="C231">
            <v>1</v>
          </cell>
          <cell r="D231">
            <v>4.55</v>
          </cell>
          <cell r="E231">
            <v>1</v>
          </cell>
          <cell r="I231">
            <v>0.15</v>
          </cell>
          <cell r="J231">
            <v>0</v>
          </cell>
          <cell r="K231">
            <v>0.15</v>
          </cell>
          <cell r="P231">
            <v>2</v>
          </cell>
        </row>
        <row r="232">
          <cell r="B232">
            <v>80</v>
          </cell>
          <cell r="C232">
            <v>1</v>
          </cell>
          <cell r="D232">
            <v>4.55</v>
          </cell>
          <cell r="E232">
            <v>1</v>
          </cell>
          <cell r="I232">
            <v>0.15</v>
          </cell>
          <cell r="J232">
            <v>0</v>
          </cell>
          <cell r="K232">
            <v>0.15</v>
          </cell>
          <cell r="P232">
            <v>2</v>
          </cell>
        </row>
        <row r="233">
          <cell r="B233">
            <v>80</v>
          </cell>
          <cell r="C233">
            <v>1.25</v>
          </cell>
          <cell r="D233">
            <v>4.8499999999999996</v>
          </cell>
          <cell r="E233">
            <v>1</v>
          </cell>
          <cell r="I233">
            <v>0.13</v>
          </cell>
          <cell r="J233">
            <v>0.17</v>
          </cell>
          <cell r="K233">
            <v>0.30000000000000004</v>
          </cell>
          <cell r="P233">
            <v>2</v>
          </cell>
        </row>
        <row r="234">
          <cell r="B234">
            <v>80</v>
          </cell>
          <cell r="C234">
            <v>1.25</v>
          </cell>
          <cell r="D234">
            <v>4.8499999999999996</v>
          </cell>
          <cell r="E234">
            <v>1</v>
          </cell>
          <cell r="I234">
            <v>0.13</v>
          </cell>
          <cell r="J234">
            <v>0.17</v>
          </cell>
          <cell r="K234">
            <v>0.30000000000000004</v>
          </cell>
          <cell r="P234">
            <v>2</v>
          </cell>
        </row>
        <row r="235">
          <cell r="B235">
            <v>80</v>
          </cell>
          <cell r="C235">
            <v>1.25</v>
          </cell>
          <cell r="D235">
            <v>4.8499999999999996</v>
          </cell>
          <cell r="E235">
            <v>1</v>
          </cell>
          <cell r="I235">
            <v>0.13</v>
          </cell>
          <cell r="J235">
            <v>0.17</v>
          </cell>
          <cell r="K235">
            <v>0.30000000000000004</v>
          </cell>
          <cell r="P235">
            <v>2</v>
          </cell>
        </row>
        <row r="236">
          <cell r="B236">
            <v>80</v>
          </cell>
          <cell r="C236">
            <v>1.5</v>
          </cell>
          <cell r="D236">
            <v>5.08</v>
          </cell>
          <cell r="E236">
            <v>1</v>
          </cell>
          <cell r="I236">
            <v>0.15</v>
          </cell>
          <cell r="J236">
            <v>0.15</v>
          </cell>
          <cell r="K236">
            <v>0.3</v>
          </cell>
          <cell r="P236">
            <v>2</v>
          </cell>
        </row>
        <row r="237">
          <cell r="B237">
            <v>80</v>
          </cell>
          <cell r="C237">
            <v>1.5</v>
          </cell>
          <cell r="D237">
            <v>5.08</v>
          </cell>
          <cell r="E237">
            <v>1</v>
          </cell>
          <cell r="I237">
            <v>0.15</v>
          </cell>
          <cell r="J237">
            <v>0.15</v>
          </cell>
          <cell r="K237">
            <v>0.3</v>
          </cell>
          <cell r="P237">
            <v>2</v>
          </cell>
        </row>
        <row r="238">
          <cell r="B238">
            <v>80</v>
          </cell>
          <cell r="C238">
            <v>1.5</v>
          </cell>
          <cell r="D238">
            <v>5.08</v>
          </cell>
          <cell r="E238">
            <v>1</v>
          </cell>
          <cell r="I238">
            <v>0.15</v>
          </cell>
          <cell r="J238">
            <v>0.15</v>
          </cell>
          <cell r="K238">
            <v>0.3</v>
          </cell>
          <cell r="P238">
            <v>2</v>
          </cell>
        </row>
        <row r="239">
          <cell r="B239">
            <v>80</v>
          </cell>
          <cell r="C239">
            <v>2</v>
          </cell>
          <cell r="D239">
            <v>5.54</v>
          </cell>
          <cell r="E239">
            <v>1</v>
          </cell>
          <cell r="I239">
            <v>0.2</v>
          </cell>
          <cell r="J239">
            <v>0.25</v>
          </cell>
          <cell r="K239">
            <v>0.45</v>
          </cell>
          <cell r="P239">
            <v>2</v>
          </cell>
        </row>
        <row r="240">
          <cell r="B240">
            <v>80</v>
          </cell>
          <cell r="C240">
            <v>2</v>
          </cell>
          <cell r="D240">
            <v>5.54</v>
          </cell>
          <cell r="E240">
            <v>1</v>
          </cell>
          <cell r="I240">
            <v>0.2</v>
          </cell>
          <cell r="J240">
            <v>0.25</v>
          </cell>
          <cell r="K240">
            <v>0.45</v>
          </cell>
          <cell r="P240">
            <v>2</v>
          </cell>
        </row>
        <row r="241">
          <cell r="B241">
            <v>80</v>
          </cell>
          <cell r="C241">
            <v>2</v>
          </cell>
          <cell r="D241">
            <v>5.54</v>
          </cell>
          <cell r="E241">
            <v>1</v>
          </cell>
          <cell r="I241">
            <v>0.2</v>
          </cell>
          <cell r="J241">
            <v>0.25</v>
          </cell>
          <cell r="K241">
            <v>0.45</v>
          </cell>
          <cell r="P241">
            <v>2</v>
          </cell>
        </row>
        <row r="242">
          <cell r="B242">
            <v>80</v>
          </cell>
          <cell r="C242">
            <v>2.5</v>
          </cell>
          <cell r="D242">
            <v>7.01</v>
          </cell>
          <cell r="E242">
            <v>1</v>
          </cell>
          <cell r="I242">
            <v>0.25</v>
          </cell>
          <cell r="J242">
            <v>0.5</v>
          </cell>
          <cell r="K242">
            <v>0.75</v>
          </cell>
          <cell r="P242">
            <v>2</v>
          </cell>
        </row>
        <row r="243">
          <cell r="B243">
            <v>80</v>
          </cell>
          <cell r="C243">
            <v>3</v>
          </cell>
          <cell r="D243">
            <v>7.62</v>
          </cell>
          <cell r="E243">
            <v>1</v>
          </cell>
          <cell r="I243">
            <v>0.3</v>
          </cell>
          <cell r="J243">
            <v>0.6</v>
          </cell>
          <cell r="K243">
            <v>0.89999999999999991</v>
          </cell>
          <cell r="P243">
            <v>2</v>
          </cell>
        </row>
        <row r="244">
          <cell r="B244">
            <v>80</v>
          </cell>
          <cell r="C244">
            <v>3.5</v>
          </cell>
          <cell r="D244">
            <v>8.08</v>
          </cell>
          <cell r="E244">
            <v>1</v>
          </cell>
          <cell r="I244">
            <v>0.35</v>
          </cell>
          <cell r="J244">
            <v>0.85</v>
          </cell>
          <cell r="K244">
            <v>1.2</v>
          </cell>
          <cell r="P244">
            <v>3</v>
          </cell>
        </row>
        <row r="245">
          <cell r="B245">
            <v>80</v>
          </cell>
          <cell r="C245">
            <v>4</v>
          </cell>
          <cell r="D245">
            <v>8.56</v>
          </cell>
          <cell r="E245">
            <v>1</v>
          </cell>
          <cell r="I245">
            <v>0.41</v>
          </cell>
          <cell r="J245">
            <v>0.93</v>
          </cell>
          <cell r="K245">
            <v>1.34</v>
          </cell>
          <cell r="P245">
            <v>3</v>
          </cell>
        </row>
        <row r="246">
          <cell r="B246">
            <v>80</v>
          </cell>
          <cell r="C246">
            <v>5</v>
          </cell>
          <cell r="D246">
            <v>9.5299999999999994</v>
          </cell>
          <cell r="E246">
            <v>1</v>
          </cell>
          <cell r="I246">
            <v>0.51</v>
          </cell>
          <cell r="J246">
            <v>1.59</v>
          </cell>
          <cell r="K246">
            <v>2.1</v>
          </cell>
          <cell r="P246">
            <v>4</v>
          </cell>
        </row>
        <row r="247">
          <cell r="B247">
            <v>80</v>
          </cell>
          <cell r="C247">
            <v>6</v>
          </cell>
          <cell r="D247">
            <v>10.97</v>
          </cell>
          <cell r="E247">
            <v>1.25</v>
          </cell>
          <cell r="I247">
            <v>0.61</v>
          </cell>
          <cell r="J247">
            <v>2.69</v>
          </cell>
          <cell r="K247">
            <v>3.3</v>
          </cell>
          <cell r="P247">
            <v>4</v>
          </cell>
        </row>
        <row r="248">
          <cell r="B248">
            <v>80</v>
          </cell>
          <cell r="C248">
            <v>8</v>
          </cell>
          <cell r="D248">
            <v>12.7</v>
          </cell>
          <cell r="E248">
            <v>1.25</v>
          </cell>
          <cell r="I248">
            <v>0.81</v>
          </cell>
          <cell r="J248">
            <v>4.58</v>
          </cell>
          <cell r="K248">
            <v>5.3900000000000006</v>
          </cell>
          <cell r="P248">
            <v>4</v>
          </cell>
        </row>
        <row r="249">
          <cell r="B249">
            <v>80</v>
          </cell>
          <cell r="C249">
            <v>10</v>
          </cell>
          <cell r="D249">
            <v>15.09</v>
          </cell>
          <cell r="E249">
            <v>1.5</v>
          </cell>
          <cell r="I249">
            <v>1.01</v>
          </cell>
          <cell r="J249">
            <v>7.99</v>
          </cell>
          <cell r="K249">
            <v>9</v>
          </cell>
          <cell r="P249">
            <v>4</v>
          </cell>
        </row>
        <row r="250">
          <cell r="B250">
            <v>80</v>
          </cell>
          <cell r="C250">
            <v>12</v>
          </cell>
          <cell r="D250">
            <v>17.48</v>
          </cell>
          <cell r="E250">
            <v>1.5</v>
          </cell>
          <cell r="I250">
            <v>1.22</v>
          </cell>
          <cell r="J250">
            <v>11.68</v>
          </cell>
          <cell r="K250">
            <v>12.9</v>
          </cell>
          <cell r="P250">
            <v>6</v>
          </cell>
        </row>
        <row r="251">
          <cell r="B251">
            <v>80</v>
          </cell>
          <cell r="C251">
            <v>14</v>
          </cell>
          <cell r="D251">
            <v>19.05</v>
          </cell>
          <cell r="E251">
            <v>2</v>
          </cell>
          <cell r="I251">
            <v>1.42</v>
          </cell>
          <cell r="J251">
            <v>12.68</v>
          </cell>
          <cell r="K251">
            <v>14.1</v>
          </cell>
          <cell r="P251">
            <v>6</v>
          </cell>
        </row>
        <row r="252">
          <cell r="B252">
            <v>80</v>
          </cell>
          <cell r="C252">
            <v>16</v>
          </cell>
          <cell r="D252">
            <v>21.44</v>
          </cell>
          <cell r="E252">
            <v>2</v>
          </cell>
          <cell r="I252">
            <v>1.62</v>
          </cell>
          <cell r="J252">
            <v>19.37</v>
          </cell>
          <cell r="K252">
            <v>20.990000000000002</v>
          </cell>
          <cell r="P252">
            <v>6</v>
          </cell>
        </row>
        <row r="253">
          <cell r="B253">
            <v>80</v>
          </cell>
          <cell r="C253">
            <v>18</v>
          </cell>
          <cell r="D253">
            <v>23.83</v>
          </cell>
          <cell r="E253">
            <v>2</v>
          </cell>
          <cell r="I253">
            <v>1.82</v>
          </cell>
          <cell r="J253">
            <v>26.68</v>
          </cell>
          <cell r="K253">
            <v>28.5</v>
          </cell>
          <cell r="P253">
            <v>6</v>
          </cell>
        </row>
        <row r="254">
          <cell r="B254">
            <v>80</v>
          </cell>
          <cell r="C254">
            <v>20</v>
          </cell>
          <cell r="D254">
            <v>26.19</v>
          </cell>
          <cell r="E254" t="str">
            <v>N</v>
          </cell>
          <cell r="I254">
            <v>2.0299999999999998</v>
          </cell>
          <cell r="J254">
            <v>36.96</v>
          </cell>
          <cell r="K254">
            <v>38.99</v>
          </cell>
          <cell r="P254">
            <v>7</v>
          </cell>
        </row>
        <row r="255">
          <cell r="B255">
            <v>80</v>
          </cell>
          <cell r="C255">
            <v>22</v>
          </cell>
          <cell r="D255">
            <v>28.58</v>
          </cell>
          <cell r="E255" t="str">
            <v>N</v>
          </cell>
          <cell r="I255">
            <v>2.23</v>
          </cell>
          <cell r="J255">
            <v>45.77</v>
          </cell>
          <cell r="K255">
            <v>48</v>
          </cell>
          <cell r="P255">
            <v>8</v>
          </cell>
        </row>
        <row r="256">
          <cell r="B256">
            <v>80</v>
          </cell>
          <cell r="C256">
            <v>24</v>
          </cell>
          <cell r="D256">
            <v>30.96</v>
          </cell>
          <cell r="E256" t="str">
            <v>N</v>
          </cell>
          <cell r="I256">
            <v>2.4300000000000002</v>
          </cell>
          <cell r="J256">
            <v>53.07</v>
          </cell>
          <cell r="K256">
            <v>55.5</v>
          </cell>
          <cell r="P256">
            <v>8</v>
          </cell>
        </row>
        <row r="257">
          <cell r="B257" t="str">
            <v>80S</v>
          </cell>
          <cell r="C257">
            <v>0.125</v>
          </cell>
          <cell r="D257">
            <v>2.41</v>
          </cell>
          <cell r="E257">
            <v>1</v>
          </cell>
          <cell r="I257">
            <v>7.0000000000000007E-2</v>
          </cell>
          <cell r="K257">
            <v>7.0000000000000007E-2</v>
          </cell>
          <cell r="P257">
            <v>2</v>
          </cell>
        </row>
        <row r="258">
          <cell r="B258" t="str">
            <v>80S</v>
          </cell>
          <cell r="C258">
            <v>0.125</v>
          </cell>
          <cell r="D258">
            <v>2.41</v>
          </cell>
          <cell r="E258">
            <v>1</v>
          </cell>
          <cell r="I258">
            <v>7.0000000000000007E-2</v>
          </cell>
          <cell r="K258">
            <v>7.0000000000000007E-2</v>
          </cell>
          <cell r="P258">
            <v>2</v>
          </cell>
        </row>
        <row r="259">
          <cell r="B259" t="str">
            <v>80S</v>
          </cell>
          <cell r="C259">
            <v>0.125</v>
          </cell>
          <cell r="D259">
            <v>2.41</v>
          </cell>
          <cell r="E259">
            <v>1</v>
          </cell>
          <cell r="I259">
            <v>7.0000000000000007E-2</v>
          </cell>
          <cell r="K259">
            <v>7.0000000000000007E-2</v>
          </cell>
          <cell r="P259">
            <v>2</v>
          </cell>
        </row>
        <row r="260">
          <cell r="B260" t="str">
            <v>80S</v>
          </cell>
          <cell r="C260">
            <v>0.25</v>
          </cell>
          <cell r="D260">
            <v>3.02</v>
          </cell>
          <cell r="E260">
            <v>1</v>
          </cell>
          <cell r="I260">
            <v>7.0000000000000007E-2</v>
          </cell>
          <cell r="K260">
            <v>7.0000000000000007E-2</v>
          </cell>
          <cell r="P260">
            <v>2</v>
          </cell>
        </row>
        <row r="261">
          <cell r="B261" t="str">
            <v>80S</v>
          </cell>
          <cell r="C261">
            <v>0.25</v>
          </cell>
          <cell r="D261">
            <v>3.02</v>
          </cell>
          <cell r="E261">
            <v>1</v>
          </cell>
          <cell r="I261">
            <v>7.0000000000000007E-2</v>
          </cell>
          <cell r="K261">
            <v>7.0000000000000007E-2</v>
          </cell>
          <cell r="P261">
            <v>2</v>
          </cell>
        </row>
        <row r="262">
          <cell r="B262" t="str">
            <v>80S</v>
          </cell>
          <cell r="C262">
            <v>0.25</v>
          </cell>
          <cell r="D262">
            <v>3.02</v>
          </cell>
          <cell r="E262">
            <v>1</v>
          </cell>
          <cell r="I262">
            <v>7.0000000000000007E-2</v>
          </cell>
          <cell r="K262">
            <v>7.0000000000000007E-2</v>
          </cell>
          <cell r="P262">
            <v>2</v>
          </cell>
        </row>
        <row r="263">
          <cell r="B263" t="str">
            <v>80S</v>
          </cell>
          <cell r="C263">
            <v>0.375</v>
          </cell>
          <cell r="D263">
            <v>3.2</v>
          </cell>
          <cell r="E263">
            <v>1</v>
          </cell>
          <cell r="I263">
            <v>7.0000000000000007E-2</v>
          </cell>
          <cell r="J263">
            <v>0</v>
          </cell>
          <cell r="K263">
            <v>7.0000000000000007E-2</v>
          </cell>
          <cell r="P263">
            <v>2</v>
          </cell>
        </row>
        <row r="264">
          <cell r="B264" t="str">
            <v>80S</v>
          </cell>
          <cell r="C264">
            <v>0.375</v>
          </cell>
          <cell r="D264">
            <v>3.2</v>
          </cell>
          <cell r="E264">
            <v>1</v>
          </cell>
          <cell r="I264">
            <v>7.0000000000000007E-2</v>
          </cell>
          <cell r="J264">
            <v>0</v>
          </cell>
          <cell r="K264">
            <v>7.0000000000000007E-2</v>
          </cell>
          <cell r="P264">
            <v>2</v>
          </cell>
        </row>
        <row r="265">
          <cell r="B265" t="str">
            <v>80S</v>
          </cell>
          <cell r="C265">
            <v>0.375</v>
          </cell>
          <cell r="D265">
            <v>3.2</v>
          </cell>
          <cell r="E265">
            <v>1</v>
          </cell>
          <cell r="I265">
            <v>7.0000000000000007E-2</v>
          </cell>
          <cell r="J265">
            <v>0</v>
          </cell>
          <cell r="K265">
            <v>7.0000000000000007E-2</v>
          </cell>
          <cell r="P265">
            <v>2</v>
          </cell>
        </row>
        <row r="266">
          <cell r="B266" t="str">
            <v>80S</v>
          </cell>
          <cell r="C266">
            <v>0.5</v>
          </cell>
          <cell r="D266">
            <v>3.73</v>
          </cell>
          <cell r="E266">
            <v>1</v>
          </cell>
          <cell r="I266">
            <v>7.0000000000000007E-2</v>
          </cell>
          <cell r="J266">
            <v>0</v>
          </cell>
          <cell r="K266">
            <v>7.0000000000000007E-2</v>
          </cell>
          <cell r="P266">
            <v>2</v>
          </cell>
        </row>
        <row r="267">
          <cell r="B267" t="str">
            <v>80S</v>
          </cell>
          <cell r="C267">
            <v>0.5</v>
          </cell>
          <cell r="D267">
            <v>3.73</v>
          </cell>
          <cell r="E267">
            <v>1</v>
          </cell>
          <cell r="I267">
            <v>7.0000000000000007E-2</v>
          </cell>
          <cell r="J267">
            <v>0</v>
          </cell>
          <cell r="K267">
            <v>7.0000000000000007E-2</v>
          </cell>
          <cell r="P267">
            <v>2</v>
          </cell>
        </row>
        <row r="268">
          <cell r="B268" t="str">
            <v>80S</v>
          </cell>
          <cell r="C268">
            <v>0.5</v>
          </cell>
          <cell r="D268">
            <v>3.73</v>
          </cell>
          <cell r="E268">
            <v>1</v>
          </cell>
          <cell r="I268">
            <v>7.0000000000000007E-2</v>
          </cell>
          <cell r="J268">
            <v>0</v>
          </cell>
          <cell r="K268">
            <v>7.0000000000000007E-2</v>
          </cell>
          <cell r="P268">
            <v>2</v>
          </cell>
        </row>
        <row r="269">
          <cell r="B269" t="str">
            <v>80S</v>
          </cell>
          <cell r="C269">
            <v>0.75</v>
          </cell>
          <cell r="D269">
            <v>3.91</v>
          </cell>
          <cell r="E269">
            <v>1</v>
          </cell>
          <cell r="I269">
            <v>7.0000000000000007E-2</v>
          </cell>
          <cell r="J269">
            <v>0</v>
          </cell>
          <cell r="K269">
            <v>7.0000000000000007E-2</v>
          </cell>
          <cell r="P269">
            <v>2</v>
          </cell>
        </row>
        <row r="270">
          <cell r="B270" t="str">
            <v>80S</v>
          </cell>
          <cell r="C270">
            <v>0.75</v>
          </cell>
          <cell r="D270">
            <v>3.91</v>
          </cell>
          <cell r="E270">
            <v>1</v>
          </cell>
          <cell r="I270">
            <v>7.0000000000000007E-2</v>
          </cell>
          <cell r="J270">
            <v>0</v>
          </cell>
          <cell r="K270">
            <v>7.0000000000000007E-2</v>
          </cell>
          <cell r="P270">
            <v>2</v>
          </cell>
        </row>
        <row r="271">
          <cell r="B271" t="str">
            <v>80S</v>
          </cell>
          <cell r="C271">
            <v>0.75</v>
          </cell>
          <cell r="D271">
            <v>3.91</v>
          </cell>
          <cell r="E271">
            <v>1</v>
          </cell>
          <cell r="I271">
            <v>7.0000000000000007E-2</v>
          </cell>
          <cell r="J271">
            <v>0</v>
          </cell>
          <cell r="K271">
            <v>7.0000000000000007E-2</v>
          </cell>
          <cell r="P271">
            <v>2</v>
          </cell>
        </row>
        <row r="272">
          <cell r="B272" t="str">
            <v>80S</v>
          </cell>
          <cell r="C272">
            <v>1</v>
          </cell>
          <cell r="D272">
            <v>4.55</v>
          </cell>
          <cell r="E272">
            <v>1</v>
          </cell>
          <cell r="I272">
            <v>0.15</v>
          </cell>
          <cell r="J272">
            <v>0</v>
          </cell>
          <cell r="K272">
            <v>0.15</v>
          </cell>
          <cell r="P272">
            <v>2</v>
          </cell>
        </row>
        <row r="273">
          <cell r="B273" t="str">
            <v>80S</v>
          </cell>
          <cell r="C273">
            <v>1</v>
          </cell>
          <cell r="D273">
            <v>4.55</v>
          </cell>
          <cell r="E273">
            <v>1</v>
          </cell>
          <cell r="I273">
            <v>0.15</v>
          </cell>
          <cell r="J273">
            <v>0</v>
          </cell>
          <cell r="K273">
            <v>0.15</v>
          </cell>
          <cell r="P273">
            <v>2</v>
          </cell>
        </row>
        <row r="274">
          <cell r="B274" t="str">
            <v>80S</v>
          </cell>
          <cell r="C274">
            <v>1</v>
          </cell>
          <cell r="D274">
            <v>4.55</v>
          </cell>
          <cell r="E274">
            <v>1</v>
          </cell>
          <cell r="I274">
            <v>0.15</v>
          </cell>
          <cell r="J274">
            <v>0</v>
          </cell>
          <cell r="K274">
            <v>0.15</v>
          </cell>
          <cell r="P274">
            <v>2</v>
          </cell>
        </row>
        <row r="275">
          <cell r="B275" t="str">
            <v>80S</v>
          </cell>
          <cell r="C275">
            <v>1.25</v>
          </cell>
          <cell r="D275">
            <v>4.8499999999999996</v>
          </cell>
          <cell r="E275">
            <v>1</v>
          </cell>
          <cell r="I275">
            <v>0.13</v>
          </cell>
          <cell r="J275">
            <v>0.17</v>
          </cell>
          <cell r="K275">
            <v>0.30000000000000004</v>
          </cell>
          <cell r="P275">
            <v>2</v>
          </cell>
        </row>
        <row r="276">
          <cell r="B276" t="str">
            <v>80S</v>
          </cell>
          <cell r="C276">
            <v>1.25</v>
          </cell>
          <cell r="D276">
            <v>4.8499999999999996</v>
          </cell>
          <cell r="E276">
            <v>1</v>
          </cell>
          <cell r="I276">
            <v>0.13</v>
          </cell>
          <cell r="J276">
            <v>0.17</v>
          </cell>
          <cell r="K276">
            <v>0.30000000000000004</v>
          </cell>
          <cell r="P276">
            <v>2</v>
          </cell>
        </row>
        <row r="277">
          <cell r="B277" t="str">
            <v>80S</v>
          </cell>
          <cell r="C277">
            <v>1.25</v>
          </cell>
          <cell r="D277">
            <v>4.8499999999999996</v>
          </cell>
          <cell r="E277">
            <v>1</v>
          </cell>
          <cell r="I277">
            <v>0.13</v>
          </cell>
          <cell r="J277">
            <v>0.17</v>
          </cell>
          <cell r="K277">
            <v>0.30000000000000004</v>
          </cell>
          <cell r="P277">
            <v>2</v>
          </cell>
        </row>
        <row r="278">
          <cell r="B278" t="str">
            <v>80S</v>
          </cell>
          <cell r="C278">
            <v>1.5</v>
          </cell>
          <cell r="D278">
            <v>5.08</v>
          </cell>
          <cell r="E278">
            <v>1</v>
          </cell>
          <cell r="I278">
            <v>0.15</v>
          </cell>
          <cell r="J278">
            <v>0.15</v>
          </cell>
          <cell r="K278">
            <v>0.3</v>
          </cell>
          <cell r="P278">
            <v>2</v>
          </cell>
        </row>
        <row r="279">
          <cell r="B279" t="str">
            <v>80S</v>
          </cell>
          <cell r="C279">
            <v>1.5</v>
          </cell>
          <cell r="D279">
            <v>5.08</v>
          </cell>
          <cell r="E279">
            <v>1</v>
          </cell>
          <cell r="I279">
            <v>0.15</v>
          </cell>
          <cell r="J279">
            <v>0.15</v>
          </cell>
          <cell r="K279">
            <v>0.3</v>
          </cell>
          <cell r="P279">
            <v>2</v>
          </cell>
        </row>
        <row r="280">
          <cell r="B280" t="str">
            <v>80S</v>
          </cell>
          <cell r="C280">
            <v>1.5</v>
          </cell>
          <cell r="D280">
            <v>5.08</v>
          </cell>
          <cell r="E280">
            <v>1</v>
          </cell>
          <cell r="I280">
            <v>0.15</v>
          </cell>
          <cell r="J280">
            <v>0.15</v>
          </cell>
          <cell r="K280">
            <v>0.3</v>
          </cell>
          <cell r="P280">
            <v>2</v>
          </cell>
        </row>
        <row r="281">
          <cell r="B281" t="str">
            <v>80S</v>
          </cell>
          <cell r="C281">
            <v>2</v>
          </cell>
          <cell r="D281">
            <v>5.54</v>
          </cell>
          <cell r="E281">
            <v>1</v>
          </cell>
          <cell r="I281">
            <v>0.2</v>
          </cell>
          <cell r="J281">
            <v>0.25</v>
          </cell>
          <cell r="K281">
            <v>0.45</v>
          </cell>
          <cell r="P281">
            <v>2</v>
          </cell>
        </row>
        <row r="282">
          <cell r="B282" t="str">
            <v>80S</v>
          </cell>
          <cell r="C282">
            <v>2</v>
          </cell>
          <cell r="D282">
            <v>5.54</v>
          </cell>
          <cell r="E282">
            <v>1</v>
          </cell>
          <cell r="I282">
            <v>0.2</v>
          </cell>
          <cell r="J282">
            <v>0.25</v>
          </cell>
          <cell r="K282">
            <v>0.45</v>
          </cell>
          <cell r="P282">
            <v>2</v>
          </cell>
        </row>
        <row r="283">
          <cell r="B283" t="str">
            <v>80S</v>
          </cell>
          <cell r="C283">
            <v>2</v>
          </cell>
          <cell r="D283">
            <v>5.54</v>
          </cell>
          <cell r="E283">
            <v>1</v>
          </cell>
          <cell r="I283">
            <v>0.2</v>
          </cell>
          <cell r="J283">
            <v>0.25</v>
          </cell>
          <cell r="K283">
            <v>0.45</v>
          </cell>
          <cell r="P283">
            <v>2</v>
          </cell>
        </row>
        <row r="284">
          <cell r="B284" t="str">
            <v>80S</v>
          </cell>
          <cell r="C284">
            <v>2.5</v>
          </cell>
          <cell r="D284">
            <v>7.01</v>
          </cell>
          <cell r="E284">
            <v>1</v>
          </cell>
          <cell r="I284">
            <v>0.25</v>
          </cell>
          <cell r="J284">
            <v>0.5</v>
          </cell>
          <cell r="K284">
            <v>0.75</v>
          </cell>
          <cell r="P284">
            <v>2</v>
          </cell>
        </row>
        <row r="285">
          <cell r="B285" t="str">
            <v>80S</v>
          </cell>
          <cell r="C285">
            <v>3</v>
          </cell>
          <cell r="D285">
            <v>7.62</v>
          </cell>
          <cell r="E285">
            <v>1</v>
          </cell>
          <cell r="I285">
            <v>0.3</v>
          </cell>
          <cell r="J285">
            <v>0.6</v>
          </cell>
          <cell r="K285">
            <v>0.89999999999999991</v>
          </cell>
          <cell r="P285">
            <v>2</v>
          </cell>
        </row>
        <row r="286">
          <cell r="B286" t="str">
            <v>80S</v>
          </cell>
          <cell r="C286">
            <v>3.5</v>
          </cell>
          <cell r="D286">
            <v>8.08</v>
          </cell>
          <cell r="E286">
            <v>1</v>
          </cell>
          <cell r="I286">
            <v>0.35</v>
          </cell>
          <cell r="J286">
            <v>0.85</v>
          </cell>
          <cell r="K286">
            <v>1.2</v>
          </cell>
          <cell r="P286">
            <v>3</v>
          </cell>
        </row>
        <row r="287">
          <cell r="B287" t="str">
            <v>80S</v>
          </cell>
          <cell r="C287">
            <v>4</v>
          </cell>
          <cell r="D287">
            <v>8.56</v>
          </cell>
          <cell r="E287">
            <v>1</v>
          </cell>
          <cell r="I287">
            <v>0.41</v>
          </cell>
          <cell r="J287">
            <v>0.93</v>
          </cell>
          <cell r="K287">
            <v>1.34</v>
          </cell>
          <cell r="P287">
            <v>3</v>
          </cell>
        </row>
        <row r="288">
          <cell r="B288" t="str">
            <v>80S</v>
          </cell>
          <cell r="C288">
            <v>5</v>
          </cell>
          <cell r="D288">
            <v>9.5299999999999994</v>
          </cell>
          <cell r="E288">
            <v>1</v>
          </cell>
          <cell r="I288">
            <v>0.51</v>
          </cell>
          <cell r="J288">
            <v>1.59</v>
          </cell>
          <cell r="K288">
            <v>2.1</v>
          </cell>
          <cell r="P288">
            <v>4</v>
          </cell>
        </row>
        <row r="289">
          <cell r="B289" t="str">
            <v>80S</v>
          </cell>
          <cell r="C289">
            <v>6</v>
          </cell>
          <cell r="D289">
            <v>10.97</v>
          </cell>
          <cell r="E289">
            <v>1.25</v>
          </cell>
          <cell r="I289">
            <v>0.61</v>
          </cell>
          <cell r="J289">
            <v>2.69</v>
          </cell>
          <cell r="K289">
            <v>3.3</v>
          </cell>
          <cell r="P289">
            <v>4</v>
          </cell>
        </row>
        <row r="290">
          <cell r="B290" t="str">
            <v>80S</v>
          </cell>
          <cell r="C290">
            <v>8</v>
          </cell>
          <cell r="D290">
            <v>12.7</v>
          </cell>
          <cell r="E290">
            <v>1.25</v>
          </cell>
          <cell r="I290">
            <v>0.81</v>
          </cell>
          <cell r="J290">
            <v>4.58</v>
          </cell>
          <cell r="K290">
            <v>5.3900000000000006</v>
          </cell>
          <cell r="P290">
            <v>4</v>
          </cell>
        </row>
        <row r="291">
          <cell r="B291" t="str">
            <v>80S</v>
          </cell>
          <cell r="C291">
            <v>10</v>
          </cell>
          <cell r="D291">
            <v>12.7</v>
          </cell>
          <cell r="E291">
            <v>1.25</v>
          </cell>
          <cell r="I291">
            <v>1.01</v>
          </cell>
          <cell r="J291">
            <v>5.74</v>
          </cell>
          <cell r="K291">
            <v>6.75</v>
          </cell>
          <cell r="P291">
            <v>4</v>
          </cell>
        </row>
        <row r="292">
          <cell r="B292" t="str">
            <v>80S</v>
          </cell>
          <cell r="C292">
            <v>12</v>
          </cell>
          <cell r="D292">
            <v>12.7</v>
          </cell>
          <cell r="E292">
            <v>1.25</v>
          </cell>
          <cell r="I292">
            <v>1.22</v>
          </cell>
          <cell r="J292">
            <v>6.73</v>
          </cell>
          <cell r="K292">
            <v>7.95</v>
          </cell>
          <cell r="P292">
            <v>6</v>
          </cell>
        </row>
        <row r="293">
          <cell r="B293">
            <v>100</v>
          </cell>
          <cell r="C293">
            <v>8</v>
          </cell>
          <cell r="D293">
            <v>15.09</v>
          </cell>
          <cell r="E293">
            <v>1.5</v>
          </cell>
          <cell r="I293">
            <v>0.81</v>
          </cell>
          <cell r="J293">
            <v>6.09</v>
          </cell>
          <cell r="K293">
            <v>6.9</v>
          </cell>
          <cell r="P293">
            <v>4</v>
          </cell>
        </row>
        <row r="294">
          <cell r="B294">
            <v>100</v>
          </cell>
          <cell r="C294">
            <v>10</v>
          </cell>
          <cell r="D294">
            <v>18.260000000000002</v>
          </cell>
          <cell r="E294">
            <v>1.5</v>
          </cell>
          <cell r="I294">
            <v>1.01</v>
          </cell>
          <cell r="J294">
            <v>11.44</v>
          </cell>
          <cell r="K294">
            <v>12.45</v>
          </cell>
          <cell r="P294">
            <v>4</v>
          </cell>
        </row>
        <row r="295">
          <cell r="B295">
            <v>100</v>
          </cell>
          <cell r="C295">
            <v>12</v>
          </cell>
          <cell r="D295">
            <v>21.44</v>
          </cell>
          <cell r="E295">
            <v>2</v>
          </cell>
          <cell r="I295">
            <v>1.22</v>
          </cell>
          <cell r="J295">
            <v>15.28</v>
          </cell>
          <cell r="K295">
            <v>16.5</v>
          </cell>
          <cell r="P295">
            <v>6</v>
          </cell>
        </row>
        <row r="296">
          <cell r="B296">
            <v>100</v>
          </cell>
          <cell r="C296">
            <v>14</v>
          </cell>
          <cell r="D296">
            <v>23.83</v>
          </cell>
          <cell r="E296">
            <v>2</v>
          </cell>
          <cell r="I296">
            <v>1.42</v>
          </cell>
          <cell r="J296">
            <v>21.07</v>
          </cell>
          <cell r="K296">
            <v>22.490000000000002</v>
          </cell>
          <cell r="P296">
            <v>6</v>
          </cell>
        </row>
        <row r="297">
          <cell r="B297">
            <v>100</v>
          </cell>
          <cell r="C297">
            <v>16</v>
          </cell>
          <cell r="D297">
            <v>26.19</v>
          </cell>
          <cell r="E297" t="str">
            <v>N</v>
          </cell>
          <cell r="I297">
            <v>1.62</v>
          </cell>
          <cell r="J297">
            <v>28.38</v>
          </cell>
          <cell r="K297">
            <v>30</v>
          </cell>
          <cell r="P297">
            <v>6</v>
          </cell>
        </row>
        <row r="298">
          <cell r="B298">
            <v>100</v>
          </cell>
          <cell r="C298">
            <v>18</v>
          </cell>
          <cell r="D298">
            <v>29.36</v>
          </cell>
          <cell r="E298" t="str">
            <v>N</v>
          </cell>
          <cell r="I298">
            <v>1.82</v>
          </cell>
          <cell r="J298">
            <v>37.17</v>
          </cell>
          <cell r="K298">
            <v>38.99</v>
          </cell>
          <cell r="P298">
            <v>6</v>
          </cell>
        </row>
        <row r="299">
          <cell r="B299">
            <v>100</v>
          </cell>
          <cell r="C299">
            <v>20</v>
          </cell>
          <cell r="D299">
            <v>32.54</v>
          </cell>
          <cell r="E299" t="str">
            <v>N</v>
          </cell>
          <cell r="I299">
            <v>2.0299999999999998</v>
          </cell>
          <cell r="J299">
            <v>45.97</v>
          </cell>
          <cell r="K299">
            <v>48</v>
          </cell>
          <cell r="P299">
            <v>7</v>
          </cell>
        </row>
        <row r="300">
          <cell r="B300">
            <v>100</v>
          </cell>
          <cell r="C300">
            <v>22</v>
          </cell>
          <cell r="D300">
            <v>34.93</v>
          </cell>
          <cell r="E300" t="str">
            <v>N</v>
          </cell>
          <cell r="I300">
            <v>2.23</v>
          </cell>
          <cell r="J300">
            <v>65.27</v>
          </cell>
          <cell r="K300">
            <v>67.5</v>
          </cell>
          <cell r="P300">
            <v>8</v>
          </cell>
        </row>
        <row r="301">
          <cell r="B301">
            <v>100</v>
          </cell>
          <cell r="C301">
            <v>24</v>
          </cell>
          <cell r="D301">
            <v>38.89</v>
          </cell>
          <cell r="E301" t="str">
            <v>N</v>
          </cell>
          <cell r="I301">
            <v>2.4300000000000002</v>
          </cell>
          <cell r="J301">
            <v>75.56</v>
          </cell>
          <cell r="K301">
            <v>77.990000000000009</v>
          </cell>
          <cell r="P301">
            <v>8</v>
          </cell>
        </row>
        <row r="302">
          <cell r="B302">
            <v>120</v>
          </cell>
          <cell r="C302">
            <v>4</v>
          </cell>
          <cell r="D302">
            <v>11.13</v>
          </cell>
          <cell r="E302">
            <v>1.25</v>
          </cell>
          <cell r="I302">
            <v>0.41</v>
          </cell>
          <cell r="J302">
            <v>1.84</v>
          </cell>
          <cell r="K302">
            <v>2.25</v>
          </cell>
          <cell r="P302">
            <v>4</v>
          </cell>
        </row>
        <row r="303">
          <cell r="B303">
            <v>120</v>
          </cell>
          <cell r="C303">
            <v>5</v>
          </cell>
          <cell r="D303">
            <v>12.7</v>
          </cell>
          <cell r="E303">
            <v>1.25</v>
          </cell>
          <cell r="I303">
            <v>0.51</v>
          </cell>
          <cell r="J303">
            <v>2.94</v>
          </cell>
          <cell r="K303">
            <v>3.45</v>
          </cell>
          <cell r="P303">
            <v>4</v>
          </cell>
        </row>
        <row r="304">
          <cell r="B304">
            <v>120</v>
          </cell>
          <cell r="C304">
            <v>6</v>
          </cell>
          <cell r="D304">
            <v>14.27</v>
          </cell>
          <cell r="E304">
            <v>1.25</v>
          </cell>
          <cell r="I304">
            <v>0.61</v>
          </cell>
          <cell r="J304">
            <v>4.1900000000000004</v>
          </cell>
          <cell r="K304">
            <v>4.8000000000000007</v>
          </cell>
          <cell r="P304">
            <v>4</v>
          </cell>
        </row>
        <row r="305">
          <cell r="B305">
            <v>120</v>
          </cell>
          <cell r="C305">
            <v>8</v>
          </cell>
          <cell r="D305">
            <v>18.260000000000002</v>
          </cell>
          <cell r="E305">
            <v>1.5</v>
          </cell>
          <cell r="I305">
            <v>0.81</v>
          </cell>
          <cell r="J305">
            <v>9.23</v>
          </cell>
          <cell r="K305">
            <v>10.040000000000001</v>
          </cell>
          <cell r="P305">
            <v>4</v>
          </cell>
        </row>
        <row r="306">
          <cell r="B306">
            <v>120</v>
          </cell>
          <cell r="C306">
            <v>10</v>
          </cell>
          <cell r="D306">
            <v>21.44</v>
          </cell>
          <cell r="E306">
            <v>2</v>
          </cell>
          <cell r="I306">
            <v>1.01</v>
          </cell>
          <cell r="J306">
            <v>12.49</v>
          </cell>
          <cell r="K306">
            <v>13.5</v>
          </cell>
          <cell r="P306">
            <v>4</v>
          </cell>
        </row>
        <row r="307">
          <cell r="B307">
            <v>120</v>
          </cell>
          <cell r="C307">
            <v>12</v>
          </cell>
          <cell r="D307">
            <v>25.4</v>
          </cell>
          <cell r="E307" t="str">
            <v>N</v>
          </cell>
          <cell r="I307">
            <v>1.22</v>
          </cell>
          <cell r="J307">
            <v>21.27</v>
          </cell>
          <cell r="K307">
            <v>22.49</v>
          </cell>
          <cell r="P307">
            <v>6</v>
          </cell>
        </row>
        <row r="308">
          <cell r="B308">
            <v>120</v>
          </cell>
          <cell r="C308">
            <v>14</v>
          </cell>
          <cell r="D308">
            <v>27.79</v>
          </cell>
          <cell r="E308" t="str">
            <v>N</v>
          </cell>
          <cell r="I308">
            <v>1.42</v>
          </cell>
          <cell r="J308">
            <v>25.58</v>
          </cell>
          <cell r="K308">
            <v>27</v>
          </cell>
          <cell r="P308">
            <v>6</v>
          </cell>
        </row>
        <row r="309">
          <cell r="B309">
            <v>120</v>
          </cell>
          <cell r="C309">
            <v>16</v>
          </cell>
          <cell r="D309">
            <v>30.96</v>
          </cell>
          <cell r="E309" t="str">
            <v>N</v>
          </cell>
          <cell r="I309">
            <v>1.62</v>
          </cell>
          <cell r="J309">
            <v>35.880000000000003</v>
          </cell>
          <cell r="K309">
            <v>37.5</v>
          </cell>
          <cell r="P309">
            <v>6</v>
          </cell>
        </row>
        <row r="310">
          <cell r="B310">
            <v>120</v>
          </cell>
          <cell r="C310">
            <v>18</v>
          </cell>
          <cell r="D310">
            <v>34.93</v>
          </cell>
          <cell r="E310" t="str">
            <v>N</v>
          </cell>
          <cell r="I310">
            <v>1.82</v>
          </cell>
          <cell r="J310">
            <v>47.68</v>
          </cell>
          <cell r="K310">
            <v>49.5</v>
          </cell>
          <cell r="P310">
            <v>6</v>
          </cell>
        </row>
        <row r="311">
          <cell r="B311">
            <v>120</v>
          </cell>
          <cell r="C311">
            <v>20</v>
          </cell>
          <cell r="D311">
            <v>38.1</v>
          </cell>
          <cell r="E311" t="str">
            <v>N</v>
          </cell>
          <cell r="I311">
            <v>2.0299999999999998</v>
          </cell>
          <cell r="J311">
            <v>62.47</v>
          </cell>
          <cell r="K311">
            <v>64.5</v>
          </cell>
          <cell r="P311">
            <v>7</v>
          </cell>
        </row>
        <row r="312">
          <cell r="B312">
            <v>120</v>
          </cell>
          <cell r="C312">
            <v>22</v>
          </cell>
          <cell r="D312">
            <v>41.28</v>
          </cell>
          <cell r="E312" t="str">
            <v>N</v>
          </cell>
          <cell r="I312">
            <v>2.23</v>
          </cell>
          <cell r="J312">
            <v>84.76</v>
          </cell>
          <cell r="K312">
            <v>86.990000000000009</v>
          </cell>
          <cell r="P312">
            <v>8</v>
          </cell>
        </row>
        <row r="313">
          <cell r="B313">
            <v>120</v>
          </cell>
          <cell r="C313">
            <v>24</v>
          </cell>
          <cell r="D313">
            <v>46.02</v>
          </cell>
          <cell r="E313" t="str">
            <v>N</v>
          </cell>
          <cell r="I313">
            <v>2.4300000000000002</v>
          </cell>
          <cell r="J313">
            <v>98.07</v>
          </cell>
          <cell r="K313">
            <v>100.5</v>
          </cell>
          <cell r="P313">
            <v>8</v>
          </cell>
        </row>
        <row r="314">
          <cell r="B314">
            <v>140</v>
          </cell>
          <cell r="C314">
            <v>8</v>
          </cell>
          <cell r="D314">
            <v>20.62</v>
          </cell>
          <cell r="E314">
            <v>2</v>
          </cell>
          <cell r="I314">
            <v>0.81</v>
          </cell>
          <cell r="J314">
            <v>10.130000000000001</v>
          </cell>
          <cell r="K314">
            <v>10.940000000000001</v>
          </cell>
          <cell r="P314">
            <v>4</v>
          </cell>
        </row>
        <row r="315">
          <cell r="B315">
            <v>140</v>
          </cell>
          <cell r="C315">
            <v>10</v>
          </cell>
          <cell r="D315">
            <v>25.4</v>
          </cell>
          <cell r="E315" t="str">
            <v>N</v>
          </cell>
          <cell r="I315">
            <v>1.01</v>
          </cell>
          <cell r="J315">
            <v>18.48</v>
          </cell>
          <cell r="K315">
            <v>19.490000000000002</v>
          </cell>
          <cell r="P315">
            <v>4</v>
          </cell>
        </row>
        <row r="316">
          <cell r="B316">
            <v>140</v>
          </cell>
          <cell r="C316">
            <v>12</v>
          </cell>
          <cell r="D316">
            <v>28.58</v>
          </cell>
          <cell r="E316" t="str">
            <v>N</v>
          </cell>
          <cell r="I316">
            <v>1.22</v>
          </cell>
          <cell r="J316">
            <v>25.78</v>
          </cell>
          <cell r="K316">
            <v>27</v>
          </cell>
          <cell r="P316">
            <v>6</v>
          </cell>
        </row>
        <row r="317">
          <cell r="B317">
            <v>140</v>
          </cell>
          <cell r="C317">
            <v>14</v>
          </cell>
          <cell r="D317">
            <v>31.75</v>
          </cell>
          <cell r="E317" t="str">
            <v>N</v>
          </cell>
          <cell r="I317">
            <v>1.42</v>
          </cell>
          <cell r="J317">
            <v>31.58</v>
          </cell>
          <cell r="K317">
            <v>33</v>
          </cell>
          <cell r="P317">
            <v>6</v>
          </cell>
        </row>
        <row r="318">
          <cell r="B318">
            <v>140</v>
          </cell>
          <cell r="C318">
            <v>16</v>
          </cell>
          <cell r="D318">
            <v>36.53</v>
          </cell>
          <cell r="E318" t="str">
            <v>N</v>
          </cell>
          <cell r="I318">
            <v>1.62</v>
          </cell>
          <cell r="J318">
            <v>44.87</v>
          </cell>
          <cell r="K318">
            <v>46.489999999999995</v>
          </cell>
          <cell r="P318">
            <v>6</v>
          </cell>
        </row>
        <row r="319">
          <cell r="B319">
            <v>140</v>
          </cell>
          <cell r="C319">
            <v>18</v>
          </cell>
          <cell r="D319">
            <v>39.67</v>
          </cell>
          <cell r="E319" t="str">
            <v>N</v>
          </cell>
          <cell r="I319">
            <v>1.82</v>
          </cell>
          <cell r="J319">
            <v>59.68</v>
          </cell>
          <cell r="K319">
            <v>61.5</v>
          </cell>
          <cell r="P319">
            <v>6</v>
          </cell>
        </row>
        <row r="320">
          <cell r="B320">
            <v>140</v>
          </cell>
          <cell r="C320">
            <v>20</v>
          </cell>
          <cell r="D320">
            <v>44.45</v>
          </cell>
          <cell r="E320" t="str">
            <v>N</v>
          </cell>
          <cell r="I320">
            <v>2.0299999999999998</v>
          </cell>
          <cell r="J320">
            <v>78.959999999999994</v>
          </cell>
          <cell r="K320">
            <v>80.989999999999995</v>
          </cell>
          <cell r="P320">
            <v>7</v>
          </cell>
        </row>
        <row r="321">
          <cell r="B321">
            <v>140</v>
          </cell>
          <cell r="C321">
            <v>22</v>
          </cell>
          <cell r="D321">
            <v>47.63</v>
          </cell>
          <cell r="E321" t="str">
            <v>N</v>
          </cell>
          <cell r="I321">
            <v>2.23</v>
          </cell>
          <cell r="J321">
            <v>108.77</v>
          </cell>
          <cell r="K321">
            <v>111</v>
          </cell>
          <cell r="P321">
            <v>8</v>
          </cell>
        </row>
        <row r="322">
          <cell r="B322">
            <v>140</v>
          </cell>
          <cell r="C322">
            <v>24</v>
          </cell>
          <cell r="D322">
            <v>52.37</v>
          </cell>
          <cell r="E322" t="str">
            <v>N</v>
          </cell>
          <cell r="I322">
            <v>2.4300000000000002</v>
          </cell>
          <cell r="J322">
            <v>126.57</v>
          </cell>
          <cell r="K322">
            <v>129</v>
          </cell>
          <cell r="P322">
            <v>8</v>
          </cell>
        </row>
        <row r="323">
          <cell r="B323">
            <v>160</v>
          </cell>
          <cell r="C323">
            <v>0.5</v>
          </cell>
          <cell r="D323">
            <v>4.78</v>
          </cell>
          <cell r="E323">
            <v>1</v>
          </cell>
          <cell r="I323">
            <v>7.0000000000000007E-2</v>
          </cell>
          <cell r="J323">
            <v>0.08</v>
          </cell>
          <cell r="K323">
            <v>0.15000000000000002</v>
          </cell>
          <cell r="P323">
            <v>2</v>
          </cell>
        </row>
        <row r="324">
          <cell r="B324">
            <v>160</v>
          </cell>
          <cell r="C324">
            <v>0.5</v>
          </cell>
          <cell r="D324">
            <v>4.78</v>
          </cell>
          <cell r="E324">
            <v>1</v>
          </cell>
          <cell r="I324">
            <v>7.0000000000000007E-2</v>
          </cell>
          <cell r="J324">
            <v>0.08</v>
          </cell>
          <cell r="K324">
            <v>0.15000000000000002</v>
          </cell>
          <cell r="P324">
            <v>2</v>
          </cell>
        </row>
        <row r="325">
          <cell r="B325">
            <v>160</v>
          </cell>
          <cell r="C325">
            <v>0.5</v>
          </cell>
          <cell r="D325">
            <v>4.78</v>
          </cell>
          <cell r="E325">
            <v>1</v>
          </cell>
          <cell r="I325">
            <v>7.0000000000000007E-2</v>
          </cell>
          <cell r="J325">
            <v>0.08</v>
          </cell>
          <cell r="K325">
            <v>0.15000000000000002</v>
          </cell>
          <cell r="P325">
            <v>2</v>
          </cell>
        </row>
        <row r="326">
          <cell r="B326">
            <v>160</v>
          </cell>
          <cell r="C326">
            <v>0.75</v>
          </cell>
          <cell r="D326">
            <v>5.56</v>
          </cell>
          <cell r="E326">
            <v>1</v>
          </cell>
          <cell r="I326">
            <v>0.08</v>
          </cell>
          <cell r="J326">
            <v>7.0000000000000007E-2</v>
          </cell>
          <cell r="K326">
            <v>0.15000000000000002</v>
          </cell>
          <cell r="P326">
            <v>2</v>
          </cell>
        </row>
        <row r="327">
          <cell r="B327">
            <v>160</v>
          </cell>
          <cell r="C327">
            <v>0.75</v>
          </cell>
          <cell r="D327">
            <v>5.56</v>
          </cell>
          <cell r="E327">
            <v>1</v>
          </cell>
          <cell r="I327">
            <v>0.08</v>
          </cell>
          <cell r="J327">
            <v>7.0000000000000007E-2</v>
          </cell>
          <cell r="K327">
            <v>0.15000000000000002</v>
          </cell>
          <cell r="P327">
            <v>2</v>
          </cell>
        </row>
        <row r="328">
          <cell r="B328">
            <v>160</v>
          </cell>
          <cell r="C328">
            <v>0.75</v>
          </cell>
          <cell r="D328">
            <v>5.56</v>
          </cell>
          <cell r="E328">
            <v>1</v>
          </cell>
          <cell r="I328">
            <v>0.08</v>
          </cell>
          <cell r="J328">
            <v>7.0000000000000007E-2</v>
          </cell>
          <cell r="K328">
            <v>0.15000000000000002</v>
          </cell>
          <cell r="P328">
            <v>2</v>
          </cell>
        </row>
        <row r="329">
          <cell r="B329">
            <v>160</v>
          </cell>
          <cell r="C329">
            <v>1</v>
          </cell>
          <cell r="D329">
            <v>6.35</v>
          </cell>
          <cell r="E329">
            <v>1</v>
          </cell>
          <cell r="I329">
            <v>0.1</v>
          </cell>
          <cell r="J329">
            <v>0.35</v>
          </cell>
          <cell r="K329">
            <v>0.44999999999999996</v>
          </cell>
          <cell r="P329">
            <v>2</v>
          </cell>
        </row>
        <row r="330">
          <cell r="B330">
            <v>160</v>
          </cell>
          <cell r="C330">
            <v>1</v>
          </cell>
          <cell r="D330">
            <v>6.35</v>
          </cell>
          <cell r="E330">
            <v>1</v>
          </cell>
          <cell r="I330">
            <v>0.1</v>
          </cell>
          <cell r="J330">
            <v>0.35</v>
          </cell>
          <cell r="K330">
            <v>0.44999999999999996</v>
          </cell>
          <cell r="P330">
            <v>2</v>
          </cell>
        </row>
        <row r="331">
          <cell r="B331">
            <v>160</v>
          </cell>
          <cell r="C331">
            <v>1</v>
          </cell>
          <cell r="D331">
            <v>6.35</v>
          </cell>
          <cell r="E331">
            <v>1</v>
          </cell>
          <cell r="I331">
            <v>0.1</v>
          </cell>
          <cell r="J331">
            <v>0.35</v>
          </cell>
          <cell r="K331">
            <v>0.44999999999999996</v>
          </cell>
          <cell r="P331">
            <v>2</v>
          </cell>
        </row>
        <row r="332">
          <cell r="B332">
            <v>160</v>
          </cell>
          <cell r="C332">
            <v>1.25</v>
          </cell>
          <cell r="D332">
            <v>6.35</v>
          </cell>
          <cell r="E332">
            <v>1</v>
          </cell>
          <cell r="I332">
            <v>0.13</v>
          </cell>
          <cell r="J332">
            <v>0.32</v>
          </cell>
          <cell r="K332">
            <v>0.45</v>
          </cell>
          <cell r="P332">
            <v>2</v>
          </cell>
        </row>
        <row r="333">
          <cell r="B333">
            <v>160</v>
          </cell>
          <cell r="C333">
            <v>1.25</v>
          </cell>
          <cell r="D333">
            <v>6.35</v>
          </cell>
          <cell r="E333">
            <v>1</v>
          </cell>
          <cell r="I333">
            <v>0.13</v>
          </cell>
          <cell r="J333">
            <v>0.32</v>
          </cell>
          <cell r="K333">
            <v>0.45</v>
          </cell>
          <cell r="P333">
            <v>2</v>
          </cell>
        </row>
        <row r="334">
          <cell r="B334">
            <v>160</v>
          </cell>
          <cell r="C334">
            <v>1.25</v>
          </cell>
          <cell r="D334">
            <v>6.35</v>
          </cell>
          <cell r="E334">
            <v>1</v>
          </cell>
          <cell r="I334">
            <v>0.13</v>
          </cell>
          <cell r="J334">
            <v>0.32</v>
          </cell>
          <cell r="K334">
            <v>0.45</v>
          </cell>
          <cell r="P334">
            <v>2</v>
          </cell>
        </row>
        <row r="335">
          <cell r="B335">
            <v>160</v>
          </cell>
          <cell r="C335">
            <v>1.5</v>
          </cell>
          <cell r="D335">
            <v>7.14</v>
          </cell>
          <cell r="E335">
            <v>1</v>
          </cell>
          <cell r="I335">
            <v>0.15</v>
          </cell>
          <cell r="J335">
            <v>0.45</v>
          </cell>
          <cell r="K335">
            <v>0.6</v>
          </cell>
          <cell r="P335">
            <v>2</v>
          </cell>
        </row>
        <row r="336">
          <cell r="B336">
            <v>160</v>
          </cell>
          <cell r="C336">
            <v>1.5</v>
          </cell>
          <cell r="D336">
            <v>7.14</v>
          </cell>
          <cell r="E336">
            <v>1</v>
          </cell>
          <cell r="I336">
            <v>0.15</v>
          </cell>
          <cell r="J336">
            <v>0.45</v>
          </cell>
          <cell r="K336">
            <v>0.6</v>
          </cell>
          <cell r="P336">
            <v>2</v>
          </cell>
        </row>
        <row r="337">
          <cell r="B337">
            <v>160</v>
          </cell>
          <cell r="C337">
            <v>1.5</v>
          </cell>
          <cell r="D337">
            <v>7.14</v>
          </cell>
          <cell r="E337">
            <v>1</v>
          </cell>
          <cell r="I337">
            <v>0.15</v>
          </cell>
          <cell r="J337">
            <v>0.45</v>
          </cell>
          <cell r="K337">
            <v>0.6</v>
          </cell>
          <cell r="P337">
            <v>2</v>
          </cell>
        </row>
        <row r="338">
          <cell r="B338">
            <v>160</v>
          </cell>
          <cell r="C338">
            <v>2</v>
          </cell>
          <cell r="D338">
            <v>8.74</v>
          </cell>
          <cell r="E338">
            <v>1</v>
          </cell>
          <cell r="I338">
            <v>0.2</v>
          </cell>
          <cell r="J338">
            <v>0.7</v>
          </cell>
          <cell r="K338">
            <v>0.89999999999999991</v>
          </cell>
          <cell r="P338">
            <v>4</v>
          </cell>
        </row>
        <row r="339">
          <cell r="B339">
            <v>160</v>
          </cell>
          <cell r="C339">
            <v>2</v>
          </cell>
          <cell r="D339">
            <v>8.74</v>
          </cell>
          <cell r="E339">
            <v>1</v>
          </cell>
          <cell r="I339">
            <v>0.2</v>
          </cell>
          <cell r="J339">
            <v>0.7</v>
          </cell>
          <cell r="K339">
            <v>0.89999999999999991</v>
          </cell>
          <cell r="P339">
            <v>4</v>
          </cell>
        </row>
        <row r="340">
          <cell r="B340">
            <v>160</v>
          </cell>
          <cell r="C340">
            <v>2</v>
          </cell>
          <cell r="D340">
            <v>8.74</v>
          </cell>
          <cell r="E340">
            <v>1</v>
          </cell>
          <cell r="I340">
            <v>0.2</v>
          </cell>
          <cell r="J340">
            <v>0.7</v>
          </cell>
          <cell r="K340">
            <v>0.89999999999999991</v>
          </cell>
          <cell r="P340">
            <v>4</v>
          </cell>
        </row>
        <row r="341">
          <cell r="B341">
            <v>160</v>
          </cell>
          <cell r="C341">
            <v>2.5</v>
          </cell>
          <cell r="D341">
            <v>9.5299999999999994</v>
          </cell>
          <cell r="E341">
            <v>1</v>
          </cell>
          <cell r="I341">
            <v>0.25</v>
          </cell>
          <cell r="J341">
            <v>0.8</v>
          </cell>
          <cell r="K341">
            <v>1.05</v>
          </cell>
          <cell r="P341">
            <v>4</v>
          </cell>
        </row>
        <row r="342">
          <cell r="B342">
            <v>160</v>
          </cell>
          <cell r="C342">
            <v>3</v>
          </cell>
          <cell r="D342">
            <v>11.13</v>
          </cell>
          <cell r="E342">
            <v>1.25</v>
          </cell>
          <cell r="I342">
            <v>0.3</v>
          </cell>
          <cell r="J342">
            <v>1.5</v>
          </cell>
          <cell r="K342">
            <v>1.8</v>
          </cell>
          <cell r="P342">
            <v>4</v>
          </cell>
        </row>
        <row r="343">
          <cell r="B343">
            <v>160</v>
          </cell>
          <cell r="C343">
            <v>4</v>
          </cell>
          <cell r="D343">
            <v>13.49</v>
          </cell>
          <cell r="E343">
            <v>1.25</v>
          </cell>
          <cell r="I343">
            <v>0.41</v>
          </cell>
          <cell r="J343">
            <v>2.59</v>
          </cell>
          <cell r="K343">
            <v>3</v>
          </cell>
          <cell r="P343">
            <v>4</v>
          </cell>
        </row>
        <row r="344">
          <cell r="B344">
            <v>160</v>
          </cell>
          <cell r="C344">
            <v>5</v>
          </cell>
          <cell r="D344">
            <v>15.88</v>
          </cell>
          <cell r="E344">
            <v>1.5</v>
          </cell>
          <cell r="I344">
            <v>0.51</v>
          </cell>
          <cell r="J344">
            <v>4.29</v>
          </cell>
          <cell r="K344">
            <v>4.8</v>
          </cell>
          <cell r="P344">
            <v>4</v>
          </cell>
        </row>
        <row r="345">
          <cell r="B345">
            <v>160</v>
          </cell>
          <cell r="C345">
            <v>6</v>
          </cell>
          <cell r="D345">
            <v>18.260000000000002</v>
          </cell>
          <cell r="E345">
            <v>1.5</v>
          </cell>
          <cell r="I345">
            <v>0.61</v>
          </cell>
          <cell r="J345">
            <v>7.04</v>
          </cell>
          <cell r="K345">
            <v>7.65</v>
          </cell>
          <cell r="P345">
            <v>4</v>
          </cell>
        </row>
        <row r="346">
          <cell r="B346">
            <v>160</v>
          </cell>
          <cell r="C346">
            <v>8</v>
          </cell>
          <cell r="D346">
            <v>23.01</v>
          </cell>
          <cell r="E346">
            <v>2</v>
          </cell>
          <cell r="I346">
            <v>0.81</v>
          </cell>
          <cell r="J346">
            <v>11.19</v>
          </cell>
          <cell r="K346">
            <v>12</v>
          </cell>
          <cell r="P346">
            <v>4</v>
          </cell>
        </row>
        <row r="347">
          <cell r="B347">
            <v>160</v>
          </cell>
          <cell r="C347">
            <v>10</v>
          </cell>
          <cell r="D347">
            <v>28.58</v>
          </cell>
          <cell r="E347" t="str">
            <v>N</v>
          </cell>
          <cell r="I347">
            <v>1.01</v>
          </cell>
          <cell r="J347">
            <v>21.48</v>
          </cell>
          <cell r="K347">
            <v>22.490000000000002</v>
          </cell>
          <cell r="P347">
            <v>4</v>
          </cell>
        </row>
        <row r="348">
          <cell r="B348">
            <v>160</v>
          </cell>
          <cell r="C348">
            <v>12</v>
          </cell>
          <cell r="D348">
            <v>33.32</v>
          </cell>
          <cell r="E348" t="str">
            <v>N</v>
          </cell>
          <cell r="I348">
            <v>1.22</v>
          </cell>
          <cell r="J348">
            <v>31.78</v>
          </cell>
          <cell r="K348">
            <v>33</v>
          </cell>
          <cell r="P348">
            <v>6</v>
          </cell>
        </row>
        <row r="349">
          <cell r="B349">
            <v>160</v>
          </cell>
          <cell r="C349">
            <v>14</v>
          </cell>
          <cell r="D349">
            <v>35.71</v>
          </cell>
          <cell r="E349" t="str">
            <v>N</v>
          </cell>
          <cell r="I349">
            <v>1.42</v>
          </cell>
          <cell r="J349">
            <v>39.07</v>
          </cell>
          <cell r="K349">
            <v>40.49</v>
          </cell>
          <cell r="P349">
            <v>6</v>
          </cell>
        </row>
        <row r="350">
          <cell r="B350">
            <v>160</v>
          </cell>
          <cell r="C350">
            <v>16</v>
          </cell>
          <cell r="D350">
            <v>40.49</v>
          </cell>
          <cell r="E350" t="str">
            <v>N</v>
          </cell>
          <cell r="I350">
            <v>1.62</v>
          </cell>
          <cell r="J350">
            <v>53.88</v>
          </cell>
          <cell r="K350">
            <v>55.5</v>
          </cell>
          <cell r="P350">
            <v>6</v>
          </cell>
        </row>
        <row r="351">
          <cell r="B351">
            <v>160</v>
          </cell>
          <cell r="C351">
            <v>18</v>
          </cell>
          <cell r="D351">
            <v>45.24</v>
          </cell>
          <cell r="E351" t="str">
            <v>N</v>
          </cell>
          <cell r="I351">
            <v>1.82</v>
          </cell>
          <cell r="J351">
            <v>71.680000000000007</v>
          </cell>
          <cell r="K351">
            <v>73.5</v>
          </cell>
          <cell r="P351">
            <v>6</v>
          </cell>
        </row>
        <row r="352">
          <cell r="B352">
            <v>160</v>
          </cell>
          <cell r="C352">
            <v>20</v>
          </cell>
          <cell r="D352">
            <v>50.01</v>
          </cell>
          <cell r="E352" t="str">
            <v>N</v>
          </cell>
          <cell r="I352">
            <v>2.0299999999999998</v>
          </cell>
          <cell r="J352">
            <v>93.97</v>
          </cell>
          <cell r="K352">
            <v>96</v>
          </cell>
          <cell r="P352">
            <v>7</v>
          </cell>
        </row>
        <row r="353">
          <cell r="B353">
            <v>160</v>
          </cell>
          <cell r="C353">
            <v>22</v>
          </cell>
          <cell r="D353">
            <v>53.98</v>
          </cell>
          <cell r="E353" t="str">
            <v>N</v>
          </cell>
          <cell r="I353">
            <v>2.23</v>
          </cell>
          <cell r="J353">
            <v>132.77000000000001</v>
          </cell>
          <cell r="K353">
            <v>135</v>
          </cell>
          <cell r="P353">
            <v>8</v>
          </cell>
        </row>
        <row r="354">
          <cell r="B354">
            <v>160</v>
          </cell>
          <cell r="C354">
            <v>24</v>
          </cell>
          <cell r="D354">
            <v>59.54</v>
          </cell>
          <cell r="E354" t="str">
            <v>N</v>
          </cell>
          <cell r="I354">
            <v>2.4300000000000002</v>
          </cell>
          <cell r="J354">
            <v>162.56</v>
          </cell>
          <cell r="K354">
            <v>164.99</v>
          </cell>
          <cell r="P354">
            <v>8</v>
          </cell>
        </row>
        <row r="355">
          <cell r="B355" t="str">
            <v>STD</v>
          </cell>
          <cell r="C355">
            <v>0.125</v>
          </cell>
          <cell r="D355">
            <v>1.73</v>
          </cell>
          <cell r="E355">
            <v>1</v>
          </cell>
          <cell r="I355">
            <v>7.0000000000000007E-2</v>
          </cell>
          <cell r="K355">
            <v>7.0000000000000007E-2</v>
          </cell>
          <cell r="P355">
            <v>2</v>
          </cell>
        </row>
        <row r="356">
          <cell r="B356" t="str">
            <v>STD</v>
          </cell>
          <cell r="C356">
            <v>0.125</v>
          </cell>
          <cell r="D356">
            <v>1.73</v>
          </cell>
          <cell r="E356">
            <v>1</v>
          </cell>
          <cell r="I356">
            <v>7.0000000000000007E-2</v>
          </cell>
          <cell r="K356">
            <v>7.0000000000000007E-2</v>
          </cell>
          <cell r="P356">
            <v>2</v>
          </cell>
        </row>
        <row r="357">
          <cell r="B357" t="str">
            <v>STD</v>
          </cell>
          <cell r="C357">
            <v>0.125</v>
          </cell>
          <cell r="D357">
            <v>1.73</v>
          </cell>
          <cell r="E357">
            <v>1</v>
          </cell>
          <cell r="I357">
            <v>7.0000000000000007E-2</v>
          </cell>
          <cell r="K357">
            <v>7.0000000000000007E-2</v>
          </cell>
          <cell r="P357">
            <v>2</v>
          </cell>
        </row>
        <row r="358">
          <cell r="B358" t="str">
            <v>STD</v>
          </cell>
          <cell r="C358">
            <v>0.25</v>
          </cell>
          <cell r="D358">
            <v>2.2400000000000002</v>
          </cell>
          <cell r="E358">
            <v>1</v>
          </cell>
          <cell r="I358">
            <v>7.0000000000000007E-2</v>
          </cell>
          <cell r="K358">
            <v>7.0000000000000007E-2</v>
          </cell>
          <cell r="P358">
            <v>2</v>
          </cell>
        </row>
        <row r="359">
          <cell r="B359" t="str">
            <v>STD</v>
          </cell>
          <cell r="C359">
            <v>0.25</v>
          </cell>
          <cell r="D359">
            <v>2.2400000000000002</v>
          </cell>
          <cell r="E359">
            <v>1</v>
          </cell>
          <cell r="I359">
            <v>7.0000000000000007E-2</v>
          </cell>
          <cell r="K359">
            <v>7.0000000000000007E-2</v>
          </cell>
          <cell r="P359">
            <v>2</v>
          </cell>
        </row>
        <row r="360">
          <cell r="B360" t="str">
            <v>STD</v>
          </cell>
          <cell r="C360">
            <v>0.25</v>
          </cell>
          <cell r="D360">
            <v>2.2400000000000002</v>
          </cell>
          <cell r="E360">
            <v>1</v>
          </cell>
          <cell r="I360">
            <v>7.0000000000000007E-2</v>
          </cell>
          <cell r="K360">
            <v>7.0000000000000007E-2</v>
          </cell>
          <cell r="P360">
            <v>2</v>
          </cell>
        </row>
        <row r="361">
          <cell r="B361" t="str">
            <v>STD</v>
          </cell>
          <cell r="C361">
            <v>0.375</v>
          </cell>
          <cell r="D361">
            <v>2.31</v>
          </cell>
          <cell r="E361">
            <v>1</v>
          </cell>
          <cell r="I361">
            <v>7.0000000000000007E-2</v>
          </cell>
          <cell r="J361">
            <v>0</v>
          </cell>
          <cell r="K361">
            <v>7.0000000000000007E-2</v>
          </cell>
          <cell r="P361">
            <v>2</v>
          </cell>
        </row>
        <row r="362">
          <cell r="B362" t="str">
            <v>STD</v>
          </cell>
          <cell r="C362">
            <v>0.375</v>
          </cell>
          <cell r="D362">
            <v>2.31</v>
          </cell>
          <cell r="E362">
            <v>1</v>
          </cell>
          <cell r="I362">
            <v>7.0000000000000007E-2</v>
          </cell>
          <cell r="J362">
            <v>0</v>
          </cell>
          <cell r="K362">
            <v>7.0000000000000007E-2</v>
          </cell>
          <cell r="P362">
            <v>2</v>
          </cell>
        </row>
        <row r="363">
          <cell r="B363" t="str">
            <v>STD</v>
          </cell>
          <cell r="C363">
            <v>0.375</v>
          </cell>
          <cell r="D363">
            <v>2.31</v>
          </cell>
          <cell r="E363">
            <v>1</v>
          </cell>
          <cell r="I363">
            <v>7.0000000000000007E-2</v>
          </cell>
          <cell r="J363">
            <v>0</v>
          </cell>
          <cell r="K363">
            <v>7.0000000000000007E-2</v>
          </cell>
          <cell r="P363">
            <v>2</v>
          </cell>
        </row>
        <row r="364">
          <cell r="B364" t="str">
            <v>STD</v>
          </cell>
          <cell r="C364">
            <v>0.5</v>
          </cell>
          <cell r="D364">
            <v>2.77</v>
          </cell>
          <cell r="E364">
            <v>1</v>
          </cell>
          <cell r="I364">
            <v>7.0000000000000007E-2</v>
          </cell>
          <cell r="J364">
            <v>0</v>
          </cell>
          <cell r="K364">
            <v>7.0000000000000007E-2</v>
          </cell>
          <cell r="P364">
            <v>2</v>
          </cell>
        </row>
        <row r="365">
          <cell r="B365" t="str">
            <v>STD</v>
          </cell>
          <cell r="C365">
            <v>0.5</v>
          </cell>
          <cell r="D365">
            <v>2.77</v>
          </cell>
          <cell r="E365">
            <v>1</v>
          </cell>
          <cell r="I365">
            <v>7.0000000000000007E-2</v>
          </cell>
          <cell r="J365">
            <v>0</v>
          </cell>
          <cell r="K365">
            <v>7.0000000000000007E-2</v>
          </cell>
          <cell r="P365">
            <v>2</v>
          </cell>
        </row>
        <row r="366">
          <cell r="B366" t="str">
            <v>STD</v>
          </cell>
          <cell r="C366">
            <v>0.5</v>
          </cell>
          <cell r="D366">
            <v>2.77</v>
          </cell>
          <cell r="E366">
            <v>1</v>
          </cell>
          <cell r="I366">
            <v>7.0000000000000007E-2</v>
          </cell>
          <cell r="J366">
            <v>0</v>
          </cell>
          <cell r="K366">
            <v>7.0000000000000007E-2</v>
          </cell>
          <cell r="P366">
            <v>2</v>
          </cell>
        </row>
        <row r="367">
          <cell r="B367" t="str">
            <v>STD</v>
          </cell>
          <cell r="C367">
            <v>0.75</v>
          </cell>
          <cell r="D367">
            <v>2.87</v>
          </cell>
          <cell r="E367">
            <v>1</v>
          </cell>
          <cell r="I367">
            <v>7.0000000000000007E-2</v>
          </cell>
          <cell r="J367">
            <v>0</v>
          </cell>
          <cell r="K367">
            <v>7.0000000000000007E-2</v>
          </cell>
          <cell r="P367">
            <v>2</v>
          </cell>
        </row>
        <row r="368">
          <cell r="B368" t="str">
            <v>STD</v>
          </cell>
          <cell r="C368">
            <v>0.75</v>
          </cell>
          <cell r="D368">
            <v>2.87</v>
          </cell>
          <cell r="E368">
            <v>1</v>
          </cell>
          <cell r="I368">
            <v>7.0000000000000007E-2</v>
          </cell>
          <cell r="J368">
            <v>0</v>
          </cell>
          <cell r="K368">
            <v>7.0000000000000007E-2</v>
          </cell>
          <cell r="P368">
            <v>2</v>
          </cell>
        </row>
        <row r="369">
          <cell r="B369" t="str">
            <v>STD</v>
          </cell>
          <cell r="C369">
            <v>0.75</v>
          </cell>
          <cell r="D369">
            <v>2.87</v>
          </cell>
          <cell r="E369">
            <v>1</v>
          </cell>
          <cell r="I369">
            <v>7.0000000000000007E-2</v>
          </cell>
          <cell r="J369">
            <v>0</v>
          </cell>
          <cell r="K369">
            <v>7.0000000000000007E-2</v>
          </cell>
          <cell r="P369">
            <v>2</v>
          </cell>
        </row>
        <row r="370">
          <cell r="B370" t="str">
            <v>STD</v>
          </cell>
          <cell r="C370">
            <v>1</v>
          </cell>
          <cell r="D370">
            <v>3.38</v>
          </cell>
          <cell r="E370">
            <v>1</v>
          </cell>
          <cell r="I370">
            <v>0.12</v>
          </cell>
          <cell r="J370">
            <v>0</v>
          </cell>
          <cell r="K370">
            <v>0.12</v>
          </cell>
          <cell r="P370">
            <v>2</v>
          </cell>
        </row>
        <row r="371">
          <cell r="B371" t="str">
            <v>STD</v>
          </cell>
          <cell r="C371">
            <v>1</v>
          </cell>
          <cell r="D371">
            <v>3.38</v>
          </cell>
          <cell r="E371">
            <v>1</v>
          </cell>
          <cell r="I371">
            <v>0.12</v>
          </cell>
          <cell r="J371">
            <v>0</v>
          </cell>
          <cell r="K371">
            <v>0.12</v>
          </cell>
          <cell r="P371">
            <v>2</v>
          </cell>
        </row>
        <row r="372">
          <cell r="B372" t="str">
            <v>STD</v>
          </cell>
          <cell r="C372">
            <v>1</v>
          </cell>
          <cell r="D372">
            <v>3.38</v>
          </cell>
          <cell r="E372">
            <v>1</v>
          </cell>
          <cell r="I372">
            <v>0.12</v>
          </cell>
          <cell r="J372">
            <v>0</v>
          </cell>
          <cell r="K372">
            <v>0.12</v>
          </cell>
          <cell r="P372">
            <v>2</v>
          </cell>
        </row>
        <row r="373">
          <cell r="B373" t="str">
            <v>STD</v>
          </cell>
          <cell r="C373">
            <v>1.25</v>
          </cell>
          <cell r="D373">
            <v>3.56</v>
          </cell>
          <cell r="E373">
            <v>1</v>
          </cell>
          <cell r="I373">
            <v>0.15</v>
          </cell>
          <cell r="K373">
            <v>0.15</v>
          </cell>
          <cell r="P373">
            <v>2</v>
          </cell>
        </row>
        <row r="374">
          <cell r="B374" t="str">
            <v>STD</v>
          </cell>
          <cell r="C374">
            <v>1.25</v>
          </cell>
          <cell r="D374">
            <v>3.56</v>
          </cell>
          <cell r="E374">
            <v>1</v>
          </cell>
          <cell r="I374">
            <v>0.15</v>
          </cell>
          <cell r="K374">
            <v>0.15</v>
          </cell>
          <cell r="P374">
            <v>2</v>
          </cell>
        </row>
        <row r="375">
          <cell r="B375" t="str">
            <v>STD</v>
          </cell>
          <cell r="C375">
            <v>1.25</v>
          </cell>
          <cell r="D375">
            <v>3.56</v>
          </cell>
          <cell r="E375">
            <v>1</v>
          </cell>
          <cell r="I375">
            <v>0.15</v>
          </cell>
          <cell r="K375">
            <v>0.15</v>
          </cell>
          <cell r="P375">
            <v>2</v>
          </cell>
        </row>
        <row r="376">
          <cell r="B376" t="str">
            <v>STD</v>
          </cell>
          <cell r="C376">
            <v>1.5</v>
          </cell>
          <cell r="D376">
            <v>3.68</v>
          </cell>
          <cell r="E376">
            <v>1</v>
          </cell>
          <cell r="I376">
            <v>0.15</v>
          </cell>
          <cell r="J376">
            <v>0</v>
          </cell>
          <cell r="K376">
            <v>0.15</v>
          </cell>
          <cell r="P376">
            <v>2</v>
          </cell>
        </row>
        <row r="377">
          <cell r="B377" t="str">
            <v>STD</v>
          </cell>
          <cell r="C377">
            <v>1.5</v>
          </cell>
          <cell r="D377">
            <v>3.68</v>
          </cell>
          <cell r="E377">
            <v>1</v>
          </cell>
          <cell r="I377">
            <v>0.15</v>
          </cell>
          <cell r="J377">
            <v>0</v>
          </cell>
          <cell r="K377">
            <v>0.15</v>
          </cell>
          <cell r="P377">
            <v>2</v>
          </cell>
        </row>
        <row r="378">
          <cell r="B378" t="str">
            <v>STD</v>
          </cell>
          <cell r="C378">
            <v>1.5</v>
          </cell>
          <cell r="D378">
            <v>3.68</v>
          </cell>
          <cell r="E378">
            <v>1</v>
          </cell>
          <cell r="I378">
            <v>0.15</v>
          </cell>
          <cell r="J378">
            <v>0</v>
          </cell>
          <cell r="K378">
            <v>0.15</v>
          </cell>
          <cell r="P378">
            <v>2</v>
          </cell>
        </row>
        <row r="379">
          <cell r="B379" t="str">
            <v>STD</v>
          </cell>
          <cell r="C379">
            <v>2</v>
          </cell>
          <cell r="D379">
            <v>3.91</v>
          </cell>
          <cell r="E379">
            <v>1</v>
          </cell>
          <cell r="I379">
            <v>0.3</v>
          </cell>
          <cell r="J379">
            <v>0</v>
          </cell>
          <cell r="K379">
            <v>0.3</v>
          </cell>
          <cell r="P379">
            <v>2</v>
          </cell>
        </row>
        <row r="380">
          <cell r="B380" t="str">
            <v>STD</v>
          </cell>
          <cell r="C380">
            <v>2</v>
          </cell>
          <cell r="D380">
            <v>3.91</v>
          </cell>
          <cell r="E380">
            <v>1</v>
          </cell>
          <cell r="I380">
            <v>0.3</v>
          </cell>
          <cell r="J380">
            <v>0</v>
          </cell>
          <cell r="K380">
            <v>0.3</v>
          </cell>
          <cell r="P380">
            <v>2</v>
          </cell>
        </row>
        <row r="381">
          <cell r="B381" t="str">
            <v>STD</v>
          </cell>
          <cell r="C381">
            <v>2</v>
          </cell>
          <cell r="D381">
            <v>3.91</v>
          </cell>
          <cell r="E381">
            <v>1</v>
          </cell>
          <cell r="I381">
            <v>0.3</v>
          </cell>
          <cell r="J381">
            <v>0</v>
          </cell>
          <cell r="K381">
            <v>0.3</v>
          </cell>
          <cell r="P381">
            <v>2</v>
          </cell>
        </row>
        <row r="382">
          <cell r="B382" t="str">
            <v>STD</v>
          </cell>
          <cell r="C382">
            <v>2.5</v>
          </cell>
          <cell r="D382">
            <v>5.16</v>
          </cell>
          <cell r="E382">
            <v>1</v>
          </cell>
          <cell r="I382">
            <v>0.25</v>
          </cell>
          <cell r="J382">
            <v>0.2</v>
          </cell>
          <cell r="K382">
            <v>0.45</v>
          </cell>
          <cell r="P382">
            <v>2</v>
          </cell>
        </row>
        <row r="383">
          <cell r="B383" t="str">
            <v>STD</v>
          </cell>
          <cell r="C383">
            <v>3</v>
          </cell>
          <cell r="D383">
            <v>5.49</v>
          </cell>
          <cell r="E383">
            <v>1</v>
          </cell>
          <cell r="I383">
            <v>0.3</v>
          </cell>
          <cell r="J383">
            <v>0.3</v>
          </cell>
          <cell r="K383">
            <v>0.6</v>
          </cell>
          <cell r="P383">
            <v>2</v>
          </cell>
        </row>
        <row r="384">
          <cell r="B384" t="str">
            <v>STD</v>
          </cell>
          <cell r="C384">
            <v>3.5</v>
          </cell>
          <cell r="D384">
            <v>5.74</v>
          </cell>
          <cell r="E384">
            <v>1</v>
          </cell>
          <cell r="I384">
            <v>0.35</v>
          </cell>
          <cell r="J384">
            <v>0.4</v>
          </cell>
          <cell r="K384">
            <v>0.75</v>
          </cell>
          <cell r="P384">
            <v>3</v>
          </cell>
        </row>
        <row r="385">
          <cell r="B385" t="str">
            <v>STD</v>
          </cell>
          <cell r="C385">
            <v>4</v>
          </cell>
          <cell r="D385">
            <v>6.02</v>
          </cell>
          <cell r="E385">
            <v>1</v>
          </cell>
          <cell r="I385">
            <v>0.41</v>
          </cell>
          <cell r="J385">
            <v>0.49</v>
          </cell>
          <cell r="K385">
            <v>0.89999999999999991</v>
          </cell>
          <cell r="P385">
            <v>3</v>
          </cell>
        </row>
        <row r="386">
          <cell r="B386" t="str">
            <v>STD</v>
          </cell>
          <cell r="C386">
            <v>5</v>
          </cell>
          <cell r="D386">
            <v>6.55</v>
          </cell>
          <cell r="E386">
            <v>1</v>
          </cell>
          <cell r="I386">
            <v>0.51</v>
          </cell>
          <cell r="J386">
            <v>0.54</v>
          </cell>
          <cell r="K386">
            <v>1.05</v>
          </cell>
          <cell r="P386">
            <v>4</v>
          </cell>
        </row>
        <row r="387">
          <cell r="B387" t="str">
            <v>STD</v>
          </cell>
          <cell r="C387">
            <v>6</v>
          </cell>
          <cell r="D387">
            <v>7.11</v>
          </cell>
          <cell r="E387">
            <v>1</v>
          </cell>
          <cell r="I387">
            <v>0.61</v>
          </cell>
          <cell r="J387">
            <v>1.04</v>
          </cell>
          <cell r="K387">
            <v>1.65</v>
          </cell>
          <cell r="P387">
            <v>4</v>
          </cell>
        </row>
        <row r="388">
          <cell r="B388" t="str">
            <v>STD</v>
          </cell>
          <cell r="C388">
            <v>8</v>
          </cell>
          <cell r="D388">
            <v>8.18</v>
          </cell>
          <cell r="E388">
            <v>1</v>
          </cell>
          <cell r="I388">
            <v>0.81</v>
          </cell>
          <cell r="J388">
            <v>1.73</v>
          </cell>
          <cell r="K388">
            <v>2.54</v>
          </cell>
          <cell r="P388">
            <v>4</v>
          </cell>
        </row>
        <row r="389">
          <cell r="B389" t="str">
            <v>STD</v>
          </cell>
          <cell r="C389">
            <v>10</v>
          </cell>
          <cell r="D389">
            <v>9.27</v>
          </cell>
          <cell r="E389">
            <v>1</v>
          </cell>
          <cell r="I389">
            <v>1.01</v>
          </cell>
          <cell r="J389">
            <v>3.04</v>
          </cell>
          <cell r="K389">
            <v>4.05</v>
          </cell>
          <cell r="P389">
            <v>4</v>
          </cell>
        </row>
        <row r="390">
          <cell r="B390" t="str">
            <v>STD</v>
          </cell>
          <cell r="C390">
            <v>12</v>
          </cell>
          <cell r="D390">
            <v>9.5299999999999994</v>
          </cell>
          <cell r="E390">
            <v>1</v>
          </cell>
          <cell r="I390">
            <v>1.22</v>
          </cell>
          <cell r="J390">
            <v>3.28</v>
          </cell>
          <cell r="K390">
            <v>4.5</v>
          </cell>
          <cell r="P390">
            <v>6</v>
          </cell>
        </row>
        <row r="391">
          <cell r="B391" t="str">
            <v>STD</v>
          </cell>
          <cell r="C391">
            <v>14</v>
          </cell>
          <cell r="D391">
            <v>9.5299999999999994</v>
          </cell>
          <cell r="E391">
            <v>1</v>
          </cell>
          <cell r="I391">
            <v>1.42</v>
          </cell>
          <cell r="J391">
            <v>3.97</v>
          </cell>
          <cell r="K391">
            <v>5.3900000000000006</v>
          </cell>
          <cell r="P391">
            <v>6</v>
          </cell>
        </row>
        <row r="392">
          <cell r="B392" t="str">
            <v>STD</v>
          </cell>
          <cell r="C392">
            <v>16</v>
          </cell>
          <cell r="D392">
            <v>9.5299999999999994</v>
          </cell>
          <cell r="E392">
            <v>1</v>
          </cell>
          <cell r="I392">
            <v>1.62</v>
          </cell>
          <cell r="J392">
            <v>4.68</v>
          </cell>
          <cell r="K392">
            <v>6.3</v>
          </cell>
          <cell r="P392">
            <v>6</v>
          </cell>
        </row>
        <row r="393">
          <cell r="B393" t="str">
            <v>STD</v>
          </cell>
          <cell r="C393">
            <v>18</v>
          </cell>
          <cell r="D393">
            <v>9.5299999999999994</v>
          </cell>
          <cell r="E393">
            <v>1</v>
          </cell>
          <cell r="I393">
            <v>1.82</v>
          </cell>
          <cell r="J393">
            <v>5.38</v>
          </cell>
          <cell r="K393">
            <v>7.2</v>
          </cell>
          <cell r="P393">
            <v>6</v>
          </cell>
        </row>
        <row r="394">
          <cell r="B394" t="str">
            <v>STD</v>
          </cell>
          <cell r="C394">
            <v>20</v>
          </cell>
          <cell r="D394">
            <v>9.5299999999999994</v>
          </cell>
          <cell r="E394">
            <v>1</v>
          </cell>
          <cell r="I394">
            <v>2.0299999999999998</v>
          </cell>
          <cell r="J394">
            <v>5.47</v>
          </cell>
          <cell r="K394">
            <v>7.5</v>
          </cell>
          <cell r="P394">
            <v>7</v>
          </cell>
        </row>
        <row r="395">
          <cell r="B395" t="str">
            <v>STD</v>
          </cell>
          <cell r="C395">
            <v>22</v>
          </cell>
          <cell r="D395">
            <v>9.5299999999999994</v>
          </cell>
          <cell r="E395">
            <v>1</v>
          </cell>
          <cell r="I395">
            <v>2.23</v>
          </cell>
          <cell r="J395">
            <v>6.47</v>
          </cell>
          <cell r="K395">
            <v>8.6999999999999993</v>
          </cell>
          <cell r="P395">
            <v>8</v>
          </cell>
        </row>
        <row r="396">
          <cell r="B396" t="str">
            <v>STD</v>
          </cell>
          <cell r="C396">
            <v>24</v>
          </cell>
          <cell r="D396">
            <v>9.5299999999999994</v>
          </cell>
          <cell r="E396">
            <v>1</v>
          </cell>
          <cell r="I396">
            <v>2.4300000000000002</v>
          </cell>
          <cell r="J396">
            <v>6.57</v>
          </cell>
          <cell r="K396">
            <v>9</v>
          </cell>
          <cell r="P396">
            <v>8</v>
          </cell>
        </row>
        <row r="397">
          <cell r="B397" t="str">
            <v>STD</v>
          </cell>
          <cell r="C397">
            <v>26</v>
          </cell>
          <cell r="D397">
            <v>9.5299999999999994</v>
          </cell>
          <cell r="E397">
            <v>1</v>
          </cell>
          <cell r="I397">
            <v>2.64</v>
          </cell>
          <cell r="J397">
            <v>7.7</v>
          </cell>
          <cell r="K397">
            <v>10.34</v>
          </cell>
          <cell r="P397">
            <v>9</v>
          </cell>
        </row>
        <row r="398">
          <cell r="B398" t="str">
            <v>STD</v>
          </cell>
          <cell r="C398">
            <v>28</v>
          </cell>
          <cell r="D398">
            <v>9.5299999999999994</v>
          </cell>
          <cell r="E398">
            <v>1</v>
          </cell>
          <cell r="I398">
            <v>2.84</v>
          </cell>
          <cell r="J398">
            <v>8.25</v>
          </cell>
          <cell r="K398">
            <v>11.09</v>
          </cell>
          <cell r="P398">
            <v>9</v>
          </cell>
        </row>
        <row r="399">
          <cell r="B399" t="str">
            <v>STD</v>
          </cell>
          <cell r="C399">
            <v>30</v>
          </cell>
          <cell r="D399">
            <v>9.5299999999999994</v>
          </cell>
          <cell r="E399">
            <v>1</v>
          </cell>
          <cell r="I399">
            <v>3.04</v>
          </cell>
          <cell r="J399">
            <v>8.9600000000000009</v>
          </cell>
          <cell r="K399">
            <v>12</v>
          </cell>
          <cell r="P399">
            <v>10</v>
          </cell>
        </row>
        <row r="400">
          <cell r="B400" t="str">
            <v>STD</v>
          </cell>
          <cell r="C400">
            <v>32</v>
          </cell>
          <cell r="D400">
            <v>9.5299999999999994</v>
          </cell>
          <cell r="E400">
            <v>1</v>
          </cell>
          <cell r="I400">
            <v>3.24</v>
          </cell>
          <cell r="J400">
            <v>9.51</v>
          </cell>
          <cell r="K400">
            <v>12.75</v>
          </cell>
          <cell r="P400">
            <v>11</v>
          </cell>
        </row>
        <row r="401">
          <cell r="B401" t="str">
            <v>STD</v>
          </cell>
          <cell r="C401">
            <v>34</v>
          </cell>
          <cell r="D401">
            <v>9.5299999999999994</v>
          </cell>
          <cell r="E401">
            <v>1</v>
          </cell>
          <cell r="I401">
            <v>3.45</v>
          </cell>
          <cell r="J401">
            <v>10.050000000000001</v>
          </cell>
          <cell r="K401">
            <v>13.5</v>
          </cell>
          <cell r="P401">
            <v>12</v>
          </cell>
        </row>
        <row r="402">
          <cell r="B402" t="str">
            <v>STD</v>
          </cell>
          <cell r="C402">
            <v>36</v>
          </cell>
          <cell r="D402">
            <v>9.5299999999999994</v>
          </cell>
          <cell r="E402">
            <v>1</v>
          </cell>
          <cell r="I402">
            <v>3.65</v>
          </cell>
          <cell r="J402">
            <v>10.6</v>
          </cell>
          <cell r="K402">
            <v>14.25</v>
          </cell>
          <cell r="P402">
            <v>12</v>
          </cell>
        </row>
        <row r="403">
          <cell r="B403" t="str">
            <v>STD</v>
          </cell>
          <cell r="C403">
            <v>38</v>
          </cell>
          <cell r="D403">
            <v>9.5299999999999994</v>
          </cell>
          <cell r="E403">
            <v>1</v>
          </cell>
          <cell r="I403">
            <v>3.85</v>
          </cell>
          <cell r="J403">
            <v>11.23</v>
          </cell>
          <cell r="K403">
            <v>15.08</v>
          </cell>
          <cell r="P403">
            <v>13</v>
          </cell>
        </row>
        <row r="404">
          <cell r="B404" t="str">
            <v>STD</v>
          </cell>
          <cell r="C404">
            <v>40</v>
          </cell>
          <cell r="D404">
            <v>9.5299999999999994</v>
          </cell>
          <cell r="E404">
            <v>1</v>
          </cell>
          <cell r="I404">
            <v>4.0599999999999996</v>
          </cell>
          <cell r="J404">
            <v>11.66</v>
          </cell>
          <cell r="K404">
            <v>15.719999999999999</v>
          </cell>
          <cell r="P404">
            <v>14</v>
          </cell>
        </row>
        <row r="405">
          <cell r="B405" t="str">
            <v>STD</v>
          </cell>
          <cell r="C405">
            <v>42</v>
          </cell>
          <cell r="D405">
            <v>9.5299999999999994</v>
          </cell>
          <cell r="E405">
            <v>1</v>
          </cell>
          <cell r="I405">
            <v>4.26</v>
          </cell>
          <cell r="J405">
            <v>12.24</v>
          </cell>
          <cell r="K405">
            <v>16.5</v>
          </cell>
          <cell r="P405">
            <v>14</v>
          </cell>
        </row>
        <row r="406">
          <cell r="B406" t="str">
            <v>STD</v>
          </cell>
          <cell r="C406">
            <v>44</v>
          </cell>
          <cell r="D406">
            <v>9.5299999999999994</v>
          </cell>
          <cell r="E406">
            <v>1</v>
          </cell>
          <cell r="I406">
            <v>4.47</v>
          </cell>
          <cell r="J406">
            <v>17.54</v>
          </cell>
          <cell r="K406">
            <v>22.009999999999998</v>
          </cell>
          <cell r="P406">
            <v>15</v>
          </cell>
        </row>
        <row r="407">
          <cell r="B407" t="str">
            <v>STD</v>
          </cell>
          <cell r="C407">
            <v>46</v>
          </cell>
          <cell r="D407">
            <v>9.5299999999999994</v>
          </cell>
          <cell r="E407">
            <v>1</v>
          </cell>
          <cell r="I407">
            <v>4.67</v>
          </cell>
          <cell r="J407">
            <v>18.329999999999998</v>
          </cell>
          <cell r="K407">
            <v>23</v>
          </cell>
          <cell r="P407">
            <v>16</v>
          </cell>
        </row>
        <row r="408">
          <cell r="B408" t="str">
            <v>STD</v>
          </cell>
          <cell r="C408">
            <v>48</v>
          </cell>
          <cell r="D408">
            <v>9.5299999999999994</v>
          </cell>
          <cell r="E408">
            <v>1</v>
          </cell>
          <cell r="I408">
            <v>4.87</v>
          </cell>
          <cell r="J408">
            <v>19.13</v>
          </cell>
          <cell r="K408">
            <v>24</v>
          </cell>
          <cell r="P408">
            <v>16</v>
          </cell>
        </row>
        <row r="409">
          <cell r="B409" t="str">
            <v xml:space="preserve">XS </v>
          </cell>
          <cell r="C409">
            <v>0.125</v>
          </cell>
          <cell r="D409">
            <v>2.41</v>
          </cell>
          <cell r="E409">
            <v>1</v>
          </cell>
          <cell r="I409">
            <v>7.0000000000000007E-2</v>
          </cell>
          <cell r="K409">
            <v>7.0000000000000007E-2</v>
          </cell>
          <cell r="P409">
            <v>2</v>
          </cell>
        </row>
        <row r="410">
          <cell r="B410" t="str">
            <v xml:space="preserve">XS </v>
          </cell>
          <cell r="C410">
            <v>0.125</v>
          </cell>
          <cell r="D410">
            <v>2.41</v>
          </cell>
          <cell r="E410">
            <v>1</v>
          </cell>
          <cell r="I410">
            <v>7.0000000000000007E-2</v>
          </cell>
          <cell r="K410">
            <v>7.0000000000000007E-2</v>
          </cell>
          <cell r="P410">
            <v>2</v>
          </cell>
        </row>
        <row r="411">
          <cell r="B411" t="str">
            <v xml:space="preserve">XS </v>
          </cell>
          <cell r="C411">
            <v>0.125</v>
          </cell>
          <cell r="D411">
            <v>2.41</v>
          </cell>
          <cell r="E411">
            <v>1</v>
          </cell>
          <cell r="I411">
            <v>7.0000000000000007E-2</v>
          </cell>
          <cell r="K411">
            <v>7.0000000000000007E-2</v>
          </cell>
          <cell r="P411">
            <v>2</v>
          </cell>
        </row>
        <row r="412">
          <cell r="B412" t="str">
            <v xml:space="preserve">XS </v>
          </cell>
          <cell r="C412">
            <v>0.25</v>
          </cell>
          <cell r="D412">
            <v>3.02</v>
          </cell>
          <cell r="E412">
            <v>1</v>
          </cell>
          <cell r="I412">
            <v>7.0000000000000007E-2</v>
          </cell>
          <cell r="K412">
            <v>7.0000000000000007E-2</v>
          </cell>
          <cell r="P412">
            <v>2</v>
          </cell>
        </row>
        <row r="413">
          <cell r="B413" t="str">
            <v xml:space="preserve">XS </v>
          </cell>
          <cell r="C413">
            <v>0.25</v>
          </cell>
          <cell r="D413">
            <v>3.02</v>
          </cell>
          <cell r="E413">
            <v>1</v>
          </cell>
          <cell r="I413">
            <v>7.0000000000000007E-2</v>
          </cell>
          <cell r="K413">
            <v>7.0000000000000007E-2</v>
          </cell>
          <cell r="P413">
            <v>2</v>
          </cell>
        </row>
        <row r="414">
          <cell r="B414" t="str">
            <v xml:space="preserve">XS </v>
          </cell>
          <cell r="C414">
            <v>0.25</v>
          </cell>
          <cell r="D414">
            <v>3.02</v>
          </cell>
          <cell r="E414">
            <v>1</v>
          </cell>
          <cell r="I414">
            <v>7.0000000000000007E-2</v>
          </cell>
          <cell r="K414">
            <v>7.0000000000000007E-2</v>
          </cell>
          <cell r="P414">
            <v>2</v>
          </cell>
        </row>
        <row r="415">
          <cell r="B415" t="str">
            <v xml:space="preserve">XS </v>
          </cell>
          <cell r="C415">
            <v>0.375</v>
          </cell>
          <cell r="D415">
            <v>3.2</v>
          </cell>
          <cell r="E415">
            <v>1</v>
          </cell>
          <cell r="I415">
            <v>7.0000000000000007E-2</v>
          </cell>
          <cell r="J415">
            <v>0</v>
          </cell>
          <cell r="K415">
            <v>7.0000000000000007E-2</v>
          </cell>
          <cell r="P415">
            <v>2</v>
          </cell>
        </row>
        <row r="416">
          <cell r="B416" t="str">
            <v xml:space="preserve">XS </v>
          </cell>
          <cell r="C416">
            <v>0.375</v>
          </cell>
          <cell r="D416">
            <v>3.2</v>
          </cell>
          <cell r="E416">
            <v>1</v>
          </cell>
          <cell r="I416">
            <v>7.0000000000000007E-2</v>
          </cell>
          <cell r="J416">
            <v>0</v>
          </cell>
          <cell r="K416">
            <v>7.0000000000000007E-2</v>
          </cell>
          <cell r="P416">
            <v>2</v>
          </cell>
        </row>
        <row r="417">
          <cell r="B417" t="str">
            <v xml:space="preserve">XS </v>
          </cell>
          <cell r="C417">
            <v>0.375</v>
          </cell>
          <cell r="D417">
            <v>3.2</v>
          </cell>
          <cell r="E417">
            <v>1</v>
          </cell>
          <cell r="I417">
            <v>7.0000000000000007E-2</v>
          </cell>
          <cell r="J417">
            <v>0</v>
          </cell>
          <cell r="K417">
            <v>7.0000000000000007E-2</v>
          </cell>
          <cell r="P417">
            <v>2</v>
          </cell>
        </row>
        <row r="418">
          <cell r="B418" t="str">
            <v xml:space="preserve">XS </v>
          </cell>
          <cell r="C418">
            <v>0.5</v>
          </cell>
          <cell r="D418">
            <v>3.73</v>
          </cell>
          <cell r="E418">
            <v>1</v>
          </cell>
          <cell r="I418">
            <v>7.0000000000000007E-2</v>
          </cell>
          <cell r="J418">
            <v>0</v>
          </cell>
          <cell r="K418">
            <v>7.0000000000000007E-2</v>
          </cell>
          <cell r="P418">
            <v>2</v>
          </cell>
        </row>
        <row r="419">
          <cell r="B419" t="str">
            <v xml:space="preserve">XS </v>
          </cell>
          <cell r="C419">
            <v>0.5</v>
          </cell>
          <cell r="D419">
            <v>3.73</v>
          </cell>
          <cell r="E419">
            <v>1</v>
          </cell>
          <cell r="I419">
            <v>7.0000000000000007E-2</v>
          </cell>
          <cell r="J419">
            <v>0</v>
          </cell>
          <cell r="K419">
            <v>7.0000000000000007E-2</v>
          </cell>
          <cell r="P419">
            <v>2</v>
          </cell>
        </row>
        <row r="420">
          <cell r="B420" t="str">
            <v xml:space="preserve">XS </v>
          </cell>
          <cell r="C420">
            <v>0.5</v>
          </cell>
          <cell r="D420">
            <v>3.73</v>
          </cell>
          <cell r="E420">
            <v>1</v>
          </cell>
          <cell r="I420">
            <v>7.0000000000000007E-2</v>
          </cell>
          <cell r="J420">
            <v>0</v>
          </cell>
          <cell r="K420">
            <v>7.0000000000000007E-2</v>
          </cell>
          <cell r="P420">
            <v>2</v>
          </cell>
        </row>
        <row r="421">
          <cell r="B421" t="str">
            <v xml:space="preserve">XS </v>
          </cell>
          <cell r="C421">
            <v>0.75</v>
          </cell>
          <cell r="D421">
            <v>3.91</v>
          </cell>
          <cell r="E421">
            <v>1</v>
          </cell>
          <cell r="I421">
            <v>7.0000000000000007E-2</v>
          </cell>
          <cell r="J421">
            <v>0</v>
          </cell>
          <cell r="K421">
            <v>7.0000000000000007E-2</v>
          </cell>
          <cell r="P421">
            <v>2</v>
          </cell>
        </row>
        <row r="422">
          <cell r="B422" t="str">
            <v xml:space="preserve">XS </v>
          </cell>
          <cell r="C422">
            <v>0.75</v>
          </cell>
          <cell r="D422">
            <v>3.91</v>
          </cell>
          <cell r="E422">
            <v>1</v>
          </cell>
          <cell r="I422">
            <v>7.0000000000000007E-2</v>
          </cell>
          <cell r="J422">
            <v>0</v>
          </cell>
          <cell r="K422">
            <v>7.0000000000000007E-2</v>
          </cell>
          <cell r="P422">
            <v>2</v>
          </cell>
        </row>
        <row r="423">
          <cell r="B423" t="str">
            <v xml:space="preserve">XS </v>
          </cell>
          <cell r="C423">
            <v>0.75</v>
          </cell>
          <cell r="D423">
            <v>3.91</v>
          </cell>
          <cell r="E423">
            <v>1</v>
          </cell>
          <cell r="I423">
            <v>7.0000000000000007E-2</v>
          </cell>
          <cell r="J423">
            <v>0</v>
          </cell>
          <cell r="K423">
            <v>7.0000000000000007E-2</v>
          </cell>
          <cell r="P423">
            <v>2</v>
          </cell>
        </row>
        <row r="424">
          <cell r="B424" t="str">
            <v xml:space="preserve">XS </v>
          </cell>
          <cell r="C424">
            <v>1</v>
          </cell>
          <cell r="D424">
            <v>4.55</v>
          </cell>
          <cell r="E424">
            <v>1</v>
          </cell>
          <cell r="I424">
            <v>0.15</v>
          </cell>
          <cell r="J424">
            <v>0</v>
          </cell>
          <cell r="K424">
            <v>0.15</v>
          </cell>
          <cell r="P424">
            <v>2</v>
          </cell>
        </row>
        <row r="425">
          <cell r="B425" t="str">
            <v xml:space="preserve">XS </v>
          </cell>
          <cell r="C425">
            <v>1</v>
          </cell>
          <cell r="D425">
            <v>4.55</v>
          </cell>
          <cell r="E425">
            <v>1</v>
          </cell>
          <cell r="I425">
            <v>0.15</v>
          </cell>
          <cell r="J425">
            <v>0</v>
          </cell>
          <cell r="K425">
            <v>0.15</v>
          </cell>
          <cell r="P425">
            <v>2</v>
          </cell>
        </row>
        <row r="426">
          <cell r="B426" t="str">
            <v xml:space="preserve">XS </v>
          </cell>
          <cell r="C426">
            <v>1</v>
          </cell>
          <cell r="D426">
            <v>4.55</v>
          </cell>
          <cell r="E426">
            <v>1</v>
          </cell>
          <cell r="I426">
            <v>0.15</v>
          </cell>
          <cell r="J426">
            <v>0</v>
          </cell>
          <cell r="K426">
            <v>0.15</v>
          </cell>
          <cell r="P426">
            <v>2</v>
          </cell>
        </row>
        <row r="427">
          <cell r="B427" t="str">
            <v xml:space="preserve">XS </v>
          </cell>
          <cell r="C427">
            <v>1.25</v>
          </cell>
          <cell r="D427">
            <v>4.8499999999999996</v>
          </cell>
          <cell r="E427">
            <v>1</v>
          </cell>
          <cell r="I427">
            <v>0.13</v>
          </cell>
          <cell r="J427">
            <v>0.17</v>
          </cell>
          <cell r="K427">
            <v>0.30000000000000004</v>
          </cell>
          <cell r="P427">
            <v>2</v>
          </cell>
        </row>
        <row r="428">
          <cell r="B428" t="str">
            <v xml:space="preserve">XS </v>
          </cell>
          <cell r="C428">
            <v>1.25</v>
          </cell>
          <cell r="D428">
            <v>4.8499999999999996</v>
          </cell>
          <cell r="E428">
            <v>1</v>
          </cell>
          <cell r="I428">
            <v>0.13</v>
          </cell>
          <cell r="J428">
            <v>0.17</v>
          </cell>
          <cell r="K428">
            <v>0.30000000000000004</v>
          </cell>
          <cell r="P428">
            <v>2</v>
          </cell>
        </row>
        <row r="429">
          <cell r="B429" t="str">
            <v xml:space="preserve">XS </v>
          </cell>
          <cell r="C429">
            <v>1.25</v>
          </cell>
          <cell r="D429">
            <v>4.8499999999999996</v>
          </cell>
          <cell r="E429">
            <v>1</v>
          </cell>
          <cell r="I429">
            <v>0.13</v>
          </cell>
          <cell r="J429">
            <v>0.17</v>
          </cell>
          <cell r="K429">
            <v>0.30000000000000004</v>
          </cell>
          <cell r="P429">
            <v>2</v>
          </cell>
        </row>
        <row r="430">
          <cell r="B430" t="str">
            <v xml:space="preserve">XS </v>
          </cell>
          <cell r="C430">
            <v>1.5</v>
          </cell>
          <cell r="D430">
            <v>5.08</v>
          </cell>
          <cell r="E430">
            <v>1</v>
          </cell>
          <cell r="I430">
            <v>0.15</v>
          </cell>
          <cell r="J430">
            <v>0.15</v>
          </cell>
          <cell r="K430">
            <v>0.3</v>
          </cell>
          <cell r="P430">
            <v>2</v>
          </cell>
        </row>
        <row r="431">
          <cell r="B431" t="str">
            <v xml:space="preserve">XS </v>
          </cell>
          <cell r="C431">
            <v>1.5</v>
          </cell>
          <cell r="D431">
            <v>5.08</v>
          </cell>
          <cell r="E431">
            <v>1</v>
          </cell>
          <cell r="I431">
            <v>0.15</v>
          </cell>
          <cell r="J431">
            <v>0.15</v>
          </cell>
          <cell r="K431">
            <v>0.3</v>
          </cell>
          <cell r="P431">
            <v>2</v>
          </cell>
        </row>
        <row r="432">
          <cell r="B432" t="str">
            <v xml:space="preserve">XS </v>
          </cell>
          <cell r="C432">
            <v>1.5</v>
          </cell>
          <cell r="D432">
            <v>5.08</v>
          </cell>
          <cell r="E432">
            <v>1</v>
          </cell>
          <cell r="I432">
            <v>0.15</v>
          </cell>
          <cell r="J432">
            <v>0.15</v>
          </cell>
          <cell r="K432">
            <v>0.3</v>
          </cell>
          <cell r="P432">
            <v>2</v>
          </cell>
        </row>
        <row r="433">
          <cell r="B433" t="str">
            <v xml:space="preserve">XS </v>
          </cell>
          <cell r="C433">
            <v>2</v>
          </cell>
          <cell r="D433">
            <v>5.54</v>
          </cell>
          <cell r="E433">
            <v>1</v>
          </cell>
          <cell r="I433">
            <v>0.2</v>
          </cell>
          <cell r="J433">
            <v>0.25</v>
          </cell>
          <cell r="K433">
            <v>0.45</v>
          </cell>
          <cell r="P433">
            <v>2</v>
          </cell>
        </row>
        <row r="434">
          <cell r="B434" t="str">
            <v xml:space="preserve">XS </v>
          </cell>
          <cell r="C434">
            <v>2</v>
          </cell>
          <cell r="D434">
            <v>5.54</v>
          </cell>
          <cell r="E434">
            <v>1</v>
          </cell>
          <cell r="I434">
            <v>0.2</v>
          </cell>
          <cell r="J434">
            <v>0.25</v>
          </cell>
          <cell r="K434">
            <v>0.45</v>
          </cell>
          <cell r="P434">
            <v>2</v>
          </cell>
        </row>
        <row r="435">
          <cell r="B435" t="str">
            <v xml:space="preserve">XS </v>
          </cell>
          <cell r="C435">
            <v>2</v>
          </cell>
          <cell r="D435">
            <v>5.54</v>
          </cell>
          <cell r="E435">
            <v>1</v>
          </cell>
          <cell r="I435">
            <v>0.2</v>
          </cell>
          <cell r="J435">
            <v>0.25</v>
          </cell>
          <cell r="K435">
            <v>0.45</v>
          </cell>
          <cell r="P435">
            <v>2</v>
          </cell>
        </row>
        <row r="436">
          <cell r="B436" t="str">
            <v xml:space="preserve">XS </v>
          </cell>
          <cell r="C436">
            <v>2.5</v>
          </cell>
          <cell r="D436">
            <v>7.01</v>
          </cell>
          <cell r="E436">
            <v>1</v>
          </cell>
          <cell r="I436">
            <v>0.25</v>
          </cell>
          <cell r="J436">
            <v>0.5</v>
          </cell>
          <cell r="K436">
            <v>0.75</v>
          </cell>
          <cell r="P436">
            <v>2</v>
          </cell>
        </row>
        <row r="437">
          <cell r="B437" t="str">
            <v xml:space="preserve">XS </v>
          </cell>
          <cell r="C437">
            <v>3</v>
          </cell>
          <cell r="D437">
            <v>7.62</v>
          </cell>
          <cell r="E437">
            <v>1</v>
          </cell>
          <cell r="I437">
            <v>0.3</v>
          </cell>
          <cell r="J437">
            <v>0.6</v>
          </cell>
          <cell r="K437">
            <v>0.89999999999999991</v>
          </cell>
          <cell r="P437">
            <v>2</v>
          </cell>
        </row>
        <row r="438">
          <cell r="B438" t="str">
            <v xml:space="preserve">XS </v>
          </cell>
          <cell r="C438">
            <v>3.5</v>
          </cell>
          <cell r="D438">
            <v>8.08</v>
          </cell>
          <cell r="E438">
            <v>1</v>
          </cell>
          <cell r="I438">
            <v>0.35</v>
          </cell>
          <cell r="J438">
            <v>0.85</v>
          </cell>
          <cell r="K438">
            <v>1.2</v>
          </cell>
          <cell r="P438">
            <v>3</v>
          </cell>
        </row>
        <row r="439">
          <cell r="B439" t="str">
            <v xml:space="preserve">XS </v>
          </cell>
          <cell r="C439">
            <v>4</v>
          </cell>
          <cell r="D439">
            <v>8.56</v>
          </cell>
          <cell r="E439">
            <v>1</v>
          </cell>
          <cell r="I439">
            <v>0.41</v>
          </cell>
          <cell r="J439">
            <v>0.93</v>
          </cell>
          <cell r="K439">
            <v>1.34</v>
          </cell>
          <cell r="P439">
            <v>3</v>
          </cell>
        </row>
        <row r="440">
          <cell r="B440" t="str">
            <v xml:space="preserve">XS </v>
          </cell>
          <cell r="C440">
            <v>5</v>
          </cell>
          <cell r="D440">
            <v>9.5299999999999994</v>
          </cell>
          <cell r="E440">
            <v>1</v>
          </cell>
          <cell r="I440">
            <v>0.51</v>
          </cell>
          <cell r="J440">
            <v>1.59</v>
          </cell>
          <cell r="K440">
            <v>2.1</v>
          </cell>
          <cell r="P440">
            <v>4</v>
          </cell>
        </row>
        <row r="441">
          <cell r="B441" t="str">
            <v xml:space="preserve">XS </v>
          </cell>
          <cell r="C441">
            <v>6</v>
          </cell>
          <cell r="D441">
            <v>10.97</v>
          </cell>
          <cell r="E441">
            <v>1.25</v>
          </cell>
          <cell r="I441">
            <v>0.61</v>
          </cell>
          <cell r="J441">
            <v>2.69</v>
          </cell>
          <cell r="K441">
            <v>3.3</v>
          </cell>
          <cell r="P441">
            <v>4</v>
          </cell>
        </row>
        <row r="442">
          <cell r="B442" t="str">
            <v xml:space="preserve">XS </v>
          </cell>
          <cell r="C442">
            <v>8</v>
          </cell>
          <cell r="D442">
            <v>12.7</v>
          </cell>
          <cell r="E442">
            <v>1.25</v>
          </cell>
          <cell r="I442">
            <v>0.81</v>
          </cell>
          <cell r="J442">
            <v>4.58</v>
          </cell>
          <cell r="K442">
            <v>5.3900000000000006</v>
          </cell>
          <cell r="P442">
            <v>4</v>
          </cell>
        </row>
        <row r="443">
          <cell r="B443" t="str">
            <v xml:space="preserve">XS </v>
          </cell>
          <cell r="C443">
            <v>10</v>
          </cell>
          <cell r="D443">
            <v>12.7</v>
          </cell>
          <cell r="E443">
            <v>1.25</v>
          </cell>
          <cell r="I443">
            <v>1.01</v>
          </cell>
          <cell r="J443">
            <v>5.74</v>
          </cell>
          <cell r="K443">
            <v>6.75</v>
          </cell>
          <cell r="P443">
            <v>4</v>
          </cell>
        </row>
        <row r="444">
          <cell r="B444" t="str">
            <v xml:space="preserve">XS </v>
          </cell>
          <cell r="C444">
            <v>12</v>
          </cell>
          <cell r="D444">
            <v>12.7</v>
          </cell>
          <cell r="E444">
            <v>1.25</v>
          </cell>
          <cell r="I444">
            <v>1.22</v>
          </cell>
          <cell r="J444">
            <v>6.73</v>
          </cell>
          <cell r="K444">
            <v>7.95</v>
          </cell>
          <cell r="P444">
            <v>6</v>
          </cell>
        </row>
        <row r="445">
          <cell r="B445" t="str">
            <v xml:space="preserve">XS </v>
          </cell>
          <cell r="C445">
            <v>14</v>
          </cell>
          <cell r="D445">
            <v>12.7</v>
          </cell>
          <cell r="E445">
            <v>1.25</v>
          </cell>
          <cell r="I445">
            <v>1.42</v>
          </cell>
          <cell r="J445">
            <v>7.28</v>
          </cell>
          <cell r="K445">
            <v>8.6999999999999993</v>
          </cell>
          <cell r="P445">
            <v>6</v>
          </cell>
        </row>
        <row r="446">
          <cell r="B446" t="str">
            <v xml:space="preserve">XS </v>
          </cell>
          <cell r="C446">
            <v>16</v>
          </cell>
          <cell r="D446">
            <v>12.7</v>
          </cell>
          <cell r="E446">
            <v>1.25</v>
          </cell>
          <cell r="I446">
            <v>1.62</v>
          </cell>
          <cell r="J446">
            <v>8.42</v>
          </cell>
          <cell r="K446">
            <v>10.039999999999999</v>
          </cell>
          <cell r="P446">
            <v>6</v>
          </cell>
        </row>
        <row r="447">
          <cell r="B447" t="str">
            <v xml:space="preserve">XS </v>
          </cell>
          <cell r="C447">
            <v>18</v>
          </cell>
          <cell r="D447">
            <v>12.7</v>
          </cell>
          <cell r="E447">
            <v>1.25</v>
          </cell>
          <cell r="I447">
            <v>1.82</v>
          </cell>
          <cell r="J447">
            <v>9.42</v>
          </cell>
          <cell r="K447">
            <v>11.24</v>
          </cell>
          <cell r="P447">
            <v>6</v>
          </cell>
        </row>
        <row r="448">
          <cell r="B448" t="str">
            <v xml:space="preserve">XS </v>
          </cell>
          <cell r="C448">
            <v>20</v>
          </cell>
          <cell r="D448">
            <v>12.7</v>
          </cell>
          <cell r="E448">
            <v>1.25</v>
          </cell>
          <cell r="I448">
            <v>2.0299999999999998</v>
          </cell>
          <cell r="J448">
            <v>10.42</v>
          </cell>
          <cell r="K448">
            <v>12.45</v>
          </cell>
          <cell r="P448">
            <v>7</v>
          </cell>
        </row>
        <row r="449">
          <cell r="B449" t="str">
            <v xml:space="preserve">XS </v>
          </cell>
          <cell r="C449">
            <v>22</v>
          </cell>
          <cell r="D449">
            <v>12.7</v>
          </cell>
          <cell r="E449">
            <v>1.25</v>
          </cell>
          <cell r="I449">
            <v>2.23</v>
          </cell>
          <cell r="J449">
            <v>11.72</v>
          </cell>
          <cell r="K449">
            <v>13.950000000000001</v>
          </cell>
          <cell r="P449">
            <v>8</v>
          </cell>
        </row>
        <row r="450">
          <cell r="B450" t="str">
            <v xml:space="preserve">XS </v>
          </cell>
          <cell r="C450">
            <v>24</v>
          </cell>
          <cell r="D450">
            <v>12.7</v>
          </cell>
          <cell r="E450">
            <v>1.25</v>
          </cell>
          <cell r="I450">
            <v>2.4300000000000002</v>
          </cell>
          <cell r="J450">
            <v>12.57</v>
          </cell>
          <cell r="K450">
            <v>15</v>
          </cell>
          <cell r="P450">
            <v>8</v>
          </cell>
        </row>
        <row r="451">
          <cell r="B451" t="str">
            <v xml:space="preserve">XS </v>
          </cell>
          <cell r="C451">
            <v>26</v>
          </cell>
          <cell r="D451">
            <v>12.7</v>
          </cell>
          <cell r="E451">
            <v>1.25</v>
          </cell>
          <cell r="I451">
            <v>2.64</v>
          </cell>
          <cell r="J451">
            <v>13.86</v>
          </cell>
          <cell r="K451">
            <v>16.5</v>
          </cell>
          <cell r="P451">
            <v>9</v>
          </cell>
        </row>
        <row r="452">
          <cell r="B452" t="str">
            <v xml:space="preserve">XS </v>
          </cell>
          <cell r="C452">
            <v>28</v>
          </cell>
          <cell r="D452">
            <v>12.7</v>
          </cell>
          <cell r="E452">
            <v>1.25</v>
          </cell>
          <cell r="I452">
            <v>2.84</v>
          </cell>
          <cell r="J452">
            <v>15.16</v>
          </cell>
          <cell r="K452">
            <v>18</v>
          </cell>
          <cell r="P452">
            <v>9</v>
          </cell>
        </row>
        <row r="453">
          <cell r="B453" t="str">
            <v xml:space="preserve">XS </v>
          </cell>
          <cell r="C453">
            <v>30</v>
          </cell>
          <cell r="D453">
            <v>12.7</v>
          </cell>
          <cell r="E453">
            <v>1.25</v>
          </cell>
          <cell r="I453">
            <v>3.04</v>
          </cell>
          <cell r="J453">
            <v>16.45</v>
          </cell>
          <cell r="K453">
            <v>19.489999999999998</v>
          </cell>
          <cell r="P453">
            <v>10</v>
          </cell>
        </row>
        <row r="454">
          <cell r="B454" t="str">
            <v xml:space="preserve">XS </v>
          </cell>
          <cell r="C454">
            <v>32</v>
          </cell>
          <cell r="D454">
            <v>12.7</v>
          </cell>
          <cell r="E454">
            <v>1.25</v>
          </cell>
          <cell r="I454">
            <v>3.24</v>
          </cell>
          <cell r="J454">
            <v>17.75</v>
          </cell>
          <cell r="K454">
            <v>20.990000000000002</v>
          </cell>
          <cell r="P454">
            <v>11</v>
          </cell>
        </row>
        <row r="455">
          <cell r="B455" t="str">
            <v xml:space="preserve">XS </v>
          </cell>
          <cell r="C455">
            <v>34</v>
          </cell>
          <cell r="D455">
            <v>12.7</v>
          </cell>
          <cell r="E455">
            <v>1.25</v>
          </cell>
          <cell r="I455">
            <v>3.45</v>
          </cell>
          <cell r="J455">
            <v>18.54</v>
          </cell>
          <cell r="K455">
            <v>21.99</v>
          </cell>
          <cell r="P455">
            <v>12</v>
          </cell>
        </row>
        <row r="456">
          <cell r="B456" t="str">
            <v xml:space="preserve">XS </v>
          </cell>
          <cell r="C456">
            <v>36</v>
          </cell>
          <cell r="D456">
            <v>12.7</v>
          </cell>
          <cell r="E456">
            <v>1.25</v>
          </cell>
          <cell r="I456">
            <v>3.65</v>
          </cell>
          <cell r="J456">
            <v>18.84</v>
          </cell>
          <cell r="K456">
            <v>22.49</v>
          </cell>
          <cell r="P456">
            <v>12</v>
          </cell>
        </row>
        <row r="457">
          <cell r="B457" t="str">
            <v xml:space="preserve">XS </v>
          </cell>
          <cell r="C457">
            <v>38</v>
          </cell>
          <cell r="D457">
            <v>12.7</v>
          </cell>
          <cell r="E457">
            <v>1.25</v>
          </cell>
          <cell r="I457">
            <v>3.85</v>
          </cell>
          <cell r="J457">
            <v>19.89</v>
          </cell>
          <cell r="K457">
            <v>23.740000000000002</v>
          </cell>
          <cell r="P457">
            <v>13</v>
          </cell>
        </row>
        <row r="458">
          <cell r="B458" t="str">
            <v xml:space="preserve">XS </v>
          </cell>
          <cell r="C458">
            <v>40</v>
          </cell>
          <cell r="D458">
            <v>12.7</v>
          </cell>
          <cell r="E458">
            <v>1.25</v>
          </cell>
          <cell r="I458">
            <v>4.0599999999999996</v>
          </cell>
          <cell r="J458">
            <v>21.66</v>
          </cell>
          <cell r="K458">
            <v>25.72</v>
          </cell>
          <cell r="P458">
            <v>14</v>
          </cell>
        </row>
        <row r="459">
          <cell r="B459" t="str">
            <v xml:space="preserve">XS </v>
          </cell>
          <cell r="C459">
            <v>42</v>
          </cell>
          <cell r="D459">
            <v>12.7</v>
          </cell>
          <cell r="E459">
            <v>1.25</v>
          </cell>
          <cell r="I459">
            <v>4.26</v>
          </cell>
          <cell r="J459">
            <v>22.74</v>
          </cell>
          <cell r="K459">
            <v>27</v>
          </cell>
          <cell r="P459">
            <v>14</v>
          </cell>
        </row>
        <row r="460">
          <cell r="B460" t="str">
            <v xml:space="preserve">XS </v>
          </cell>
          <cell r="C460">
            <v>44</v>
          </cell>
          <cell r="D460">
            <v>12.7</v>
          </cell>
          <cell r="E460">
            <v>1.25</v>
          </cell>
          <cell r="I460">
            <v>4.47</v>
          </cell>
          <cell r="J460">
            <v>27.16</v>
          </cell>
          <cell r="K460">
            <v>31.63</v>
          </cell>
          <cell r="P460">
            <v>15</v>
          </cell>
        </row>
        <row r="461">
          <cell r="B461" t="str">
            <v xml:space="preserve">XS </v>
          </cell>
          <cell r="C461">
            <v>46</v>
          </cell>
          <cell r="D461">
            <v>12.7</v>
          </cell>
          <cell r="E461">
            <v>1.25</v>
          </cell>
          <cell r="I461">
            <v>4.67</v>
          </cell>
          <cell r="J461">
            <v>28.4</v>
          </cell>
          <cell r="K461">
            <v>33.07</v>
          </cell>
          <cell r="P461">
            <v>16</v>
          </cell>
        </row>
        <row r="462">
          <cell r="B462" t="str">
            <v xml:space="preserve">XS </v>
          </cell>
          <cell r="C462">
            <v>48</v>
          </cell>
          <cell r="D462">
            <v>12.7</v>
          </cell>
          <cell r="E462">
            <v>1.25</v>
          </cell>
          <cell r="I462">
            <v>4.87</v>
          </cell>
          <cell r="J462">
            <v>29.63</v>
          </cell>
          <cell r="K462">
            <v>34.5</v>
          </cell>
          <cell r="P462">
            <v>16</v>
          </cell>
        </row>
        <row r="463">
          <cell r="B463" t="str">
            <v>XXS</v>
          </cell>
          <cell r="C463">
            <v>0.5</v>
          </cell>
          <cell r="D463">
            <v>7.47</v>
          </cell>
          <cell r="E463">
            <v>1</v>
          </cell>
          <cell r="I463">
            <v>7.0000000000000007E-2</v>
          </cell>
          <cell r="J463">
            <v>0.23</v>
          </cell>
          <cell r="K463">
            <v>0.30000000000000004</v>
          </cell>
          <cell r="P463">
            <v>2</v>
          </cell>
        </row>
        <row r="464">
          <cell r="B464" t="str">
            <v>XXS</v>
          </cell>
          <cell r="C464">
            <v>0.5</v>
          </cell>
          <cell r="D464">
            <v>7.47</v>
          </cell>
          <cell r="E464">
            <v>1</v>
          </cell>
          <cell r="I464">
            <v>7.0000000000000007E-2</v>
          </cell>
          <cell r="J464">
            <v>0.23</v>
          </cell>
          <cell r="K464">
            <v>0.30000000000000004</v>
          </cell>
          <cell r="P464">
            <v>2</v>
          </cell>
        </row>
        <row r="465">
          <cell r="B465" t="str">
            <v>XXS</v>
          </cell>
          <cell r="C465">
            <v>0.5</v>
          </cell>
          <cell r="D465">
            <v>7.47</v>
          </cell>
          <cell r="E465">
            <v>1</v>
          </cell>
          <cell r="I465">
            <v>7.0000000000000007E-2</v>
          </cell>
          <cell r="J465">
            <v>0.23</v>
          </cell>
          <cell r="K465">
            <v>0.30000000000000004</v>
          </cell>
          <cell r="P465">
            <v>2</v>
          </cell>
        </row>
        <row r="466">
          <cell r="B466" t="str">
            <v>XXS</v>
          </cell>
          <cell r="C466">
            <v>0.75</v>
          </cell>
          <cell r="D466">
            <v>7.82</v>
          </cell>
          <cell r="E466">
            <v>1</v>
          </cell>
          <cell r="I466">
            <v>0.08</v>
          </cell>
          <cell r="J466">
            <v>0.22</v>
          </cell>
          <cell r="K466">
            <v>0.3</v>
          </cell>
          <cell r="P466">
            <v>2</v>
          </cell>
        </row>
        <row r="467">
          <cell r="B467" t="str">
            <v>XXS</v>
          </cell>
          <cell r="C467">
            <v>0.75</v>
          </cell>
          <cell r="D467">
            <v>7.82</v>
          </cell>
          <cell r="E467">
            <v>1</v>
          </cell>
          <cell r="I467">
            <v>0.08</v>
          </cell>
          <cell r="J467">
            <v>0.22</v>
          </cell>
          <cell r="K467">
            <v>0.3</v>
          </cell>
          <cell r="P467">
            <v>2</v>
          </cell>
        </row>
        <row r="468">
          <cell r="B468" t="str">
            <v>XXS</v>
          </cell>
          <cell r="C468">
            <v>0.75</v>
          </cell>
          <cell r="D468">
            <v>7.82</v>
          </cell>
          <cell r="E468">
            <v>1</v>
          </cell>
          <cell r="I468">
            <v>0.08</v>
          </cell>
          <cell r="J468">
            <v>0.22</v>
          </cell>
          <cell r="K468">
            <v>0.3</v>
          </cell>
          <cell r="P468">
            <v>2</v>
          </cell>
        </row>
        <row r="469">
          <cell r="B469" t="str">
            <v>XXS</v>
          </cell>
          <cell r="C469">
            <v>1</v>
          </cell>
          <cell r="D469">
            <v>9.09</v>
          </cell>
          <cell r="E469">
            <v>1</v>
          </cell>
          <cell r="I469">
            <v>0.1</v>
          </cell>
          <cell r="J469">
            <v>0.5</v>
          </cell>
          <cell r="K469">
            <v>0.6</v>
          </cell>
          <cell r="P469">
            <v>2</v>
          </cell>
        </row>
        <row r="470">
          <cell r="B470" t="str">
            <v>XXS</v>
          </cell>
          <cell r="C470">
            <v>1</v>
          </cell>
          <cell r="D470">
            <v>9.09</v>
          </cell>
          <cell r="E470">
            <v>1</v>
          </cell>
          <cell r="I470">
            <v>0.1</v>
          </cell>
          <cell r="J470">
            <v>0.5</v>
          </cell>
          <cell r="K470">
            <v>0.6</v>
          </cell>
          <cell r="P470">
            <v>2</v>
          </cell>
        </row>
        <row r="471">
          <cell r="B471" t="str">
            <v>XXS</v>
          </cell>
          <cell r="C471">
            <v>1</v>
          </cell>
          <cell r="D471">
            <v>9.09</v>
          </cell>
          <cell r="E471">
            <v>1</v>
          </cell>
          <cell r="I471">
            <v>0.1</v>
          </cell>
          <cell r="J471">
            <v>0.5</v>
          </cell>
          <cell r="K471">
            <v>0.6</v>
          </cell>
          <cell r="P471">
            <v>2</v>
          </cell>
        </row>
        <row r="472">
          <cell r="B472" t="str">
            <v>XXS</v>
          </cell>
          <cell r="C472">
            <v>1.25</v>
          </cell>
          <cell r="D472">
            <v>9.6999999999999993</v>
          </cell>
          <cell r="E472">
            <v>1</v>
          </cell>
          <cell r="I472">
            <v>0.13</v>
          </cell>
          <cell r="J472">
            <v>0.67</v>
          </cell>
          <cell r="K472">
            <v>0.8</v>
          </cell>
          <cell r="P472">
            <v>2</v>
          </cell>
        </row>
        <row r="473">
          <cell r="B473" t="str">
            <v>XXS</v>
          </cell>
          <cell r="C473">
            <v>1.25</v>
          </cell>
          <cell r="D473">
            <v>9.6999999999999993</v>
          </cell>
          <cell r="E473">
            <v>1</v>
          </cell>
          <cell r="I473">
            <v>0.13</v>
          </cell>
          <cell r="J473">
            <v>0.67</v>
          </cell>
          <cell r="K473">
            <v>0.8</v>
          </cell>
          <cell r="P473">
            <v>2</v>
          </cell>
        </row>
        <row r="474">
          <cell r="B474" t="str">
            <v>XXS</v>
          </cell>
          <cell r="C474">
            <v>1.25</v>
          </cell>
          <cell r="D474">
            <v>9.6999999999999993</v>
          </cell>
          <cell r="E474">
            <v>1</v>
          </cell>
          <cell r="I474">
            <v>0.13</v>
          </cell>
          <cell r="J474">
            <v>0.67</v>
          </cell>
          <cell r="K474">
            <v>0.8</v>
          </cell>
          <cell r="P474">
            <v>2</v>
          </cell>
        </row>
        <row r="475">
          <cell r="B475" t="str">
            <v>XXS</v>
          </cell>
          <cell r="C475">
            <v>1.5</v>
          </cell>
          <cell r="D475">
            <v>10.15</v>
          </cell>
          <cell r="E475">
            <v>1.25</v>
          </cell>
          <cell r="I475">
            <v>0.15</v>
          </cell>
          <cell r="J475">
            <v>0.75</v>
          </cell>
          <cell r="K475">
            <v>0.9</v>
          </cell>
          <cell r="P475">
            <v>2</v>
          </cell>
        </row>
        <row r="476">
          <cell r="B476" t="str">
            <v>XXS</v>
          </cell>
          <cell r="C476">
            <v>1.5</v>
          </cell>
          <cell r="D476">
            <v>10.15</v>
          </cell>
          <cell r="E476">
            <v>1.25</v>
          </cell>
          <cell r="I476">
            <v>0.15</v>
          </cell>
          <cell r="J476">
            <v>0.75</v>
          </cell>
          <cell r="K476">
            <v>0.9</v>
          </cell>
          <cell r="P476">
            <v>2</v>
          </cell>
        </row>
        <row r="477">
          <cell r="B477" t="str">
            <v>XXS</v>
          </cell>
          <cell r="C477">
            <v>1.5</v>
          </cell>
          <cell r="D477">
            <v>10.15</v>
          </cell>
          <cell r="E477">
            <v>1.25</v>
          </cell>
          <cell r="I477">
            <v>0.15</v>
          </cell>
          <cell r="J477">
            <v>0.75</v>
          </cell>
          <cell r="K477">
            <v>0.9</v>
          </cell>
          <cell r="P477">
            <v>2</v>
          </cell>
        </row>
        <row r="478">
          <cell r="B478" t="str">
            <v>XXS</v>
          </cell>
          <cell r="C478">
            <v>2</v>
          </cell>
          <cell r="D478">
            <v>11.07</v>
          </cell>
          <cell r="E478">
            <v>1.25</v>
          </cell>
          <cell r="I478">
            <v>0.2</v>
          </cell>
          <cell r="J478">
            <v>1</v>
          </cell>
          <cell r="K478">
            <v>1.2</v>
          </cell>
          <cell r="P478">
            <v>4</v>
          </cell>
        </row>
        <row r="479">
          <cell r="B479" t="str">
            <v>XXS</v>
          </cell>
          <cell r="C479">
            <v>2</v>
          </cell>
          <cell r="D479">
            <v>11.07</v>
          </cell>
          <cell r="E479">
            <v>1.25</v>
          </cell>
          <cell r="I479">
            <v>0.2</v>
          </cell>
          <cell r="J479">
            <v>1</v>
          </cell>
          <cell r="K479">
            <v>1.2</v>
          </cell>
          <cell r="P479">
            <v>4</v>
          </cell>
        </row>
        <row r="480">
          <cell r="B480" t="str">
            <v>XXS</v>
          </cell>
          <cell r="C480">
            <v>2</v>
          </cell>
          <cell r="D480">
            <v>11.07</v>
          </cell>
          <cell r="E480">
            <v>1.25</v>
          </cell>
          <cell r="I480">
            <v>0.2</v>
          </cell>
          <cell r="J480">
            <v>1</v>
          </cell>
          <cell r="K480">
            <v>1.2</v>
          </cell>
          <cell r="P480">
            <v>4</v>
          </cell>
        </row>
        <row r="481">
          <cell r="B481" t="str">
            <v>XXS</v>
          </cell>
          <cell r="C481">
            <v>2.5</v>
          </cell>
          <cell r="D481">
            <v>14.02</v>
          </cell>
          <cell r="E481">
            <v>1.25</v>
          </cell>
          <cell r="I481">
            <v>0.25</v>
          </cell>
          <cell r="J481">
            <v>1.7</v>
          </cell>
          <cell r="K481">
            <v>1.95</v>
          </cell>
          <cell r="P481">
            <v>4</v>
          </cell>
        </row>
        <row r="482">
          <cell r="B482" t="str">
            <v>XXS</v>
          </cell>
          <cell r="C482">
            <v>3</v>
          </cell>
          <cell r="D482">
            <v>15.24</v>
          </cell>
          <cell r="E482">
            <v>1.5</v>
          </cell>
          <cell r="I482">
            <v>0.3</v>
          </cell>
          <cell r="J482">
            <v>2.39</v>
          </cell>
          <cell r="K482">
            <v>2.69</v>
          </cell>
          <cell r="P482">
            <v>4</v>
          </cell>
        </row>
        <row r="483">
          <cell r="B483" t="str">
            <v>XXS</v>
          </cell>
          <cell r="C483">
            <v>4</v>
          </cell>
          <cell r="D483">
            <v>17.12</v>
          </cell>
          <cell r="E483">
            <v>1.5</v>
          </cell>
          <cell r="I483">
            <v>0.41</v>
          </cell>
          <cell r="J483">
            <v>4.09</v>
          </cell>
          <cell r="K483">
            <v>4.5</v>
          </cell>
          <cell r="P483">
            <v>4</v>
          </cell>
        </row>
        <row r="484">
          <cell r="B484" t="str">
            <v>XXS</v>
          </cell>
          <cell r="C484">
            <v>5</v>
          </cell>
          <cell r="D484">
            <v>19.05</v>
          </cell>
          <cell r="E484">
            <v>2</v>
          </cell>
          <cell r="I484">
            <v>0.51</v>
          </cell>
          <cell r="J484">
            <v>4.43</v>
          </cell>
          <cell r="K484">
            <v>4.9399999999999995</v>
          </cell>
          <cell r="P484">
            <v>4</v>
          </cell>
        </row>
        <row r="485">
          <cell r="B485" t="str">
            <v>XXS</v>
          </cell>
          <cell r="C485">
            <v>6</v>
          </cell>
          <cell r="D485">
            <v>21.95</v>
          </cell>
          <cell r="E485">
            <v>2</v>
          </cell>
          <cell r="I485">
            <v>0.61</v>
          </cell>
          <cell r="J485">
            <v>8.09</v>
          </cell>
          <cell r="K485">
            <v>8.6999999999999993</v>
          </cell>
          <cell r="P485">
            <v>4</v>
          </cell>
        </row>
        <row r="486">
          <cell r="B486" t="str">
            <v>XXS</v>
          </cell>
          <cell r="C486">
            <v>8</v>
          </cell>
          <cell r="D486">
            <v>22.23</v>
          </cell>
          <cell r="E486">
            <v>2</v>
          </cell>
          <cell r="I486">
            <v>0.81</v>
          </cell>
          <cell r="J486">
            <v>11.49</v>
          </cell>
          <cell r="K486">
            <v>12.3</v>
          </cell>
          <cell r="P486">
            <v>4</v>
          </cell>
        </row>
        <row r="487">
          <cell r="B487" t="str">
            <v>XXS</v>
          </cell>
          <cell r="C487">
            <v>10</v>
          </cell>
          <cell r="D487">
            <v>25.4</v>
          </cell>
          <cell r="E487" t="str">
            <v>N</v>
          </cell>
          <cell r="I487">
            <v>1.01</v>
          </cell>
          <cell r="J487">
            <v>18.489999999999998</v>
          </cell>
          <cell r="K487">
            <v>19.5</v>
          </cell>
          <cell r="P487">
            <v>4</v>
          </cell>
        </row>
        <row r="488">
          <cell r="B488" t="str">
            <v>XXS</v>
          </cell>
          <cell r="C488">
            <v>12</v>
          </cell>
          <cell r="D488">
            <v>25.4</v>
          </cell>
          <cell r="E488" t="str">
            <v>N</v>
          </cell>
          <cell r="I488">
            <v>1.22</v>
          </cell>
          <cell r="J488">
            <v>21.27</v>
          </cell>
          <cell r="K488">
            <v>22.49</v>
          </cell>
          <cell r="P488">
            <v>6</v>
          </cell>
        </row>
        <row r="489">
          <cell r="B489">
            <v>8.73</v>
          </cell>
          <cell r="C489">
            <v>64</v>
          </cell>
          <cell r="D489">
            <v>8.73</v>
          </cell>
          <cell r="E489">
            <v>1</v>
          </cell>
          <cell r="I489">
            <v>6.49</v>
          </cell>
          <cell r="J489">
            <v>20.29</v>
          </cell>
          <cell r="K489">
            <v>26.78</v>
          </cell>
          <cell r="P489">
            <v>21</v>
          </cell>
        </row>
      </sheetData>
      <sheetData sheetId="4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Õn ®é thùc hiÖn KC"/>
      <sheetName val="ESTI."/>
      <sheetName val="DI-ESTI"/>
      <sheetName val="KP giao lan 3 (QD 673)"/>
      <sheetName val="phu luc giao lan 2"/>
      <sheetName val="ma-pt"/>
      <sheetName val="DanhMuc"/>
      <sheetName val="MTL$-INTER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-pt"/>
      <sheetName val="2.74"/>
      <sheetName val="ESTI."/>
      <sheetName val="DI-ESTI"/>
      <sheetName val="TiÕn ®é thùc hiÖn KC"/>
      <sheetName val="IBASE"/>
    </sheetNames>
    <sheetDataSet>
      <sheetData sheetId="0" refreshError="1">
        <row r="6">
          <cell r="A6" t="str">
            <v>1a</v>
          </cell>
          <cell r="B6" t="str">
            <v>T«n nÒn b»ng c¸t ®Çm kü</v>
          </cell>
          <cell r="C6" t="str">
            <v>m3</v>
          </cell>
          <cell r="D6">
            <v>1</v>
          </cell>
          <cell r="H6">
            <v>1.22</v>
          </cell>
        </row>
        <row r="7">
          <cell r="A7">
            <v>2</v>
          </cell>
          <cell r="B7" t="str">
            <v xml:space="preserve">X©y mãng ®¸ héc &lt;=60 hoÆc &gt;60 VXM 50 </v>
          </cell>
          <cell r="C7" t="str">
            <v>m3</v>
          </cell>
          <cell r="D7">
            <v>1</v>
          </cell>
          <cell r="E7">
            <v>89.47</v>
          </cell>
          <cell r="F7">
            <v>0.48299999999999998</v>
          </cell>
          <cell r="BD7">
            <v>1.2</v>
          </cell>
          <cell r="BE7">
            <v>5.7000000000000002E-2</v>
          </cell>
        </row>
        <row r="8">
          <cell r="A8">
            <v>3</v>
          </cell>
          <cell r="B8" t="str">
            <v>X©y mãng ®¸ héc &lt;=60 hoÆc &gt;60 VXM 75</v>
          </cell>
          <cell r="C8" t="str">
            <v>m3</v>
          </cell>
          <cell r="D8">
            <v>1</v>
          </cell>
          <cell r="E8">
            <v>124.33</v>
          </cell>
          <cell r="F8">
            <v>0.47</v>
          </cell>
          <cell r="BD8">
            <v>1.2</v>
          </cell>
          <cell r="BE8">
            <v>5.7000000000000002E-2</v>
          </cell>
        </row>
        <row r="9">
          <cell r="A9">
            <v>4</v>
          </cell>
          <cell r="B9" t="str">
            <v>X©y mãng ®¸ héc &lt;=60 hoÆc &gt;60 VXM 100</v>
          </cell>
          <cell r="C9" t="str">
            <v>m3</v>
          </cell>
          <cell r="D9">
            <v>1</v>
          </cell>
          <cell r="E9">
            <v>161.72</v>
          </cell>
          <cell r="F9">
            <v>0.45800000000000002</v>
          </cell>
          <cell r="BD9">
            <v>1.2</v>
          </cell>
          <cell r="BE9">
            <v>5.7000000000000002E-2</v>
          </cell>
        </row>
        <row r="10">
          <cell r="A10">
            <v>5</v>
          </cell>
          <cell r="B10" t="str">
            <v>X©y t­êng th¼ng VXM 50 dµy &lt;=60,cao &lt;=2m</v>
          </cell>
          <cell r="C10" t="str">
            <v>m3</v>
          </cell>
          <cell r="D10">
            <v>1</v>
          </cell>
          <cell r="E10">
            <v>89.47</v>
          </cell>
          <cell r="F10">
            <v>0.48299999999999998</v>
          </cell>
          <cell r="BD10">
            <v>1.2</v>
          </cell>
          <cell r="BE10">
            <v>5.7000000000000002E-2</v>
          </cell>
        </row>
        <row r="11">
          <cell r="A11">
            <v>6</v>
          </cell>
          <cell r="B11" t="str">
            <v>X©y t­êng th¼ng VXM 75 dµy &lt;=60,cao &lt;=2m</v>
          </cell>
          <cell r="C11" t="str">
            <v>m3</v>
          </cell>
          <cell r="D11">
            <v>1</v>
          </cell>
          <cell r="E11">
            <v>124.33</v>
          </cell>
          <cell r="F11">
            <v>0.47</v>
          </cell>
          <cell r="BD11">
            <v>1.2</v>
          </cell>
          <cell r="BE11">
            <v>5.7000000000000002E-2</v>
          </cell>
        </row>
        <row r="12">
          <cell r="A12">
            <v>7</v>
          </cell>
          <cell r="B12" t="str">
            <v>X©y t­êng th¼ng VXM 100 dµy &lt;=60,cao &lt;=2m</v>
          </cell>
          <cell r="C12" t="str">
            <v>m3</v>
          </cell>
          <cell r="D12">
            <v>1</v>
          </cell>
          <cell r="E12">
            <v>161.72</v>
          </cell>
          <cell r="F12">
            <v>0.45800000000000002</v>
          </cell>
          <cell r="BD12">
            <v>1.2</v>
          </cell>
          <cell r="BE12">
            <v>5.7000000000000002E-2</v>
          </cell>
        </row>
        <row r="13">
          <cell r="A13">
            <v>8</v>
          </cell>
          <cell r="B13" t="str">
            <v>X©y t­êng th¼ng VXM 50 dµy &lt;=60,cao &gt;2m</v>
          </cell>
          <cell r="C13" t="str">
            <v>m3</v>
          </cell>
          <cell r="D13">
            <v>1</v>
          </cell>
          <cell r="E13">
            <v>89.47</v>
          </cell>
          <cell r="F13">
            <v>0.48299999999999998</v>
          </cell>
          <cell r="K13">
            <v>1.62</v>
          </cell>
          <cell r="L13">
            <v>0.01</v>
          </cell>
          <cell r="BD13">
            <v>1.2</v>
          </cell>
          <cell r="BE13">
            <v>5.7000000000000002E-2</v>
          </cell>
          <cell r="BO13">
            <v>0.46</v>
          </cell>
        </row>
        <row r="14">
          <cell r="A14">
            <v>9</v>
          </cell>
          <cell r="B14" t="str">
            <v>X©y t­êng th¼ng VXM 75 dµy &lt;=60,cao &gt;2m</v>
          </cell>
          <cell r="C14" t="str">
            <v>m3</v>
          </cell>
          <cell r="D14">
            <v>1</v>
          </cell>
          <cell r="E14">
            <v>124.33</v>
          </cell>
          <cell r="F14">
            <v>0.47</v>
          </cell>
          <cell r="K14">
            <v>1.62</v>
          </cell>
          <cell r="L14">
            <v>0.01</v>
          </cell>
          <cell r="BD14">
            <v>1.2</v>
          </cell>
          <cell r="BE14">
            <v>5.7000000000000002E-2</v>
          </cell>
          <cell r="BO14">
            <v>0.46</v>
          </cell>
        </row>
        <row r="15">
          <cell r="A15">
            <v>10</v>
          </cell>
          <cell r="B15" t="str">
            <v>X©y t­êng th¼ng VXM 100 dµy &lt;=60,cao &gt;2m</v>
          </cell>
          <cell r="C15" t="str">
            <v>m3</v>
          </cell>
          <cell r="D15">
            <v>1</v>
          </cell>
          <cell r="E15">
            <v>161.72</v>
          </cell>
          <cell r="F15">
            <v>0.45800000000000002</v>
          </cell>
          <cell r="K15">
            <v>1.62</v>
          </cell>
          <cell r="L15">
            <v>0.01</v>
          </cell>
          <cell r="BD15">
            <v>1.2</v>
          </cell>
          <cell r="BE15">
            <v>5.7000000000000002E-2</v>
          </cell>
          <cell r="BO15">
            <v>0.46</v>
          </cell>
        </row>
        <row r="16">
          <cell r="A16">
            <v>11</v>
          </cell>
          <cell r="B16" t="str">
            <v>X©y t­êng th¼ng VXM 50 dµy &gt;60,cao &lt;=2m</v>
          </cell>
          <cell r="C16" t="str">
            <v>m3</v>
          </cell>
          <cell r="D16">
            <v>1</v>
          </cell>
          <cell r="E16">
            <v>89.47</v>
          </cell>
          <cell r="F16">
            <v>0.48299999999999998</v>
          </cell>
          <cell r="BD16">
            <v>1.2</v>
          </cell>
          <cell r="BE16">
            <v>5.7000000000000002E-2</v>
          </cell>
        </row>
        <row r="17">
          <cell r="A17">
            <v>12</v>
          </cell>
          <cell r="B17" t="str">
            <v>X©y t­êng th¼ng VXM 75 dµy &gt;60,cao &lt;=2m</v>
          </cell>
          <cell r="C17" t="str">
            <v>m3</v>
          </cell>
          <cell r="D17">
            <v>1</v>
          </cell>
          <cell r="E17">
            <v>124.33</v>
          </cell>
          <cell r="F17">
            <v>0.47</v>
          </cell>
          <cell r="BD17">
            <v>1.2</v>
          </cell>
          <cell r="BE17">
            <v>5.7000000000000002E-2</v>
          </cell>
        </row>
        <row r="18">
          <cell r="A18">
            <v>13</v>
          </cell>
          <cell r="B18" t="str">
            <v>X©y t­êng th¼ng VXM 100 dµy &gt;60,cao &lt;=2m</v>
          </cell>
          <cell r="C18" t="str">
            <v>m3</v>
          </cell>
          <cell r="D18">
            <v>1</v>
          </cell>
          <cell r="E18">
            <v>161.72</v>
          </cell>
          <cell r="F18">
            <v>0.45800000000000002</v>
          </cell>
          <cell r="BD18">
            <v>1.2</v>
          </cell>
          <cell r="BE18">
            <v>5.7000000000000002E-2</v>
          </cell>
        </row>
        <row r="19">
          <cell r="A19">
            <v>14</v>
          </cell>
          <cell r="B19" t="str">
            <v>X©y t­êng th¼ng VXM 50 dµy &gt;60,cao &gt;2m</v>
          </cell>
          <cell r="C19" t="str">
            <v>m3</v>
          </cell>
          <cell r="D19">
            <v>1</v>
          </cell>
          <cell r="E19">
            <v>89.47</v>
          </cell>
          <cell r="F19">
            <v>0.48299999999999998</v>
          </cell>
          <cell r="K19">
            <v>1.1599999999999999</v>
          </cell>
          <cell r="L19">
            <v>8.0000000000000002E-3</v>
          </cell>
          <cell r="BD19">
            <v>1.2</v>
          </cell>
          <cell r="BE19">
            <v>5.7000000000000002E-2</v>
          </cell>
          <cell r="BO19">
            <v>0.35</v>
          </cell>
        </row>
        <row r="20">
          <cell r="A20">
            <v>15</v>
          </cell>
          <cell r="B20" t="str">
            <v>X©y t­êng th¼ng VXM 75 dµy &gt;60,cao &gt;2m</v>
          </cell>
          <cell r="C20" t="str">
            <v>m3</v>
          </cell>
          <cell r="D20">
            <v>1</v>
          </cell>
          <cell r="E20">
            <v>124.33</v>
          </cell>
          <cell r="F20">
            <v>0.47</v>
          </cell>
          <cell r="K20">
            <v>1.1599999999999999</v>
          </cell>
          <cell r="L20">
            <v>8.0000000000000002E-3</v>
          </cell>
          <cell r="BD20">
            <v>1.2</v>
          </cell>
          <cell r="BE20">
            <v>5.7000000000000002E-2</v>
          </cell>
          <cell r="BO20">
            <v>0.35</v>
          </cell>
        </row>
        <row r="21">
          <cell r="A21">
            <v>16</v>
          </cell>
          <cell r="B21" t="str">
            <v>X©y t­êng th¼ng VXM 100 dµy &gt;60,cao &gt;2m</v>
          </cell>
          <cell r="C21" t="str">
            <v>m3</v>
          </cell>
          <cell r="D21">
            <v>1</v>
          </cell>
          <cell r="E21">
            <v>161.72</v>
          </cell>
          <cell r="F21">
            <v>0.45800000000000002</v>
          </cell>
          <cell r="K21">
            <v>1.1599999999999999</v>
          </cell>
          <cell r="L21">
            <v>8.0000000000000002E-3</v>
          </cell>
          <cell r="BD21">
            <v>1.2</v>
          </cell>
          <cell r="BE21">
            <v>5.7000000000000002E-2</v>
          </cell>
          <cell r="BO21">
            <v>0.35</v>
          </cell>
        </row>
        <row r="22">
          <cell r="A22">
            <v>17</v>
          </cell>
          <cell r="B22" t="str">
            <v>X©y t­êng cong nghiªng vÆn vá ®ç VXM 50 cao &lt;=2m</v>
          </cell>
          <cell r="C22" t="str">
            <v>m3</v>
          </cell>
          <cell r="D22">
            <v>1</v>
          </cell>
          <cell r="E22">
            <v>89.47</v>
          </cell>
          <cell r="F22">
            <v>0.48299999999999998</v>
          </cell>
          <cell r="BD22">
            <v>1.2</v>
          </cell>
          <cell r="BE22">
            <v>5.7000000000000002E-2</v>
          </cell>
        </row>
        <row r="23">
          <cell r="A23">
            <v>18</v>
          </cell>
          <cell r="B23" t="str">
            <v>X©y t­êng cong nghiªng vÆn vá ®ç VXM 75 cao &lt;=2m</v>
          </cell>
          <cell r="C23" t="str">
            <v>m3</v>
          </cell>
          <cell r="D23">
            <v>1</v>
          </cell>
          <cell r="E23">
            <v>124.33</v>
          </cell>
          <cell r="F23">
            <v>0.47</v>
          </cell>
          <cell r="BD23">
            <v>1.2</v>
          </cell>
          <cell r="BE23">
            <v>5.7000000000000002E-2</v>
          </cell>
        </row>
        <row r="24">
          <cell r="A24">
            <v>19</v>
          </cell>
          <cell r="B24" t="str">
            <v>X©y t­êng cong nghiªng vÆn vá ®ç VXM 100 cao &lt;=2m</v>
          </cell>
          <cell r="C24" t="str">
            <v>m3</v>
          </cell>
          <cell r="D24">
            <v>1</v>
          </cell>
          <cell r="E24">
            <v>161.72</v>
          </cell>
          <cell r="F24">
            <v>0.45800000000000002</v>
          </cell>
          <cell r="BD24">
            <v>1.2</v>
          </cell>
          <cell r="BE24">
            <v>5.7000000000000002E-2</v>
          </cell>
        </row>
        <row r="25">
          <cell r="A25">
            <v>20</v>
          </cell>
          <cell r="B25" t="str">
            <v>X©y t­êng cong nghiªng vÆn vá ®ç VXM 50 dµy&lt;=60,cao &gt;2m</v>
          </cell>
          <cell r="C25" t="str">
            <v>m3</v>
          </cell>
          <cell r="D25">
            <v>1</v>
          </cell>
          <cell r="E25">
            <v>89.47</v>
          </cell>
          <cell r="F25">
            <v>0.48299999999999998</v>
          </cell>
          <cell r="K25">
            <v>1.62</v>
          </cell>
          <cell r="L25">
            <v>0.01</v>
          </cell>
          <cell r="BD25">
            <v>1.2</v>
          </cell>
          <cell r="BE25">
            <v>5.7000000000000002E-2</v>
          </cell>
          <cell r="BO25">
            <v>0.46</v>
          </cell>
        </row>
        <row r="26">
          <cell r="A26">
            <v>21</v>
          </cell>
          <cell r="B26" t="str">
            <v>X©y t­êng cong nghiªng vÆn vá ®ç VXM 75 dµy&lt;=60,cao &gt;2m</v>
          </cell>
          <cell r="C26" t="str">
            <v>m3</v>
          </cell>
          <cell r="D26">
            <v>1</v>
          </cell>
          <cell r="E26">
            <v>124.33</v>
          </cell>
          <cell r="F26">
            <v>0.47</v>
          </cell>
          <cell r="K26">
            <v>1.62</v>
          </cell>
          <cell r="L26">
            <v>0.01</v>
          </cell>
          <cell r="BD26">
            <v>1.2</v>
          </cell>
          <cell r="BE26">
            <v>5.7000000000000002E-2</v>
          </cell>
          <cell r="BO26">
            <v>0.46</v>
          </cell>
        </row>
        <row r="27">
          <cell r="A27">
            <v>22</v>
          </cell>
          <cell r="B27" t="str">
            <v>X©y t­êng cong nghiªng vÆn vá ®ç VXM 100 dµy&lt;=60,cao &gt;2m</v>
          </cell>
          <cell r="C27" t="str">
            <v>m3</v>
          </cell>
          <cell r="D27">
            <v>1</v>
          </cell>
          <cell r="E27">
            <v>161.72</v>
          </cell>
          <cell r="F27">
            <v>0.45800000000000002</v>
          </cell>
          <cell r="K27">
            <v>1.62</v>
          </cell>
          <cell r="L27">
            <v>0.01</v>
          </cell>
          <cell r="BD27">
            <v>1.2</v>
          </cell>
          <cell r="BE27">
            <v>5.7000000000000002E-2</v>
          </cell>
          <cell r="BO27">
            <v>0.46</v>
          </cell>
        </row>
        <row r="28">
          <cell r="A28">
            <v>23</v>
          </cell>
          <cell r="B28" t="str">
            <v>X©y t­êng cong nghiªng vÆn vá ®ç VXM 50 dµy&gt;60,cao &gt;2m</v>
          </cell>
          <cell r="C28" t="str">
            <v>m3</v>
          </cell>
          <cell r="D28">
            <v>1</v>
          </cell>
          <cell r="E28">
            <v>89.47</v>
          </cell>
          <cell r="F28">
            <v>0.48299999999999998</v>
          </cell>
          <cell r="K28">
            <v>1.1599999999999999</v>
          </cell>
          <cell r="L28">
            <v>8.0000000000000002E-3</v>
          </cell>
          <cell r="BD28">
            <v>1.2</v>
          </cell>
          <cell r="BE28">
            <v>5.7000000000000002E-2</v>
          </cell>
          <cell r="BO28">
            <v>0.35</v>
          </cell>
        </row>
        <row r="29">
          <cell r="A29">
            <v>24</v>
          </cell>
          <cell r="B29" t="str">
            <v>X©y t­êng cong nghiªng vÆn vá ®ç VXM 75 dµy&gt;60,cao &gt;2m</v>
          </cell>
          <cell r="C29" t="str">
            <v>m3</v>
          </cell>
          <cell r="D29">
            <v>1</v>
          </cell>
          <cell r="E29">
            <v>124.33</v>
          </cell>
          <cell r="F29">
            <v>0.47</v>
          </cell>
          <cell r="K29">
            <v>1.1599999999999999</v>
          </cell>
          <cell r="L29">
            <v>8.0000000000000002E-3</v>
          </cell>
          <cell r="BD29">
            <v>1.2</v>
          </cell>
          <cell r="BE29">
            <v>5.7000000000000002E-2</v>
          </cell>
          <cell r="BO29">
            <v>0.35</v>
          </cell>
        </row>
        <row r="30">
          <cell r="A30">
            <v>25</v>
          </cell>
          <cell r="B30" t="str">
            <v>X©y t­êng cong nghiªng vÆn vá ®ç VXM 100 dµy&gt;60,cao &gt;2m</v>
          </cell>
          <cell r="C30" t="str">
            <v>m3</v>
          </cell>
          <cell r="D30">
            <v>1</v>
          </cell>
          <cell r="E30">
            <v>161.72</v>
          </cell>
          <cell r="F30">
            <v>0.45800000000000002</v>
          </cell>
          <cell r="K30">
            <v>1.1599999999999999</v>
          </cell>
          <cell r="L30">
            <v>8.0000000000000002E-3</v>
          </cell>
          <cell r="BD30">
            <v>1.2</v>
          </cell>
          <cell r="BE30">
            <v>5.7000000000000002E-2</v>
          </cell>
          <cell r="BO30">
            <v>0.35</v>
          </cell>
        </row>
        <row r="31">
          <cell r="A31">
            <v>26</v>
          </cell>
          <cell r="B31" t="str">
            <v xml:space="preserve">X©y mè cÇu chiÒu cao &lt;=2 VXM 50 </v>
          </cell>
          <cell r="C31" t="str">
            <v>m3</v>
          </cell>
          <cell r="D31">
            <v>1</v>
          </cell>
          <cell r="E31">
            <v>89.47</v>
          </cell>
          <cell r="F31">
            <v>0.48299999999999998</v>
          </cell>
          <cell r="K31">
            <v>1.62</v>
          </cell>
          <cell r="L31">
            <v>0.01</v>
          </cell>
          <cell r="BD31">
            <v>1.2</v>
          </cell>
          <cell r="BE31">
            <v>5.7000000000000002E-2</v>
          </cell>
        </row>
        <row r="32">
          <cell r="A32">
            <v>27</v>
          </cell>
          <cell r="B32" t="str">
            <v>X©y mè cÇu chiÒu cao &lt;=2 VXM 75</v>
          </cell>
          <cell r="C32" t="str">
            <v>m3</v>
          </cell>
          <cell r="D32">
            <v>1</v>
          </cell>
          <cell r="E32">
            <v>124.33</v>
          </cell>
          <cell r="F32">
            <v>0.47</v>
          </cell>
          <cell r="K32">
            <v>1.62</v>
          </cell>
          <cell r="L32">
            <v>0.01</v>
          </cell>
          <cell r="BD32">
            <v>1.2</v>
          </cell>
          <cell r="BE32">
            <v>5.7000000000000002E-2</v>
          </cell>
        </row>
        <row r="33">
          <cell r="A33">
            <v>28</v>
          </cell>
          <cell r="B33" t="str">
            <v xml:space="preserve">X©y mè cÇu chiÒu cao &lt;=2 VXM 100 </v>
          </cell>
          <cell r="C33" t="str">
            <v>m3</v>
          </cell>
          <cell r="D33">
            <v>1</v>
          </cell>
          <cell r="E33">
            <v>161.72</v>
          </cell>
          <cell r="F33">
            <v>0.45800000000000002</v>
          </cell>
          <cell r="K33">
            <v>1.62</v>
          </cell>
          <cell r="L33">
            <v>0.01</v>
          </cell>
          <cell r="BD33">
            <v>1.2</v>
          </cell>
          <cell r="BE33">
            <v>5.7000000000000002E-2</v>
          </cell>
        </row>
        <row r="34">
          <cell r="A34">
            <v>29</v>
          </cell>
          <cell r="B34" t="str">
            <v xml:space="preserve">X©y mè cÇu chiÒu cao &gt;2 VXM 50 </v>
          </cell>
          <cell r="C34" t="str">
            <v>m3</v>
          </cell>
          <cell r="D34">
            <v>1</v>
          </cell>
          <cell r="E34">
            <v>89.47</v>
          </cell>
          <cell r="F34">
            <v>0.48299999999999998</v>
          </cell>
          <cell r="K34">
            <v>1.62</v>
          </cell>
          <cell r="L34">
            <v>0.01</v>
          </cell>
          <cell r="BD34">
            <v>1.2</v>
          </cell>
          <cell r="BE34">
            <v>5.7000000000000002E-2</v>
          </cell>
          <cell r="BO34">
            <v>0.46</v>
          </cell>
        </row>
        <row r="35">
          <cell r="A35">
            <v>30</v>
          </cell>
          <cell r="B35" t="str">
            <v xml:space="preserve">X©y mè cÇu chiÒu cao &gt;2 VXM 75 </v>
          </cell>
          <cell r="C35" t="str">
            <v>m3</v>
          </cell>
          <cell r="D35">
            <v>1</v>
          </cell>
          <cell r="E35">
            <v>124.33</v>
          </cell>
          <cell r="F35">
            <v>0.47</v>
          </cell>
          <cell r="K35">
            <v>1.62</v>
          </cell>
          <cell r="L35">
            <v>0.01</v>
          </cell>
          <cell r="BD35">
            <v>1.2</v>
          </cell>
          <cell r="BE35">
            <v>5.7000000000000002E-2</v>
          </cell>
          <cell r="BO35">
            <v>0.46</v>
          </cell>
        </row>
        <row r="36">
          <cell r="A36">
            <v>31</v>
          </cell>
          <cell r="B36" t="str">
            <v xml:space="preserve">X©y mè cÇu chiÒu cao &gt;2 VXM 100 </v>
          </cell>
          <cell r="C36" t="str">
            <v>m3</v>
          </cell>
          <cell r="D36">
            <v>1</v>
          </cell>
          <cell r="E36">
            <v>161.72</v>
          </cell>
          <cell r="F36">
            <v>0.45800000000000002</v>
          </cell>
          <cell r="K36">
            <v>1.62</v>
          </cell>
          <cell r="L36">
            <v>0.01</v>
          </cell>
          <cell r="BD36">
            <v>1.2</v>
          </cell>
          <cell r="BE36">
            <v>5.7000000000000002E-2</v>
          </cell>
          <cell r="BO36">
            <v>0.46</v>
          </cell>
        </row>
        <row r="37">
          <cell r="A37">
            <v>32</v>
          </cell>
          <cell r="B37" t="str">
            <v xml:space="preserve">X©y trô cét chiÒu cao &lt;=2 VXM 50 </v>
          </cell>
          <cell r="C37" t="str">
            <v>m3</v>
          </cell>
          <cell r="D37">
            <v>1</v>
          </cell>
          <cell r="E37">
            <v>89.47</v>
          </cell>
          <cell r="F37">
            <v>0.48299999999999998</v>
          </cell>
          <cell r="K37">
            <v>0.5</v>
          </cell>
          <cell r="L37">
            <v>3.0000000000000001E-3</v>
          </cell>
          <cell r="BD37">
            <v>1.2</v>
          </cell>
          <cell r="BE37">
            <v>5.7000000000000002E-2</v>
          </cell>
          <cell r="BO37">
            <v>0.23</v>
          </cell>
          <cell r="BP37">
            <v>7.35</v>
          </cell>
        </row>
        <row r="38">
          <cell r="A38">
            <v>33</v>
          </cell>
          <cell r="B38" t="str">
            <v>X©y trô cét chiÒu cao &lt;=2 VXM 75</v>
          </cell>
          <cell r="C38" t="str">
            <v>m3</v>
          </cell>
          <cell r="D38">
            <v>1</v>
          </cell>
          <cell r="E38">
            <v>124.33</v>
          </cell>
          <cell r="F38">
            <v>0.47</v>
          </cell>
          <cell r="K38">
            <v>0.5</v>
          </cell>
          <cell r="L38">
            <v>3.0000000000000001E-3</v>
          </cell>
          <cell r="BD38">
            <v>1.2</v>
          </cell>
          <cell r="BE38">
            <v>5.7000000000000002E-2</v>
          </cell>
          <cell r="BO38">
            <v>0.23</v>
          </cell>
          <cell r="BP38">
            <v>7.35</v>
          </cell>
        </row>
        <row r="39">
          <cell r="A39">
            <v>34</v>
          </cell>
          <cell r="B39" t="str">
            <v xml:space="preserve">X©y trô cét chiÒu cao &lt;=2 VXM 100 </v>
          </cell>
          <cell r="C39" t="str">
            <v>m3</v>
          </cell>
          <cell r="D39">
            <v>1</v>
          </cell>
          <cell r="E39">
            <v>161.72</v>
          </cell>
          <cell r="F39">
            <v>0.45800000000000002</v>
          </cell>
          <cell r="K39">
            <v>0.5</v>
          </cell>
          <cell r="L39">
            <v>3.0000000000000001E-3</v>
          </cell>
          <cell r="BD39">
            <v>1.2</v>
          </cell>
          <cell r="BE39">
            <v>5.7000000000000002E-2</v>
          </cell>
          <cell r="BO39">
            <v>0.23</v>
          </cell>
          <cell r="BP39">
            <v>7.35</v>
          </cell>
        </row>
        <row r="40">
          <cell r="A40">
            <v>35</v>
          </cell>
          <cell r="B40" t="str">
            <v xml:space="preserve">X©y trô cét chiÒu cao &gt;2 VXM 50 </v>
          </cell>
          <cell r="C40" t="str">
            <v>m3</v>
          </cell>
          <cell r="D40">
            <v>1</v>
          </cell>
          <cell r="E40">
            <v>89.47</v>
          </cell>
          <cell r="F40">
            <v>0.48299999999999998</v>
          </cell>
          <cell r="K40">
            <v>1.62</v>
          </cell>
          <cell r="L40">
            <v>0.01</v>
          </cell>
          <cell r="BD40">
            <v>1.2</v>
          </cell>
          <cell r="BE40">
            <v>5.7000000000000002E-2</v>
          </cell>
          <cell r="BO40">
            <v>0.46</v>
          </cell>
          <cell r="BP40">
            <v>7.35</v>
          </cell>
        </row>
        <row r="41">
          <cell r="A41">
            <v>36</v>
          </cell>
          <cell r="B41" t="str">
            <v xml:space="preserve">X©y trô cét chiÒu cao &gt;2 VXM 75 </v>
          </cell>
          <cell r="C41" t="str">
            <v>m3</v>
          </cell>
          <cell r="D41">
            <v>1</v>
          </cell>
          <cell r="E41">
            <v>124.33</v>
          </cell>
          <cell r="F41">
            <v>0.47</v>
          </cell>
          <cell r="K41">
            <v>1.62</v>
          </cell>
          <cell r="L41">
            <v>0.01</v>
          </cell>
          <cell r="BD41">
            <v>1.2</v>
          </cell>
          <cell r="BE41">
            <v>5.7000000000000002E-2</v>
          </cell>
          <cell r="BO41">
            <v>0.46</v>
          </cell>
          <cell r="BP41">
            <v>7.35</v>
          </cell>
        </row>
        <row r="42">
          <cell r="A42">
            <v>37</v>
          </cell>
          <cell r="B42" t="str">
            <v xml:space="preserve">X©y trô cét chiÒu cao &gt;2 VXM 100 </v>
          </cell>
          <cell r="C42" t="str">
            <v>m3</v>
          </cell>
          <cell r="D42">
            <v>1</v>
          </cell>
          <cell r="E42">
            <v>161.72</v>
          </cell>
          <cell r="F42">
            <v>0.45800000000000002</v>
          </cell>
          <cell r="K42">
            <v>1.62</v>
          </cell>
          <cell r="L42">
            <v>0.01</v>
          </cell>
          <cell r="BD42">
            <v>1.2</v>
          </cell>
          <cell r="BE42">
            <v>5.7000000000000002E-2</v>
          </cell>
          <cell r="BO42">
            <v>0.46</v>
          </cell>
          <cell r="BP42">
            <v>7.35</v>
          </cell>
        </row>
        <row r="43">
          <cell r="A43">
            <v>38</v>
          </cell>
          <cell r="B43" t="str">
            <v xml:space="preserve">X©y t­êng ®Çu cÇu chiÒu cao &lt;=2 VXM 50 </v>
          </cell>
          <cell r="C43" t="str">
            <v>m3</v>
          </cell>
          <cell r="D43">
            <v>1</v>
          </cell>
          <cell r="E43">
            <v>89.47</v>
          </cell>
          <cell r="F43">
            <v>0.48299999999999998</v>
          </cell>
          <cell r="K43">
            <v>0.5</v>
          </cell>
          <cell r="L43">
            <v>3.0000000000000001E-3</v>
          </cell>
          <cell r="BD43">
            <v>1.2</v>
          </cell>
          <cell r="BE43">
            <v>5.7000000000000002E-2</v>
          </cell>
          <cell r="BO43">
            <v>0.23</v>
          </cell>
        </row>
        <row r="44">
          <cell r="A44">
            <v>39</v>
          </cell>
          <cell r="B44" t="str">
            <v>X©y t­êng ®Çu cÇu chiÒu cao &lt;=2 VXM 75</v>
          </cell>
          <cell r="C44" t="str">
            <v>m3</v>
          </cell>
          <cell r="D44">
            <v>1</v>
          </cell>
          <cell r="E44">
            <v>124.33</v>
          </cell>
          <cell r="F44">
            <v>0.47</v>
          </cell>
          <cell r="K44">
            <v>0.5</v>
          </cell>
          <cell r="L44">
            <v>3.0000000000000001E-3</v>
          </cell>
          <cell r="BD44">
            <v>1.2</v>
          </cell>
          <cell r="BE44">
            <v>5.7000000000000002E-2</v>
          </cell>
          <cell r="BO44">
            <v>0.23</v>
          </cell>
        </row>
        <row r="45">
          <cell r="A45">
            <v>40</v>
          </cell>
          <cell r="B45" t="str">
            <v xml:space="preserve">X©y t­êng ®Çu cÇu chiÒu cao &lt;=2 VXM 100 </v>
          </cell>
          <cell r="C45" t="str">
            <v>m3</v>
          </cell>
          <cell r="D45">
            <v>1</v>
          </cell>
          <cell r="E45">
            <v>161.72</v>
          </cell>
          <cell r="F45">
            <v>0.45800000000000002</v>
          </cell>
          <cell r="K45">
            <v>0.5</v>
          </cell>
          <cell r="L45">
            <v>3.0000000000000001E-3</v>
          </cell>
          <cell r="BD45">
            <v>1.2</v>
          </cell>
          <cell r="BE45">
            <v>5.7000000000000002E-2</v>
          </cell>
          <cell r="BO45">
            <v>0.23</v>
          </cell>
        </row>
        <row r="46">
          <cell r="A46">
            <v>41</v>
          </cell>
          <cell r="B46" t="str">
            <v xml:space="preserve">X©y t­êng ®Çu cÇu chiÒu cao &gt;2 VXM 50 </v>
          </cell>
          <cell r="C46" t="str">
            <v>m3</v>
          </cell>
          <cell r="D46">
            <v>1</v>
          </cell>
          <cell r="E46">
            <v>89.47</v>
          </cell>
          <cell r="F46">
            <v>0.48299999999999998</v>
          </cell>
          <cell r="K46">
            <v>1.62</v>
          </cell>
          <cell r="L46">
            <v>0.01</v>
          </cell>
          <cell r="BD46">
            <v>1.2</v>
          </cell>
          <cell r="BE46">
            <v>5.7000000000000002E-2</v>
          </cell>
          <cell r="BO46">
            <v>0.46</v>
          </cell>
        </row>
        <row r="47">
          <cell r="A47">
            <v>42</v>
          </cell>
          <cell r="B47" t="str">
            <v xml:space="preserve">X©y t­êng ®Çu cÇu chiÒu cao &gt;2 VXM 75 </v>
          </cell>
          <cell r="C47" t="str">
            <v>m3</v>
          </cell>
          <cell r="D47">
            <v>1</v>
          </cell>
          <cell r="E47">
            <v>124.33</v>
          </cell>
          <cell r="F47">
            <v>0.47</v>
          </cell>
          <cell r="K47">
            <v>1.62</v>
          </cell>
          <cell r="L47">
            <v>0.01</v>
          </cell>
          <cell r="BD47">
            <v>1.2</v>
          </cell>
          <cell r="BE47">
            <v>5.7000000000000002E-2</v>
          </cell>
          <cell r="BO47">
            <v>0.46</v>
          </cell>
        </row>
        <row r="48">
          <cell r="A48">
            <v>43</v>
          </cell>
          <cell r="B48" t="str">
            <v xml:space="preserve">X©y t­êng ®Çu cÇu chiÒu cao &gt;2 VXM 100 </v>
          </cell>
          <cell r="C48" t="str">
            <v>m3</v>
          </cell>
          <cell r="D48">
            <v>1</v>
          </cell>
          <cell r="E48">
            <v>161.72</v>
          </cell>
          <cell r="F48">
            <v>0.45800000000000002</v>
          </cell>
          <cell r="K48">
            <v>1.62</v>
          </cell>
          <cell r="L48">
            <v>0.01</v>
          </cell>
          <cell r="BD48">
            <v>1.2</v>
          </cell>
          <cell r="BE48">
            <v>5.7000000000000002E-2</v>
          </cell>
          <cell r="BO48">
            <v>0.46</v>
          </cell>
        </row>
        <row r="49">
          <cell r="A49">
            <v>44</v>
          </cell>
          <cell r="B49" t="str">
            <v>X©y mÆt b»ng ®¸ héc VXM 50</v>
          </cell>
          <cell r="C49" t="str">
            <v>m3</v>
          </cell>
          <cell r="D49">
            <v>1</v>
          </cell>
          <cell r="E49">
            <v>89.47</v>
          </cell>
          <cell r="F49">
            <v>0.48299999999999998</v>
          </cell>
          <cell r="BD49">
            <v>1.2</v>
          </cell>
          <cell r="BE49">
            <v>5.7000000000000002E-2</v>
          </cell>
        </row>
        <row r="50">
          <cell r="A50">
            <v>45</v>
          </cell>
          <cell r="B50" t="str">
            <v>X©y mÆt b»ng ®¸ héc VXM 75</v>
          </cell>
          <cell r="C50" t="str">
            <v>m3</v>
          </cell>
          <cell r="D50">
            <v>1</v>
          </cell>
          <cell r="E50">
            <v>124.33</v>
          </cell>
          <cell r="F50">
            <v>0.47</v>
          </cell>
          <cell r="BD50">
            <v>1.2</v>
          </cell>
          <cell r="BE50">
            <v>5.7000000000000002E-2</v>
          </cell>
        </row>
        <row r="51">
          <cell r="A51">
            <v>46</v>
          </cell>
          <cell r="B51" t="str">
            <v>X©y mÆt b»ng ®¸ héc VXM 100</v>
          </cell>
          <cell r="C51" t="str">
            <v>m3</v>
          </cell>
          <cell r="D51">
            <v>1</v>
          </cell>
          <cell r="E51">
            <v>161.72</v>
          </cell>
          <cell r="F51">
            <v>0.45800000000000002</v>
          </cell>
          <cell r="BD51">
            <v>1.2</v>
          </cell>
          <cell r="BE51">
            <v>5.7000000000000002E-2</v>
          </cell>
        </row>
        <row r="52">
          <cell r="A52">
            <v>47</v>
          </cell>
          <cell r="B52" t="str">
            <v>X©y mÆt b»ng m¸i dèc th¼ng ®¸ héc VXM 50</v>
          </cell>
          <cell r="C52" t="str">
            <v>m3</v>
          </cell>
          <cell r="D52">
            <v>1</v>
          </cell>
          <cell r="E52">
            <v>89.47</v>
          </cell>
          <cell r="F52">
            <v>0.48299999999999998</v>
          </cell>
          <cell r="BD52">
            <v>1.2</v>
          </cell>
          <cell r="BE52">
            <v>5.7000000000000002E-2</v>
          </cell>
        </row>
        <row r="53">
          <cell r="A53">
            <v>48</v>
          </cell>
          <cell r="B53" t="str">
            <v>X©y mÆt b»ng m¸i dèc th¼ng ®¸ héc VXM 75</v>
          </cell>
          <cell r="C53" t="str">
            <v>m3</v>
          </cell>
          <cell r="D53">
            <v>1</v>
          </cell>
          <cell r="E53">
            <v>124.33</v>
          </cell>
          <cell r="F53">
            <v>0.47</v>
          </cell>
          <cell r="BD53">
            <v>1.2</v>
          </cell>
          <cell r="BE53">
            <v>5.7000000000000002E-2</v>
          </cell>
        </row>
        <row r="54">
          <cell r="A54">
            <v>49</v>
          </cell>
          <cell r="B54" t="str">
            <v>X©y mÆt b»ng m¸i dèc th¼ng ®¸ héc VXM 100</v>
          </cell>
          <cell r="C54" t="str">
            <v>m3</v>
          </cell>
          <cell r="D54">
            <v>1</v>
          </cell>
          <cell r="E54">
            <v>161.72</v>
          </cell>
          <cell r="F54">
            <v>0.45800000000000002</v>
          </cell>
          <cell r="BD54">
            <v>1.2</v>
          </cell>
          <cell r="BE54">
            <v>5.7000000000000002E-2</v>
          </cell>
        </row>
        <row r="55">
          <cell r="A55">
            <v>50</v>
          </cell>
          <cell r="B55" t="str">
            <v>X©y mÆt b»ng m¸i dèc cong ®¸ héc VXM 50</v>
          </cell>
          <cell r="C55" t="str">
            <v>m3</v>
          </cell>
          <cell r="D55">
            <v>1</v>
          </cell>
          <cell r="E55">
            <v>89.47</v>
          </cell>
          <cell r="F55">
            <v>0.48299999999999998</v>
          </cell>
          <cell r="V55">
            <v>0.51</v>
          </cell>
          <cell r="BD55">
            <v>1.2</v>
          </cell>
          <cell r="BE55">
            <v>5.7000000000000002E-2</v>
          </cell>
        </row>
        <row r="56">
          <cell r="A56">
            <v>51</v>
          </cell>
          <cell r="B56" t="str">
            <v>X©y mÆt b»ng m¸i dèc cong ®¸ héc VXM 75</v>
          </cell>
          <cell r="C56" t="str">
            <v>m3</v>
          </cell>
          <cell r="D56">
            <v>1</v>
          </cell>
          <cell r="E56">
            <v>124.33</v>
          </cell>
          <cell r="F56">
            <v>0.47</v>
          </cell>
          <cell r="V56">
            <v>0.51</v>
          </cell>
          <cell r="BD56">
            <v>1.2</v>
          </cell>
          <cell r="BE56">
            <v>5.7000000000000002E-2</v>
          </cell>
        </row>
        <row r="57">
          <cell r="A57">
            <v>52</v>
          </cell>
          <cell r="B57" t="str">
            <v>X©y mÆt b»ng m¸i dèc cong ®¸ héc VXM 100</v>
          </cell>
          <cell r="C57" t="str">
            <v>m3</v>
          </cell>
          <cell r="D57">
            <v>1</v>
          </cell>
          <cell r="E57">
            <v>161.72</v>
          </cell>
          <cell r="F57">
            <v>0.45800000000000002</v>
          </cell>
          <cell r="V57">
            <v>0.51</v>
          </cell>
          <cell r="BD57">
            <v>1.2</v>
          </cell>
          <cell r="BE57">
            <v>5.7000000000000002E-2</v>
          </cell>
        </row>
        <row r="58">
          <cell r="A58">
            <v>53</v>
          </cell>
          <cell r="B58" t="str">
            <v>X©y mãng g¹ch chØ VXM 50 dµy &lt;=33</v>
          </cell>
          <cell r="C58" t="str">
            <v>m3</v>
          </cell>
          <cell r="D58">
            <v>1</v>
          </cell>
          <cell r="E58">
            <v>66.709999999999994</v>
          </cell>
          <cell r="F58">
            <v>0.32500000000000001</v>
          </cell>
          <cell r="I58">
            <v>550</v>
          </cell>
        </row>
        <row r="59">
          <cell r="A59">
            <v>54</v>
          </cell>
          <cell r="B59" t="str">
            <v>X©y mãng g¹ch chØ VXM 75 dµy &lt;=33</v>
          </cell>
          <cell r="C59" t="str">
            <v>m3</v>
          </cell>
          <cell r="D59">
            <v>1</v>
          </cell>
          <cell r="E59">
            <v>92.81</v>
          </cell>
          <cell r="F59">
            <v>0.316</v>
          </cell>
          <cell r="I59">
            <v>550</v>
          </cell>
        </row>
        <row r="60">
          <cell r="A60">
            <v>55</v>
          </cell>
          <cell r="B60" t="str">
            <v>X©y mãng g¹ch chØ VXM 100 dµy &lt;=33</v>
          </cell>
          <cell r="C60" t="str">
            <v>m3</v>
          </cell>
          <cell r="D60">
            <v>1</v>
          </cell>
          <cell r="E60">
            <v>118.91</v>
          </cell>
          <cell r="F60">
            <v>0.30499999999999999</v>
          </cell>
          <cell r="I60">
            <v>550</v>
          </cell>
        </row>
        <row r="61">
          <cell r="A61">
            <v>56</v>
          </cell>
          <cell r="B61" t="str">
            <v>X©y mãng VXM 50 dµy &gt;33</v>
          </cell>
          <cell r="C61" t="str">
            <v>m3</v>
          </cell>
          <cell r="D61">
            <v>1</v>
          </cell>
          <cell r="E61">
            <v>69.010000000000005</v>
          </cell>
          <cell r="F61">
            <v>0.33600000000000002</v>
          </cell>
          <cell r="I61">
            <v>539</v>
          </cell>
        </row>
        <row r="62">
          <cell r="A62">
            <v>57</v>
          </cell>
          <cell r="B62" t="str">
            <v>X©y mãng VXM 75 dµy &gt;33</v>
          </cell>
          <cell r="C62" t="str">
            <v>m3</v>
          </cell>
          <cell r="D62">
            <v>1</v>
          </cell>
          <cell r="E62">
            <v>96.01</v>
          </cell>
          <cell r="F62">
            <v>0.33</v>
          </cell>
          <cell r="I62">
            <v>539</v>
          </cell>
        </row>
        <row r="63">
          <cell r="A63">
            <v>58</v>
          </cell>
          <cell r="B63" t="str">
            <v>X©y mãng VXM 100 dµy &gt;33</v>
          </cell>
          <cell r="C63" t="str">
            <v>m3</v>
          </cell>
          <cell r="D63">
            <v>1</v>
          </cell>
          <cell r="E63">
            <v>123</v>
          </cell>
          <cell r="F63">
            <v>0.315</v>
          </cell>
          <cell r="I63">
            <v>539</v>
          </cell>
        </row>
        <row r="64">
          <cell r="A64">
            <v>59</v>
          </cell>
          <cell r="B64" t="str">
            <v>X©y t­êng g¹ch&lt;= 11 VTH c¸t ®en  25 cao&lt;=4m</v>
          </cell>
          <cell r="C64" t="str">
            <v>m3</v>
          </cell>
          <cell r="D64">
            <v>1</v>
          </cell>
          <cell r="E64">
            <v>27.83</v>
          </cell>
          <cell r="G64">
            <v>0.26</v>
          </cell>
          <cell r="I64">
            <v>643</v>
          </cell>
          <cell r="J64">
            <v>21.35</v>
          </cell>
          <cell r="K64">
            <v>0.5</v>
          </cell>
          <cell r="L64">
            <v>3.0000000000000001E-3</v>
          </cell>
          <cell r="BO64">
            <v>0.23</v>
          </cell>
        </row>
        <row r="65">
          <cell r="A65">
            <v>60</v>
          </cell>
          <cell r="B65" t="str">
            <v>X©y t­êng g¹ch&lt;= 11 VTH c¸t ®en  50 cao&lt;=4m</v>
          </cell>
          <cell r="C65" t="str">
            <v>m3</v>
          </cell>
          <cell r="D65">
            <v>1</v>
          </cell>
          <cell r="E65">
            <v>51.76</v>
          </cell>
          <cell r="G65">
            <v>0.253</v>
          </cell>
          <cell r="I65">
            <v>643</v>
          </cell>
          <cell r="J65">
            <v>15.08</v>
          </cell>
          <cell r="K65">
            <v>0.5</v>
          </cell>
          <cell r="L65">
            <v>3.0000000000000001E-3</v>
          </cell>
          <cell r="BO65">
            <v>0.23</v>
          </cell>
        </row>
        <row r="66">
          <cell r="A66">
            <v>61</v>
          </cell>
          <cell r="B66" t="str">
            <v>X©y t­êng g¹ch&lt;= 11 VTH c¸t ®en  75 cao&lt;=4m</v>
          </cell>
          <cell r="C66" t="str">
            <v>m3</v>
          </cell>
          <cell r="D66">
            <v>1</v>
          </cell>
          <cell r="E66">
            <v>73.430000000000007</v>
          </cell>
          <cell r="G66">
            <v>0.246</v>
          </cell>
          <cell r="I66">
            <v>643</v>
          </cell>
          <cell r="J66">
            <v>10.32</v>
          </cell>
          <cell r="K66">
            <v>0.5</v>
          </cell>
          <cell r="L66">
            <v>3.0000000000000001E-3</v>
          </cell>
          <cell r="BO66">
            <v>0.23</v>
          </cell>
        </row>
        <row r="67">
          <cell r="A67">
            <v>62</v>
          </cell>
          <cell r="B67" t="str">
            <v>X©y t­êng g¹ch&lt;= 11 VXM c¸t vµng  50 cao&lt;=4m</v>
          </cell>
          <cell r="C67" t="str">
            <v>m3</v>
          </cell>
          <cell r="D67">
            <v>1</v>
          </cell>
          <cell r="E67">
            <v>52.91</v>
          </cell>
          <cell r="F67">
            <v>0.25800000000000001</v>
          </cell>
          <cell r="I67">
            <v>643</v>
          </cell>
          <cell r="K67">
            <v>0.5</v>
          </cell>
          <cell r="L67">
            <v>3.0000000000000001E-3</v>
          </cell>
          <cell r="BO67">
            <v>0.23</v>
          </cell>
        </row>
        <row r="68">
          <cell r="A68">
            <v>63</v>
          </cell>
          <cell r="B68" t="str">
            <v>X©y t­êng g¹ch&lt;= 11 VXM c¸t vµng  75 cao&lt;=4m</v>
          </cell>
          <cell r="C68" t="str">
            <v>m3</v>
          </cell>
          <cell r="D68">
            <v>1</v>
          </cell>
          <cell r="E68">
            <v>73.61</v>
          </cell>
          <cell r="F68">
            <v>0.251</v>
          </cell>
          <cell r="I68">
            <v>643</v>
          </cell>
          <cell r="K68">
            <v>0.5</v>
          </cell>
          <cell r="L68">
            <v>3.0000000000000001E-3</v>
          </cell>
          <cell r="BO68">
            <v>0.23</v>
          </cell>
        </row>
        <row r="69">
          <cell r="A69">
            <v>64</v>
          </cell>
          <cell r="B69" t="str">
            <v>X©y t­êng g¹ch&lt;= 11 VXM c¸t vµng  100 cao&lt;=4m</v>
          </cell>
          <cell r="C69" t="str">
            <v>m3</v>
          </cell>
          <cell r="D69">
            <v>1</v>
          </cell>
          <cell r="E69">
            <v>94.31</v>
          </cell>
          <cell r="F69">
            <v>0.24199999999999999</v>
          </cell>
          <cell r="I69">
            <v>643</v>
          </cell>
          <cell r="K69">
            <v>0.5</v>
          </cell>
          <cell r="L69">
            <v>3.0000000000000001E-3</v>
          </cell>
          <cell r="BO69">
            <v>0.23</v>
          </cell>
        </row>
        <row r="70">
          <cell r="A70">
            <v>65</v>
          </cell>
          <cell r="B70" t="str">
            <v>X©y t­êng g¹ch&lt;= 11 VTH c¸t ®en 25 cao&gt;4m</v>
          </cell>
          <cell r="C70" t="str">
            <v>m3</v>
          </cell>
          <cell r="D70">
            <v>1</v>
          </cell>
          <cell r="E70">
            <v>27.83</v>
          </cell>
          <cell r="G70">
            <v>0.26</v>
          </cell>
          <cell r="I70">
            <v>643</v>
          </cell>
          <cell r="J70">
            <v>21.35</v>
          </cell>
          <cell r="K70">
            <v>1.62</v>
          </cell>
          <cell r="L70">
            <v>0.01</v>
          </cell>
          <cell r="BO70">
            <v>0.46</v>
          </cell>
        </row>
        <row r="71">
          <cell r="A71">
            <v>66</v>
          </cell>
          <cell r="B71" t="str">
            <v>X©y t­êng g¹ch&lt;= 11 VTH c¸t ®en 50 cao&gt;4m</v>
          </cell>
          <cell r="C71" t="str">
            <v>m3</v>
          </cell>
          <cell r="D71">
            <v>1</v>
          </cell>
          <cell r="E71">
            <v>51.76</v>
          </cell>
          <cell r="G71">
            <v>0.253</v>
          </cell>
          <cell r="I71">
            <v>643</v>
          </cell>
          <cell r="J71">
            <v>15.08</v>
          </cell>
          <cell r="K71">
            <v>1.62</v>
          </cell>
          <cell r="L71">
            <v>0.01</v>
          </cell>
          <cell r="BO71">
            <v>0.46</v>
          </cell>
        </row>
        <row r="72">
          <cell r="A72">
            <v>67</v>
          </cell>
          <cell r="B72" t="str">
            <v>X©y t­êng g¹ch&lt;= 11 VTH c¸t ®en 75 cao&gt;4m</v>
          </cell>
          <cell r="C72" t="str">
            <v>m3</v>
          </cell>
          <cell r="D72">
            <v>1</v>
          </cell>
          <cell r="E72">
            <v>73.430000000000007</v>
          </cell>
          <cell r="G72">
            <v>0.246</v>
          </cell>
          <cell r="I72">
            <v>643</v>
          </cell>
          <cell r="J72">
            <v>10.32</v>
          </cell>
          <cell r="K72">
            <v>1.62</v>
          </cell>
          <cell r="L72">
            <v>0.01</v>
          </cell>
          <cell r="BO72">
            <v>0.46</v>
          </cell>
        </row>
        <row r="73">
          <cell r="A73">
            <v>68</v>
          </cell>
          <cell r="B73" t="str">
            <v>X©y t­êng g¹ch&lt;= 11 VXM c¸t vµng  50 cao&gt;4m</v>
          </cell>
          <cell r="C73" t="str">
            <v>m3</v>
          </cell>
          <cell r="D73">
            <v>1</v>
          </cell>
          <cell r="E73">
            <v>52.91</v>
          </cell>
          <cell r="F73">
            <v>0.25800000000000001</v>
          </cell>
          <cell r="I73">
            <v>643</v>
          </cell>
          <cell r="K73">
            <v>1.62</v>
          </cell>
          <cell r="L73">
            <v>0.01</v>
          </cell>
          <cell r="BO73">
            <v>0.46</v>
          </cell>
        </row>
        <row r="74">
          <cell r="A74">
            <v>69</v>
          </cell>
          <cell r="B74" t="str">
            <v>X©y t­êng g¹ch&lt;= 11 VXM c¸t vµng  75 cao&gt;4m</v>
          </cell>
          <cell r="C74" t="str">
            <v>m3</v>
          </cell>
          <cell r="D74">
            <v>1</v>
          </cell>
          <cell r="E74">
            <v>73.61</v>
          </cell>
          <cell r="F74">
            <v>0.251</v>
          </cell>
          <cell r="I74">
            <v>643</v>
          </cell>
          <cell r="K74">
            <v>1.62</v>
          </cell>
          <cell r="L74">
            <v>0.01</v>
          </cell>
          <cell r="BO74">
            <v>0.46</v>
          </cell>
        </row>
        <row r="75">
          <cell r="A75">
            <v>70</v>
          </cell>
          <cell r="B75" t="str">
            <v>X©y t­êng g¹ch&lt;= 11 VXM c¸t vµng  100 cao&gt;4m</v>
          </cell>
          <cell r="C75" t="str">
            <v>m3</v>
          </cell>
          <cell r="D75">
            <v>1</v>
          </cell>
          <cell r="E75">
            <v>94.31</v>
          </cell>
          <cell r="F75">
            <v>0.24199999999999999</v>
          </cell>
          <cell r="I75">
            <v>643</v>
          </cell>
          <cell r="K75">
            <v>1.62</v>
          </cell>
          <cell r="L75">
            <v>0.01</v>
          </cell>
          <cell r="BO75">
            <v>0.46</v>
          </cell>
        </row>
        <row r="76">
          <cell r="A76">
            <v>71</v>
          </cell>
          <cell r="B76" t="str">
            <v>X©y t­êng g¹ch &lt;=33 VTH c¸t ®en 25 cao&lt;=4m</v>
          </cell>
          <cell r="C76" t="str">
            <v>m3</v>
          </cell>
          <cell r="D76">
            <v>1</v>
          </cell>
          <cell r="E76">
            <v>35.090000000000003</v>
          </cell>
          <cell r="G76">
            <v>0.32800000000000001</v>
          </cell>
          <cell r="I76">
            <v>550</v>
          </cell>
          <cell r="J76">
            <v>26.92</v>
          </cell>
          <cell r="K76">
            <v>0.5</v>
          </cell>
          <cell r="L76">
            <v>3.0000000000000001E-3</v>
          </cell>
          <cell r="BO76">
            <v>0.23</v>
          </cell>
        </row>
        <row r="77">
          <cell r="A77">
            <v>72</v>
          </cell>
          <cell r="B77" t="str">
            <v>X©y t­êng g¹ch &lt;=33 VTH c¸t ®en 50 cao&lt;=4m</v>
          </cell>
          <cell r="C77" t="str">
            <v>m3</v>
          </cell>
          <cell r="D77">
            <v>1</v>
          </cell>
          <cell r="E77">
            <v>65.260000000000005</v>
          </cell>
          <cell r="G77">
            <v>0.31900000000000001</v>
          </cell>
          <cell r="I77">
            <v>550</v>
          </cell>
          <cell r="J77">
            <v>19.52</v>
          </cell>
          <cell r="K77">
            <v>0.5</v>
          </cell>
          <cell r="L77">
            <v>3.0000000000000001E-3</v>
          </cell>
          <cell r="BO77">
            <v>0.23</v>
          </cell>
        </row>
        <row r="78">
          <cell r="A78">
            <v>73</v>
          </cell>
          <cell r="B78" t="str">
            <v>X©y t­êng g¹ch &lt;=33 VTH c¸t ®en 75 cao&lt;=4m</v>
          </cell>
          <cell r="C78" t="str">
            <v>m3</v>
          </cell>
          <cell r="D78">
            <v>1</v>
          </cell>
          <cell r="E78">
            <v>92.58</v>
          </cell>
          <cell r="G78">
            <v>0.31</v>
          </cell>
          <cell r="I78">
            <v>550</v>
          </cell>
          <cell r="J78">
            <v>13.02</v>
          </cell>
          <cell r="K78">
            <v>0.5</v>
          </cell>
          <cell r="L78">
            <v>3.0000000000000001E-3</v>
          </cell>
          <cell r="BO78">
            <v>0.23</v>
          </cell>
        </row>
        <row r="79">
          <cell r="A79">
            <v>74</v>
          </cell>
          <cell r="B79" t="str">
            <v>X©y t­êng g¹ch&lt;= 33 VXM c¸t vµng  50 cao&lt;=4m</v>
          </cell>
          <cell r="C79" t="str">
            <v>m3</v>
          </cell>
          <cell r="D79">
            <v>1</v>
          </cell>
          <cell r="E79">
            <v>66.709999999999994</v>
          </cell>
          <cell r="F79">
            <v>0.32500000000000001</v>
          </cell>
          <cell r="I79">
            <v>550</v>
          </cell>
          <cell r="K79">
            <v>0.5</v>
          </cell>
          <cell r="L79">
            <v>3.0000000000000001E-3</v>
          </cell>
          <cell r="BO79">
            <v>0.23</v>
          </cell>
        </row>
        <row r="80">
          <cell r="A80">
            <v>75</v>
          </cell>
          <cell r="B80" t="str">
            <v>X©y t­êng g¹ch&lt;= 33 VXM c¸t vµng  75 cao&lt;=4m</v>
          </cell>
          <cell r="C80" t="str">
            <v>m3</v>
          </cell>
          <cell r="D80">
            <v>1</v>
          </cell>
          <cell r="E80">
            <v>92.81</v>
          </cell>
          <cell r="F80">
            <v>0.316</v>
          </cell>
          <cell r="I80">
            <v>550</v>
          </cell>
          <cell r="K80">
            <v>0.5</v>
          </cell>
          <cell r="L80">
            <v>3.0000000000000001E-3</v>
          </cell>
          <cell r="BO80">
            <v>0.23</v>
          </cell>
        </row>
        <row r="81">
          <cell r="A81">
            <v>76</v>
          </cell>
          <cell r="B81" t="str">
            <v>X©y t­êng g¹ch&lt;= 33 VXM c¸t vµng  100 cao&lt;=4m</v>
          </cell>
          <cell r="C81" t="str">
            <v>m3</v>
          </cell>
          <cell r="D81">
            <v>1</v>
          </cell>
          <cell r="E81">
            <v>118.91</v>
          </cell>
          <cell r="F81">
            <v>0.30499999999999999</v>
          </cell>
          <cell r="I81">
            <v>550</v>
          </cell>
          <cell r="K81">
            <v>0.5</v>
          </cell>
          <cell r="L81">
            <v>3.0000000000000001E-3</v>
          </cell>
          <cell r="BO81">
            <v>0.23</v>
          </cell>
        </row>
        <row r="82">
          <cell r="A82">
            <v>77</v>
          </cell>
          <cell r="B82" t="str">
            <v>X©y t­êng g¹ch &lt;=33 VTH c¸t ®en 25 cao&gt;4m</v>
          </cell>
          <cell r="C82" t="str">
            <v>m3</v>
          </cell>
          <cell r="D82">
            <v>1</v>
          </cell>
          <cell r="E82">
            <v>35.090000000000003</v>
          </cell>
          <cell r="G82">
            <v>0.32800000000000001</v>
          </cell>
          <cell r="I82">
            <v>550</v>
          </cell>
          <cell r="J82">
            <v>26.92</v>
          </cell>
          <cell r="K82">
            <v>1.62</v>
          </cell>
          <cell r="L82">
            <v>0.01</v>
          </cell>
          <cell r="BO82">
            <v>0.46</v>
          </cell>
        </row>
        <row r="83">
          <cell r="A83">
            <v>78</v>
          </cell>
          <cell r="B83" t="str">
            <v>X©y t­êng g¹ch &lt;=33 VTH c¸t ®en 50 cao&gt;4m</v>
          </cell>
          <cell r="C83" t="str">
            <v>m3</v>
          </cell>
          <cell r="D83">
            <v>1</v>
          </cell>
          <cell r="E83">
            <v>65.260000000000005</v>
          </cell>
          <cell r="G83">
            <v>0.31900000000000001</v>
          </cell>
          <cell r="I83">
            <v>550</v>
          </cell>
          <cell r="J83">
            <v>19.52</v>
          </cell>
          <cell r="K83">
            <v>1.62</v>
          </cell>
          <cell r="L83">
            <v>0.01</v>
          </cell>
          <cell r="BO83">
            <v>0.46</v>
          </cell>
        </row>
        <row r="84">
          <cell r="A84">
            <v>79</v>
          </cell>
          <cell r="B84" t="str">
            <v>X©y t­êng g¹ch &lt;=33 VTH c¸t ®en 75 cao&gt;4m</v>
          </cell>
          <cell r="C84" t="str">
            <v>m3</v>
          </cell>
          <cell r="D84">
            <v>1</v>
          </cell>
          <cell r="E84">
            <v>92.58</v>
          </cell>
          <cell r="G84">
            <v>0.31</v>
          </cell>
          <cell r="I84">
            <v>550</v>
          </cell>
          <cell r="J84">
            <v>13.02</v>
          </cell>
          <cell r="K84">
            <v>1.62</v>
          </cell>
          <cell r="L84">
            <v>0.01</v>
          </cell>
          <cell r="BO84">
            <v>0.46</v>
          </cell>
        </row>
        <row r="85">
          <cell r="A85">
            <v>80</v>
          </cell>
          <cell r="B85" t="str">
            <v>X©y t­êng g¹ch&lt;= 33 VXM c¸t vµng  50 cao&gt;4m</v>
          </cell>
          <cell r="C85" t="str">
            <v>m3</v>
          </cell>
          <cell r="D85">
            <v>1</v>
          </cell>
          <cell r="E85">
            <v>66.709999999999994</v>
          </cell>
          <cell r="F85">
            <v>0.32500000000000001</v>
          </cell>
          <cell r="BO85">
            <v>0.46</v>
          </cell>
        </row>
        <row r="86">
          <cell r="A86">
            <v>81</v>
          </cell>
          <cell r="B86" t="str">
            <v>X©y t­êng g¹ch&lt;= 33 VXM c¸t vµng  75 cao&gt;4m</v>
          </cell>
          <cell r="C86" t="str">
            <v>m3</v>
          </cell>
          <cell r="D86">
            <v>1</v>
          </cell>
          <cell r="E86">
            <v>92.81</v>
          </cell>
          <cell r="F86">
            <v>0.316</v>
          </cell>
          <cell r="BO86">
            <v>0.46</v>
          </cell>
        </row>
        <row r="87">
          <cell r="A87">
            <v>82</v>
          </cell>
          <cell r="B87" t="str">
            <v>X©y t­êng g¹ch&lt;= 33 VXM c¸t vµng  100 cao&gt;4m</v>
          </cell>
          <cell r="C87" t="str">
            <v>m3</v>
          </cell>
          <cell r="D87">
            <v>1</v>
          </cell>
          <cell r="E87">
            <v>118.91</v>
          </cell>
          <cell r="F87">
            <v>0.30499999999999999</v>
          </cell>
          <cell r="BO87">
            <v>0.46</v>
          </cell>
        </row>
        <row r="88">
          <cell r="A88">
            <v>83</v>
          </cell>
          <cell r="B88" t="str">
            <v>X©y t­êng g¹ch &gt;33 VTH c¸t ®en 25 cao&lt;=4m</v>
          </cell>
          <cell r="C88" t="str">
            <v>m3</v>
          </cell>
          <cell r="D88">
            <v>1</v>
          </cell>
          <cell r="E88">
            <v>36.299999999999997</v>
          </cell>
          <cell r="G88">
            <v>0.33900000000000002</v>
          </cell>
          <cell r="I88">
            <v>539</v>
          </cell>
          <cell r="J88">
            <v>27.85</v>
          </cell>
          <cell r="K88">
            <v>0.4</v>
          </cell>
          <cell r="L88">
            <v>2.3999999999999998E-3</v>
          </cell>
          <cell r="BO88">
            <v>0.2</v>
          </cell>
        </row>
        <row r="89">
          <cell r="A89">
            <v>84</v>
          </cell>
          <cell r="B89" t="str">
            <v>X©y t­êng g¹ch &gt;33 VTH c¸t ®en 50 cao&lt;=4m</v>
          </cell>
          <cell r="C89" t="str">
            <v>m3</v>
          </cell>
          <cell r="D89">
            <v>1</v>
          </cell>
          <cell r="E89">
            <v>67.510000000000005</v>
          </cell>
          <cell r="G89">
            <v>0.33</v>
          </cell>
          <cell r="I89">
            <v>539</v>
          </cell>
          <cell r="J89">
            <v>20.2</v>
          </cell>
          <cell r="K89">
            <v>0.4</v>
          </cell>
          <cell r="L89">
            <v>2.3999999999999998E-3</v>
          </cell>
          <cell r="BO89">
            <v>0.2</v>
          </cell>
        </row>
        <row r="90">
          <cell r="A90">
            <v>85</v>
          </cell>
          <cell r="B90" t="str">
            <v>X©y t­êng g¹ch &gt;33 VTH c¸t ®en 75 cao&lt;=4m</v>
          </cell>
          <cell r="C90" t="str">
            <v>m3</v>
          </cell>
          <cell r="D90">
            <v>1</v>
          </cell>
          <cell r="E90">
            <v>95.78</v>
          </cell>
          <cell r="G90">
            <v>0.32100000000000001</v>
          </cell>
          <cell r="I90">
            <v>539</v>
          </cell>
          <cell r="J90">
            <v>13.46</v>
          </cell>
          <cell r="K90">
            <v>0.4</v>
          </cell>
          <cell r="L90">
            <v>2.3999999999999998E-3</v>
          </cell>
          <cell r="BO90">
            <v>0.2</v>
          </cell>
        </row>
        <row r="91">
          <cell r="A91">
            <v>86</v>
          </cell>
          <cell r="B91" t="str">
            <v>X©y t­êng g¹ch&gt; 33 VXM c¸t vµng  50 cao&lt;=4m</v>
          </cell>
          <cell r="C91" t="str">
            <v>m3</v>
          </cell>
          <cell r="D91">
            <v>1</v>
          </cell>
          <cell r="E91">
            <v>69.010000000000005</v>
          </cell>
          <cell r="F91">
            <v>0.33600000000000002</v>
          </cell>
          <cell r="I91">
            <v>539</v>
          </cell>
          <cell r="K91">
            <v>0.4</v>
          </cell>
          <cell r="L91">
            <v>2.3999999999999998E-3</v>
          </cell>
          <cell r="BO91">
            <v>0.2</v>
          </cell>
        </row>
        <row r="92">
          <cell r="A92">
            <v>87</v>
          </cell>
          <cell r="B92" t="str">
            <v>X©y t­êng g¹ch&gt; 33 VXM c¸t vµng  75 cao&lt;=4m</v>
          </cell>
          <cell r="C92" t="str">
            <v>m3</v>
          </cell>
          <cell r="D92">
            <v>1</v>
          </cell>
          <cell r="E92">
            <v>96.01</v>
          </cell>
          <cell r="F92">
            <v>0.33</v>
          </cell>
          <cell r="I92">
            <v>539</v>
          </cell>
          <cell r="K92">
            <v>0.4</v>
          </cell>
          <cell r="L92">
            <v>2.3999999999999998E-3</v>
          </cell>
          <cell r="BO92">
            <v>0.2</v>
          </cell>
        </row>
        <row r="93">
          <cell r="A93">
            <v>88</v>
          </cell>
          <cell r="B93" t="str">
            <v>X©y t­êng g¹ch&gt; 33 VXM c¸t vµng  100 cao&lt;=4m</v>
          </cell>
          <cell r="C93" t="str">
            <v>m3</v>
          </cell>
          <cell r="D93">
            <v>1</v>
          </cell>
          <cell r="E93">
            <v>123</v>
          </cell>
          <cell r="F93">
            <v>0.315</v>
          </cell>
          <cell r="I93">
            <v>539</v>
          </cell>
          <cell r="K93">
            <v>0.4</v>
          </cell>
          <cell r="L93">
            <v>2.3999999999999998E-3</v>
          </cell>
          <cell r="BO93">
            <v>0.2</v>
          </cell>
        </row>
        <row r="94">
          <cell r="A94">
            <v>89</v>
          </cell>
          <cell r="B94" t="str">
            <v>X©y t­êng g¹ch &gt;33 VTH c¸t ®en 25 cao&gt;4m</v>
          </cell>
          <cell r="C94" t="str">
            <v>m3</v>
          </cell>
          <cell r="D94">
            <v>1</v>
          </cell>
          <cell r="E94">
            <v>36.299999999999997</v>
          </cell>
          <cell r="G94">
            <v>0.33900000000000002</v>
          </cell>
          <cell r="I94">
            <v>539</v>
          </cell>
          <cell r="J94">
            <v>27.85</v>
          </cell>
          <cell r="K94">
            <v>1.1599999999999999</v>
          </cell>
          <cell r="L94">
            <v>8.0000000000000002E-3</v>
          </cell>
          <cell r="BO94">
            <v>0.35</v>
          </cell>
        </row>
        <row r="95">
          <cell r="A95">
            <v>90</v>
          </cell>
          <cell r="B95" t="str">
            <v>X©y t­êng g¹ch &gt;33 VTH c¸t ®en 50 cao&gt;4m</v>
          </cell>
          <cell r="C95" t="str">
            <v>m3</v>
          </cell>
          <cell r="D95">
            <v>1</v>
          </cell>
          <cell r="E95">
            <v>67.510000000000005</v>
          </cell>
          <cell r="G95">
            <v>0.33</v>
          </cell>
          <cell r="I95">
            <v>539</v>
          </cell>
          <cell r="J95">
            <v>20.2</v>
          </cell>
          <cell r="K95">
            <v>1.1599999999999999</v>
          </cell>
          <cell r="L95">
            <v>8.0000000000000002E-3</v>
          </cell>
          <cell r="BO95">
            <v>0.35</v>
          </cell>
        </row>
        <row r="96">
          <cell r="A96">
            <v>91</v>
          </cell>
          <cell r="B96" t="str">
            <v>X©y t­êng g¹ch &gt;33 VTH c¸t ®en 75 cao&gt;4m</v>
          </cell>
          <cell r="C96" t="str">
            <v>m3</v>
          </cell>
          <cell r="D96">
            <v>1</v>
          </cell>
          <cell r="E96">
            <v>95.78</v>
          </cell>
          <cell r="G96">
            <v>0.32100000000000001</v>
          </cell>
          <cell r="I96">
            <v>539</v>
          </cell>
          <cell r="J96">
            <v>13.46</v>
          </cell>
          <cell r="K96">
            <v>1.1599999999999999</v>
          </cell>
          <cell r="L96">
            <v>8.0000000000000002E-3</v>
          </cell>
          <cell r="BO96">
            <v>0.35</v>
          </cell>
        </row>
        <row r="97">
          <cell r="A97">
            <v>92</v>
          </cell>
          <cell r="B97" t="str">
            <v>X©y t­êng g¹ch&gt; 33 VXM c¸t vµng  50 cao&gt;4m</v>
          </cell>
          <cell r="C97" t="str">
            <v>m3</v>
          </cell>
          <cell r="D97">
            <v>1</v>
          </cell>
          <cell r="E97">
            <v>69.010000000000005</v>
          </cell>
          <cell r="F97">
            <v>0.33600000000000002</v>
          </cell>
          <cell r="I97">
            <v>539</v>
          </cell>
          <cell r="K97">
            <v>1.1599999999999999</v>
          </cell>
          <cell r="L97">
            <v>8.0000000000000002E-3</v>
          </cell>
          <cell r="BO97">
            <v>0.35</v>
          </cell>
        </row>
        <row r="98">
          <cell r="A98">
            <v>93</v>
          </cell>
          <cell r="B98" t="str">
            <v>X©y t­êng g¹ch&gt; 33 VXM c¸t vµng  75 cao&gt;4m</v>
          </cell>
          <cell r="C98" t="str">
            <v>m3</v>
          </cell>
          <cell r="D98">
            <v>1</v>
          </cell>
          <cell r="E98">
            <v>96.01</v>
          </cell>
          <cell r="F98">
            <v>0.33</v>
          </cell>
          <cell r="I98">
            <v>539</v>
          </cell>
          <cell r="K98">
            <v>1.1599999999999999</v>
          </cell>
          <cell r="L98">
            <v>8.0000000000000002E-3</v>
          </cell>
          <cell r="BO98">
            <v>0.35</v>
          </cell>
        </row>
        <row r="99">
          <cell r="A99">
            <v>94</v>
          </cell>
          <cell r="B99" t="str">
            <v>X©y t­êng g¹ch&gt; 33 VXM c¸t vµng  100 cao&gt;4m</v>
          </cell>
          <cell r="C99" t="str">
            <v>m3</v>
          </cell>
          <cell r="D99">
            <v>1</v>
          </cell>
          <cell r="E99">
            <v>123</v>
          </cell>
          <cell r="F99">
            <v>0.315</v>
          </cell>
          <cell r="I99">
            <v>539</v>
          </cell>
          <cell r="K99">
            <v>1.1599999999999999</v>
          </cell>
          <cell r="L99">
            <v>8.0000000000000002E-3</v>
          </cell>
          <cell r="BO99">
            <v>0.35</v>
          </cell>
        </row>
        <row r="100">
          <cell r="A100">
            <v>95</v>
          </cell>
          <cell r="B100" t="str">
            <v>X©y cét, trô ®éc lËp VTH c¸t ®en 25 cao&lt;=4m</v>
          </cell>
          <cell r="C100" t="str">
            <v>m3</v>
          </cell>
          <cell r="D100">
            <v>1</v>
          </cell>
          <cell r="E100">
            <v>36.299999999999997</v>
          </cell>
          <cell r="G100">
            <v>0.33900000000000002</v>
          </cell>
          <cell r="I100">
            <v>539</v>
          </cell>
          <cell r="J100">
            <v>27.85</v>
          </cell>
          <cell r="K100">
            <v>0.5</v>
          </cell>
          <cell r="L100">
            <v>3.0000000000000001E-3</v>
          </cell>
          <cell r="BO100">
            <v>0.23</v>
          </cell>
        </row>
        <row r="101">
          <cell r="A101">
            <v>96</v>
          </cell>
          <cell r="B101" t="str">
            <v>X©y cét, trô ®éc lËp VTH c¸t ®en 50 cao&lt;=4m</v>
          </cell>
          <cell r="C101" t="str">
            <v>m3</v>
          </cell>
          <cell r="D101">
            <v>1</v>
          </cell>
          <cell r="E101">
            <v>67.510000000000005</v>
          </cell>
          <cell r="G101">
            <v>0.33</v>
          </cell>
          <cell r="I101">
            <v>539</v>
          </cell>
          <cell r="J101">
            <v>20.2</v>
          </cell>
          <cell r="K101">
            <v>0.5</v>
          </cell>
          <cell r="L101">
            <v>3.0000000000000001E-3</v>
          </cell>
          <cell r="BO101">
            <v>0.23</v>
          </cell>
        </row>
        <row r="102">
          <cell r="A102">
            <v>97</v>
          </cell>
          <cell r="B102" t="str">
            <v>X©y cét, trô ®éc lËp VTH c¸t ®en 75 cao&lt;=4m</v>
          </cell>
          <cell r="C102" t="str">
            <v>m3</v>
          </cell>
          <cell r="D102">
            <v>1</v>
          </cell>
          <cell r="E102">
            <v>95.78</v>
          </cell>
          <cell r="G102">
            <v>0.32100000000000001</v>
          </cell>
          <cell r="I102">
            <v>539</v>
          </cell>
          <cell r="J102">
            <v>13.46</v>
          </cell>
          <cell r="K102">
            <v>0.5</v>
          </cell>
          <cell r="L102">
            <v>3.0000000000000001E-3</v>
          </cell>
          <cell r="BO102">
            <v>0.23</v>
          </cell>
        </row>
        <row r="103">
          <cell r="A103">
            <v>98</v>
          </cell>
          <cell r="B103" t="str">
            <v>X©y cét trô ®éc lËp VXM c¸t vµng  50 cao&lt;=4m</v>
          </cell>
          <cell r="C103" t="str">
            <v>m3</v>
          </cell>
          <cell r="D103">
            <v>1</v>
          </cell>
          <cell r="E103">
            <v>69.010000000000005</v>
          </cell>
          <cell r="F103">
            <v>0.33600000000000002</v>
          </cell>
          <cell r="I103">
            <v>539</v>
          </cell>
          <cell r="K103">
            <v>0.5</v>
          </cell>
          <cell r="L103">
            <v>3.0000000000000001E-3</v>
          </cell>
          <cell r="BO103">
            <v>3.0000000000000001E-3</v>
          </cell>
        </row>
        <row r="104">
          <cell r="A104">
            <v>99</v>
          </cell>
          <cell r="B104" t="str">
            <v>X©y cét trô ®éc lËp VXM c¸t vµng  75 cao&lt;=4m</v>
          </cell>
          <cell r="C104" t="str">
            <v>m3</v>
          </cell>
          <cell r="D104">
            <v>1</v>
          </cell>
          <cell r="E104">
            <v>96.01</v>
          </cell>
          <cell r="F104">
            <v>0.33</v>
          </cell>
          <cell r="I104">
            <v>539</v>
          </cell>
          <cell r="K104">
            <v>0.5</v>
          </cell>
          <cell r="L104">
            <v>3.0000000000000001E-3</v>
          </cell>
          <cell r="BO104">
            <v>3.0000000000000001E-3</v>
          </cell>
        </row>
        <row r="105">
          <cell r="A105">
            <v>100</v>
          </cell>
          <cell r="B105" t="str">
            <v>X©y cét trô ®éc lËp VXM c¸t vµng 100 cao&lt;=4m</v>
          </cell>
          <cell r="C105" t="str">
            <v>m3</v>
          </cell>
          <cell r="D105">
            <v>1</v>
          </cell>
          <cell r="E105">
            <v>123</v>
          </cell>
          <cell r="F105">
            <v>0.315</v>
          </cell>
          <cell r="I105">
            <v>539</v>
          </cell>
          <cell r="K105">
            <v>0.5</v>
          </cell>
          <cell r="L105">
            <v>3.0000000000000001E-3</v>
          </cell>
          <cell r="BO105">
            <v>3.0000000000000001E-3</v>
          </cell>
        </row>
        <row r="106">
          <cell r="A106">
            <v>101</v>
          </cell>
          <cell r="B106" t="str">
            <v>X©y cét, trô ®éc lËp VTH c¸t ®en 25 cao&gt;4</v>
          </cell>
          <cell r="C106" t="str">
            <v>m3</v>
          </cell>
          <cell r="D106">
            <v>1</v>
          </cell>
          <cell r="E106">
            <v>36.299999999999997</v>
          </cell>
          <cell r="G106">
            <v>0.33900000000000002</v>
          </cell>
          <cell r="I106">
            <v>539</v>
          </cell>
          <cell r="J106">
            <v>27.85</v>
          </cell>
          <cell r="K106">
            <v>1.62</v>
          </cell>
          <cell r="L106">
            <v>0.01</v>
          </cell>
          <cell r="BO106">
            <v>0.46</v>
          </cell>
        </row>
        <row r="107">
          <cell r="A107">
            <v>102</v>
          </cell>
          <cell r="B107" t="str">
            <v>X©y cét, trô ®éc lËp VTH c¸t ®en 50 cao&gt;4</v>
          </cell>
          <cell r="C107" t="str">
            <v>m3</v>
          </cell>
          <cell r="D107">
            <v>1</v>
          </cell>
          <cell r="E107">
            <v>67.510000000000005</v>
          </cell>
          <cell r="G107">
            <v>0.33</v>
          </cell>
          <cell r="I107">
            <v>539</v>
          </cell>
          <cell r="J107">
            <v>20.2</v>
          </cell>
          <cell r="K107">
            <v>1.62</v>
          </cell>
          <cell r="L107">
            <v>0.01</v>
          </cell>
          <cell r="BO107">
            <v>0.46</v>
          </cell>
        </row>
        <row r="108">
          <cell r="A108">
            <v>103</v>
          </cell>
          <cell r="B108" t="str">
            <v>X©y cét, trô ®éc lËp VTH c¸t ®en 75 cao&gt;4</v>
          </cell>
          <cell r="C108" t="str">
            <v>m3</v>
          </cell>
          <cell r="D108">
            <v>1</v>
          </cell>
          <cell r="E108">
            <v>95.78</v>
          </cell>
          <cell r="G108">
            <v>0.32100000000000001</v>
          </cell>
          <cell r="I108">
            <v>539</v>
          </cell>
          <cell r="J108">
            <v>13.46</v>
          </cell>
          <cell r="K108">
            <v>1.62</v>
          </cell>
          <cell r="L108">
            <v>0.01</v>
          </cell>
          <cell r="BO108">
            <v>0.46</v>
          </cell>
        </row>
        <row r="109">
          <cell r="A109">
            <v>104</v>
          </cell>
          <cell r="B109" t="str">
            <v>X©y cét trô ®éc lËp VXM c¸t vµng  50 cao&gt;4m</v>
          </cell>
          <cell r="C109" t="str">
            <v>m3</v>
          </cell>
          <cell r="D109">
            <v>1</v>
          </cell>
          <cell r="E109">
            <v>69.010000000000005</v>
          </cell>
          <cell r="F109">
            <v>0.33600000000000002</v>
          </cell>
          <cell r="I109">
            <v>539</v>
          </cell>
          <cell r="K109">
            <v>1.62</v>
          </cell>
          <cell r="L109">
            <v>0.01</v>
          </cell>
          <cell r="BO109">
            <v>0.46</v>
          </cell>
        </row>
        <row r="110">
          <cell r="A110">
            <v>105</v>
          </cell>
          <cell r="B110" t="str">
            <v>X©y cét trô ®éc lËp VXM c¸t vµng  75 cao&gt;4m</v>
          </cell>
          <cell r="C110" t="str">
            <v>m3</v>
          </cell>
          <cell r="D110">
            <v>1</v>
          </cell>
          <cell r="E110">
            <v>96.01</v>
          </cell>
          <cell r="F110">
            <v>0.33</v>
          </cell>
          <cell r="I110">
            <v>539</v>
          </cell>
          <cell r="K110">
            <v>1.62</v>
          </cell>
          <cell r="L110">
            <v>0.01</v>
          </cell>
          <cell r="BO110">
            <v>0.46</v>
          </cell>
        </row>
        <row r="111">
          <cell r="A111">
            <v>106</v>
          </cell>
          <cell r="B111" t="str">
            <v>X©y cét trô ®éc lËp VXM c¸t vµng 100 cao&gt;4m</v>
          </cell>
          <cell r="C111" t="str">
            <v>m3</v>
          </cell>
          <cell r="D111">
            <v>1</v>
          </cell>
          <cell r="E111">
            <v>123</v>
          </cell>
          <cell r="F111">
            <v>0.315</v>
          </cell>
          <cell r="I111">
            <v>539</v>
          </cell>
          <cell r="K111">
            <v>1.62</v>
          </cell>
          <cell r="L111">
            <v>0.01</v>
          </cell>
          <cell r="BO111">
            <v>0.46</v>
          </cell>
        </row>
        <row r="112">
          <cell r="A112">
            <v>107</v>
          </cell>
          <cell r="B112" t="str">
            <v>X©y t­êng cong nghiªn vÆn vá ®ç&lt;= 33 VTH c¸t ®en  25 &lt;=4m</v>
          </cell>
          <cell r="C112" t="str">
            <v>m3</v>
          </cell>
          <cell r="D112">
            <v>1</v>
          </cell>
          <cell r="E112">
            <v>35.090000000000003</v>
          </cell>
          <cell r="G112">
            <v>0.32800000000000001</v>
          </cell>
          <cell r="I112">
            <v>550</v>
          </cell>
          <cell r="J112">
            <v>26.92</v>
          </cell>
          <cell r="K112">
            <v>0.5</v>
          </cell>
          <cell r="L112">
            <v>3.0000000000000001E-3</v>
          </cell>
          <cell r="BO112">
            <v>0.23</v>
          </cell>
        </row>
        <row r="113">
          <cell r="A113">
            <v>108</v>
          </cell>
          <cell r="B113" t="str">
            <v>X©y t­êng cong nghiªn vÆn vá ®ç&lt;= 33 VTH c¸t ®en  50 &lt;=4m</v>
          </cell>
          <cell r="C113" t="str">
            <v>m3</v>
          </cell>
          <cell r="D113">
            <v>1</v>
          </cell>
          <cell r="E113">
            <v>65.260000000000005</v>
          </cell>
          <cell r="G113">
            <v>0.31900000000000001</v>
          </cell>
          <cell r="I113">
            <v>550</v>
          </cell>
          <cell r="J113">
            <v>19.52</v>
          </cell>
          <cell r="K113">
            <v>0.5</v>
          </cell>
          <cell r="L113">
            <v>3.0000000000000001E-3</v>
          </cell>
          <cell r="BO113">
            <v>0.23</v>
          </cell>
        </row>
        <row r="114">
          <cell r="A114">
            <v>109</v>
          </cell>
          <cell r="B114" t="str">
            <v>X©y t­êng cong nghiªn vÆn vá ®ç&lt;= 33 VTH c¸t ®en  75 &lt;=4m</v>
          </cell>
          <cell r="C114" t="str">
            <v>m3</v>
          </cell>
          <cell r="D114">
            <v>1</v>
          </cell>
          <cell r="E114">
            <v>92.58</v>
          </cell>
          <cell r="G114">
            <v>0.31</v>
          </cell>
          <cell r="I114">
            <v>550</v>
          </cell>
          <cell r="J114">
            <v>13.02</v>
          </cell>
          <cell r="K114">
            <v>0.5</v>
          </cell>
          <cell r="L114">
            <v>3.0000000000000001E-3</v>
          </cell>
          <cell r="BO114">
            <v>0.23</v>
          </cell>
        </row>
        <row r="115">
          <cell r="A115">
            <v>110</v>
          </cell>
          <cell r="B115" t="str">
            <v>X©y t­êng cong nghiªn vÆn vá ®ç&lt;= 33 XMC c¸t vµng  50 &lt;=4m</v>
          </cell>
          <cell r="C115" t="str">
            <v>m3</v>
          </cell>
          <cell r="D115">
            <v>1</v>
          </cell>
          <cell r="E115">
            <v>66.709999999999994</v>
          </cell>
          <cell r="F115">
            <v>0.32500000000000001</v>
          </cell>
          <cell r="I115">
            <v>550</v>
          </cell>
          <cell r="K115">
            <v>0.5</v>
          </cell>
          <cell r="L115">
            <v>3.0000000000000001E-3</v>
          </cell>
          <cell r="BO115">
            <v>0.23</v>
          </cell>
        </row>
        <row r="116">
          <cell r="A116">
            <v>111</v>
          </cell>
          <cell r="B116" t="str">
            <v>X©y t­êng cong nghiªn vÆn vá ®ç&lt;= 33 XMC c¸t vµng  75 &lt;=4m</v>
          </cell>
          <cell r="C116" t="str">
            <v>m3</v>
          </cell>
          <cell r="D116">
            <v>1</v>
          </cell>
          <cell r="E116">
            <v>92.81</v>
          </cell>
          <cell r="F116">
            <v>0.316</v>
          </cell>
          <cell r="I116">
            <v>550</v>
          </cell>
          <cell r="K116">
            <v>0.5</v>
          </cell>
          <cell r="L116">
            <v>3.0000000000000001E-3</v>
          </cell>
          <cell r="BO116">
            <v>0.23</v>
          </cell>
        </row>
        <row r="117">
          <cell r="A117">
            <v>112</v>
          </cell>
          <cell r="B117" t="str">
            <v>X©y t­êng cong nghiªn vÆn vá ®ç&lt;= 33VMC c¸t vµng100 &lt;=4m</v>
          </cell>
          <cell r="C117" t="str">
            <v>m3</v>
          </cell>
          <cell r="D117">
            <v>1</v>
          </cell>
          <cell r="E117">
            <v>118.91</v>
          </cell>
          <cell r="F117">
            <v>0.30499999999999999</v>
          </cell>
          <cell r="I117">
            <v>550</v>
          </cell>
          <cell r="K117">
            <v>0.5</v>
          </cell>
          <cell r="L117">
            <v>3.0000000000000001E-3</v>
          </cell>
          <cell r="BO117">
            <v>0.23</v>
          </cell>
        </row>
        <row r="118">
          <cell r="A118">
            <v>113</v>
          </cell>
          <cell r="B118" t="str">
            <v>X©y t­êng cong nghiªn vÆn vá ®ç&lt;= 33 VTH c¸t ®en  25 &gt;4m</v>
          </cell>
          <cell r="C118" t="str">
            <v>m3</v>
          </cell>
          <cell r="D118">
            <v>1</v>
          </cell>
          <cell r="E118">
            <v>35.090000000000003</v>
          </cell>
          <cell r="G118">
            <v>0.32800000000000001</v>
          </cell>
          <cell r="I118">
            <v>550</v>
          </cell>
          <cell r="J118">
            <v>26.92</v>
          </cell>
          <cell r="K118">
            <v>1.62</v>
          </cell>
          <cell r="L118">
            <v>0.01</v>
          </cell>
          <cell r="BO118">
            <v>0.46</v>
          </cell>
        </row>
        <row r="119">
          <cell r="A119">
            <v>114</v>
          </cell>
          <cell r="B119" t="str">
            <v>X©y t­êng cong nghiªn vÆn vá ®ç&lt;= 33 VTH c¸t ®en  50 &gt;4m</v>
          </cell>
          <cell r="C119" t="str">
            <v>m3</v>
          </cell>
          <cell r="D119">
            <v>1</v>
          </cell>
          <cell r="E119">
            <v>65.260000000000005</v>
          </cell>
          <cell r="G119">
            <v>0.31900000000000001</v>
          </cell>
          <cell r="I119">
            <v>550</v>
          </cell>
          <cell r="J119">
            <v>19.52</v>
          </cell>
          <cell r="K119">
            <v>1.62</v>
          </cell>
          <cell r="L119">
            <v>0.01</v>
          </cell>
          <cell r="BO119">
            <v>0.46</v>
          </cell>
        </row>
        <row r="120">
          <cell r="A120">
            <v>115</v>
          </cell>
          <cell r="B120" t="str">
            <v>X©y t­êng cong nghiªn vÆn vá ®ç&lt;= 33 VTH c¸t ®en  75 &gt;4m</v>
          </cell>
          <cell r="C120" t="str">
            <v>m3</v>
          </cell>
          <cell r="D120">
            <v>1</v>
          </cell>
          <cell r="E120">
            <v>92.58</v>
          </cell>
          <cell r="G120">
            <v>0.31</v>
          </cell>
          <cell r="I120">
            <v>550</v>
          </cell>
          <cell r="J120">
            <v>13.02</v>
          </cell>
          <cell r="K120">
            <v>1.62</v>
          </cell>
          <cell r="L120">
            <v>0.01</v>
          </cell>
          <cell r="BO120">
            <v>0.46</v>
          </cell>
        </row>
        <row r="121">
          <cell r="A121">
            <v>116</v>
          </cell>
          <cell r="B121" t="str">
            <v>X©y t­êng cong nghiªn vÆn vá ®ç&lt;= 33 XMC c¸t vµng  50 &gt;4m</v>
          </cell>
          <cell r="C121" t="str">
            <v>m3</v>
          </cell>
          <cell r="D121">
            <v>1</v>
          </cell>
          <cell r="E121">
            <v>66.709999999999994</v>
          </cell>
          <cell r="F121">
            <v>0.32500000000000001</v>
          </cell>
          <cell r="I121">
            <v>550</v>
          </cell>
          <cell r="K121">
            <v>1.62</v>
          </cell>
          <cell r="L121">
            <v>0.01</v>
          </cell>
          <cell r="BO121">
            <v>0.46</v>
          </cell>
        </row>
        <row r="122">
          <cell r="A122">
            <v>117</v>
          </cell>
          <cell r="B122" t="str">
            <v>X©y t­êng cong nghiªn vÆn vá ®ç&lt;= 33 XMC c¸t vµng  75 &gt;4m</v>
          </cell>
          <cell r="C122" t="str">
            <v>m3</v>
          </cell>
          <cell r="D122">
            <v>1</v>
          </cell>
          <cell r="E122">
            <v>92.81</v>
          </cell>
          <cell r="F122">
            <v>0.316</v>
          </cell>
          <cell r="I122">
            <v>550</v>
          </cell>
          <cell r="K122">
            <v>1.62</v>
          </cell>
          <cell r="L122">
            <v>0.01</v>
          </cell>
          <cell r="BO122">
            <v>0.46</v>
          </cell>
        </row>
        <row r="123">
          <cell r="A123">
            <v>118</v>
          </cell>
          <cell r="B123" t="str">
            <v>X©y t­êng cong nghiªn vÆn vá ®ç&lt;= 33VMC c¸t vµng100 &gt;4m</v>
          </cell>
          <cell r="C123" t="str">
            <v>m3</v>
          </cell>
          <cell r="D123">
            <v>1</v>
          </cell>
          <cell r="E123">
            <v>118.91</v>
          </cell>
          <cell r="F123">
            <v>0.30499999999999999</v>
          </cell>
          <cell r="I123">
            <v>550</v>
          </cell>
          <cell r="K123">
            <v>1.62</v>
          </cell>
          <cell r="L123">
            <v>0.01</v>
          </cell>
          <cell r="BO123">
            <v>0.46</v>
          </cell>
        </row>
        <row r="124">
          <cell r="A124">
            <v>119</v>
          </cell>
          <cell r="B124" t="str">
            <v>X©y t­êng cong nghiªn vÆn vá ®ç&gt; 33 VTH c¸t ®en  25 &lt;=4m</v>
          </cell>
          <cell r="C124" t="str">
            <v>m3</v>
          </cell>
          <cell r="D124">
            <v>1</v>
          </cell>
          <cell r="E124">
            <v>36.299999999999997</v>
          </cell>
          <cell r="G124">
            <v>0.33900000000000002</v>
          </cell>
          <cell r="I124">
            <v>539</v>
          </cell>
          <cell r="K124">
            <v>0.4</v>
          </cell>
          <cell r="L124">
            <v>2.3999999999999998E-3</v>
          </cell>
          <cell r="BO124">
            <v>0.2</v>
          </cell>
        </row>
        <row r="125">
          <cell r="A125">
            <v>120</v>
          </cell>
          <cell r="B125" t="str">
            <v>X©y t­êng cong nghiªn vÆn vá ®ç&gt; 33 VTH c¸t ®en  50 &lt;=4m</v>
          </cell>
          <cell r="C125" t="str">
            <v>m3</v>
          </cell>
          <cell r="D125">
            <v>1</v>
          </cell>
          <cell r="E125">
            <v>67.510000000000005</v>
          </cell>
          <cell r="G125">
            <v>0.33</v>
          </cell>
          <cell r="I125">
            <v>539</v>
          </cell>
          <cell r="K125">
            <v>0.4</v>
          </cell>
          <cell r="L125">
            <v>2.3999999999999998E-3</v>
          </cell>
          <cell r="BO125">
            <v>0.2</v>
          </cell>
        </row>
        <row r="126">
          <cell r="A126">
            <v>121</v>
          </cell>
          <cell r="B126" t="str">
            <v>X©y t­êng cong nghiªn vÆn vá ®ç&gt; 33 VTH c¸t ®en  75 &lt;=4m</v>
          </cell>
          <cell r="C126" t="str">
            <v>m3</v>
          </cell>
          <cell r="D126">
            <v>1</v>
          </cell>
          <cell r="E126">
            <v>95.78</v>
          </cell>
          <cell r="G126">
            <v>0.32100000000000001</v>
          </cell>
          <cell r="I126">
            <v>539</v>
          </cell>
          <cell r="K126">
            <v>0.4</v>
          </cell>
          <cell r="L126">
            <v>2.3999999999999998E-3</v>
          </cell>
          <cell r="BO126">
            <v>0.2</v>
          </cell>
        </row>
        <row r="127">
          <cell r="A127">
            <v>122</v>
          </cell>
          <cell r="B127" t="str">
            <v>X©y t­êng cong nghiªn vÆn vá ®ç&gt; 33 XMC c¸t vµng  50 &lt;=4m</v>
          </cell>
          <cell r="C127" t="str">
            <v>m3</v>
          </cell>
          <cell r="D127">
            <v>1</v>
          </cell>
          <cell r="F127">
            <v>69.010000000000005</v>
          </cell>
          <cell r="I127">
            <v>539</v>
          </cell>
          <cell r="K127">
            <v>0.4</v>
          </cell>
          <cell r="L127">
            <v>2.3999999999999998E-3</v>
          </cell>
          <cell r="BO127">
            <v>0.2</v>
          </cell>
        </row>
        <row r="128">
          <cell r="A128">
            <v>123</v>
          </cell>
          <cell r="B128" t="str">
            <v>X©y t­êng cong nghiªn vÆn vá ®ç&gt; 33 XMC c¸t vµng  75 &lt;=4m</v>
          </cell>
          <cell r="C128" t="str">
            <v>m3</v>
          </cell>
          <cell r="D128">
            <v>1</v>
          </cell>
          <cell r="F128">
            <v>96.01</v>
          </cell>
          <cell r="I128">
            <v>539</v>
          </cell>
          <cell r="K128">
            <v>0.4</v>
          </cell>
          <cell r="L128">
            <v>2.3999999999999998E-3</v>
          </cell>
          <cell r="BO128">
            <v>0.2</v>
          </cell>
        </row>
        <row r="129">
          <cell r="A129">
            <v>124</v>
          </cell>
          <cell r="B129" t="str">
            <v>X©y t­êng cong nghiªn vÆn vá ®ç&gt; 33VMC c¸t vµng100 &lt;=4m</v>
          </cell>
          <cell r="C129" t="str">
            <v>m3</v>
          </cell>
          <cell r="D129">
            <v>1</v>
          </cell>
          <cell r="F129">
            <v>123</v>
          </cell>
          <cell r="I129">
            <v>539</v>
          </cell>
          <cell r="K129">
            <v>0.4</v>
          </cell>
          <cell r="L129">
            <v>2.3999999999999998E-3</v>
          </cell>
          <cell r="BO129">
            <v>0.2</v>
          </cell>
        </row>
        <row r="130">
          <cell r="A130">
            <v>125</v>
          </cell>
          <cell r="B130" t="str">
            <v>X©y t­êng cong nghiªn vÆn vá ®ç&gt; 33 VTH c¸t ®en  25 &gt;4m</v>
          </cell>
          <cell r="C130" t="str">
            <v>m3</v>
          </cell>
          <cell r="D130">
            <v>1</v>
          </cell>
          <cell r="G130">
            <v>0.33900000000000002</v>
          </cell>
          <cell r="I130">
            <v>539</v>
          </cell>
          <cell r="K130">
            <v>1.1599999999999999</v>
          </cell>
          <cell r="L130">
            <v>8.0000000000000002E-3</v>
          </cell>
          <cell r="BO130">
            <v>0.35</v>
          </cell>
        </row>
        <row r="131">
          <cell r="A131">
            <v>126</v>
          </cell>
          <cell r="B131" t="str">
            <v>X©y t­êng cong nghiªn vÆn vá ®ç&gt; 33 VTH c¸t ®en  50 &gt;4m</v>
          </cell>
          <cell r="C131" t="str">
            <v>m3</v>
          </cell>
          <cell r="D131">
            <v>1</v>
          </cell>
          <cell r="G131">
            <v>0.33</v>
          </cell>
          <cell r="I131">
            <v>539</v>
          </cell>
          <cell r="K131">
            <v>1.1599999999999999</v>
          </cell>
          <cell r="L131">
            <v>8.0000000000000002E-3</v>
          </cell>
          <cell r="BO131">
            <v>0.35</v>
          </cell>
        </row>
        <row r="132">
          <cell r="A132">
            <v>127</v>
          </cell>
          <cell r="B132" t="str">
            <v>X©y t­êng cong nghiªn vÆn vá ®ç&gt; 33 VTH c¸t ®en  75 &gt;4m</v>
          </cell>
          <cell r="C132" t="str">
            <v>m3</v>
          </cell>
          <cell r="D132">
            <v>1</v>
          </cell>
          <cell r="G132">
            <v>0.32100000000000001</v>
          </cell>
          <cell r="I132">
            <v>539</v>
          </cell>
          <cell r="K132">
            <v>1.1599999999999999</v>
          </cell>
          <cell r="L132">
            <v>8.0000000000000002E-3</v>
          </cell>
          <cell r="BO132">
            <v>0.35</v>
          </cell>
        </row>
        <row r="133">
          <cell r="A133">
            <v>128</v>
          </cell>
          <cell r="B133" t="str">
            <v>X©y t­êng cong nghiªn vÆn vá ®ç&gt; 33 XMC c¸t vµng  50 &gt;4m</v>
          </cell>
          <cell r="C133" t="str">
            <v>m3</v>
          </cell>
          <cell r="D133">
            <v>1</v>
          </cell>
          <cell r="F133">
            <v>69.010000000000005</v>
          </cell>
          <cell r="I133">
            <v>539</v>
          </cell>
          <cell r="K133">
            <v>1.1599999999999999</v>
          </cell>
          <cell r="L133">
            <v>8.0000000000000002E-3</v>
          </cell>
          <cell r="BO133">
            <v>0.35</v>
          </cell>
        </row>
        <row r="134">
          <cell r="A134">
            <v>129</v>
          </cell>
          <cell r="B134" t="str">
            <v>X©y t­êng cong nghiªn vÆn vá ®ç&gt; 33 XMC c¸t vµng  75 &gt;4m</v>
          </cell>
          <cell r="C134" t="str">
            <v>m3</v>
          </cell>
          <cell r="D134">
            <v>1</v>
          </cell>
          <cell r="F134">
            <v>96.01</v>
          </cell>
          <cell r="I134">
            <v>539</v>
          </cell>
          <cell r="K134">
            <v>1.1599999999999999</v>
          </cell>
          <cell r="L134">
            <v>8.0000000000000002E-3</v>
          </cell>
          <cell r="BO134">
            <v>0.35</v>
          </cell>
        </row>
        <row r="135">
          <cell r="A135">
            <v>130</v>
          </cell>
          <cell r="B135" t="str">
            <v>X©y t­êng cong nghiªn vÆn vá ®ç&gt; 33VMC c¸t vµng100 &gt;4m</v>
          </cell>
          <cell r="C135" t="str">
            <v>m3</v>
          </cell>
          <cell r="D135">
            <v>1</v>
          </cell>
          <cell r="F135">
            <v>123</v>
          </cell>
          <cell r="I135">
            <v>539</v>
          </cell>
          <cell r="K135">
            <v>1.1599999999999999</v>
          </cell>
          <cell r="L135">
            <v>8.0000000000000002E-3</v>
          </cell>
          <cell r="BO135">
            <v>0.35</v>
          </cell>
        </row>
        <row r="136">
          <cell r="A136">
            <v>131</v>
          </cell>
          <cell r="B136" t="str">
            <v>X©y cèng cuèn cong VTH c¸t ®en 50</v>
          </cell>
          <cell r="C136" t="str">
            <v>m3</v>
          </cell>
          <cell r="D136">
            <v>1</v>
          </cell>
          <cell r="E136">
            <v>63.01</v>
          </cell>
          <cell r="G136">
            <v>0.308</v>
          </cell>
          <cell r="H136" t="str">
            <v xml:space="preserve">  </v>
          </cell>
          <cell r="I136">
            <v>550</v>
          </cell>
          <cell r="J136">
            <v>18.850000000000001</v>
          </cell>
          <cell r="L136">
            <v>0.06</v>
          </cell>
          <cell r="M136">
            <v>0.55000000000000004</v>
          </cell>
          <cell r="Q136">
            <v>1.7</v>
          </cell>
        </row>
        <row r="137">
          <cell r="A137">
            <v>132</v>
          </cell>
          <cell r="B137" t="str">
            <v>X©y cèng cuèn cong VTH c¸t ®en 75</v>
          </cell>
          <cell r="C137" t="str">
            <v>m3</v>
          </cell>
          <cell r="D137">
            <v>1</v>
          </cell>
          <cell r="E137">
            <v>89.39</v>
          </cell>
          <cell r="G137">
            <v>0.3</v>
          </cell>
          <cell r="I137">
            <v>550</v>
          </cell>
          <cell r="J137">
            <v>12.567</v>
          </cell>
          <cell r="L137">
            <v>0.06</v>
          </cell>
          <cell r="M137">
            <v>0.55000000000000004</v>
          </cell>
          <cell r="Q137">
            <v>1.7</v>
          </cell>
        </row>
        <row r="138">
          <cell r="A138">
            <v>133</v>
          </cell>
          <cell r="B138" t="str">
            <v>X©y cèng cuèn cong XMC c¸t vµng 50</v>
          </cell>
          <cell r="C138" t="str">
            <v>m3</v>
          </cell>
          <cell r="D138">
            <v>1</v>
          </cell>
          <cell r="E138">
            <v>59.65</v>
          </cell>
          <cell r="F138">
            <v>0.32200000000000001</v>
          </cell>
          <cell r="I138">
            <v>550</v>
          </cell>
          <cell r="L138">
            <v>0.06</v>
          </cell>
          <cell r="M138">
            <v>0.55000000000000004</v>
          </cell>
          <cell r="Q138">
            <v>1.7</v>
          </cell>
        </row>
        <row r="139">
          <cell r="A139">
            <v>134</v>
          </cell>
          <cell r="B139" t="str">
            <v>X©y cèng cuèn cong XMC c¸t vµng 75</v>
          </cell>
          <cell r="C139" t="str">
            <v>m3</v>
          </cell>
          <cell r="D139">
            <v>1</v>
          </cell>
          <cell r="E139">
            <v>107.81</v>
          </cell>
          <cell r="F139">
            <v>0.314</v>
          </cell>
          <cell r="I139">
            <v>550</v>
          </cell>
          <cell r="L139">
            <v>0.06</v>
          </cell>
          <cell r="M139">
            <v>0.55000000000000004</v>
          </cell>
          <cell r="Q139">
            <v>1.7</v>
          </cell>
        </row>
        <row r="140">
          <cell r="A140">
            <v>135</v>
          </cell>
          <cell r="B140" t="str">
            <v>X©y cèng cuèn cong XMC c¸t vµng 100</v>
          </cell>
          <cell r="C140" t="str">
            <v>m3</v>
          </cell>
          <cell r="D140">
            <v>1</v>
          </cell>
          <cell r="E140">
            <v>129.37</v>
          </cell>
          <cell r="F140">
            <v>0.30499999999999999</v>
          </cell>
          <cell r="I140">
            <v>550</v>
          </cell>
          <cell r="L140">
            <v>0.06</v>
          </cell>
          <cell r="M140">
            <v>0.55000000000000004</v>
          </cell>
          <cell r="Q140">
            <v>1.7</v>
          </cell>
        </row>
        <row r="141">
          <cell r="A141">
            <v>136</v>
          </cell>
          <cell r="B141" t="str">
            <v>X©y cèng thµnh vßm cong VTH c¸t ®en 50</v>
          </cell>
          <cell r="C141" t="str">
            <v>m3</v>
          </cell>
          <cell r="D141">
            <v>1</v>
          </cell>
          <cell r="E141">
            <v>65.260000000000005</v>
          </cell>
          <cell r="G141">
            <v>65.260000000000005</v>
          </cell>
          <cell r="I141">
            <v>560</v>
          </cell>
          <cell r="J141">
            <v>19.52</v>
          </cell>
          <cell r="L141">
            <v>0.06</v>
          </cell>
          <cell r="M141">
            <v>0.55000000000000004</v>
          </cell>
          <cell r="Q141">
            <v>1.7</v>
          </cell>
        </row>
        <row r="142">
          <cell r="A142">
            <v>137</v>
          </cell>
          <cell r="B142" t="str">
            <v>X©y cèng thµnh vßm cong VTH c¸t ®en 75</v>
          </cell>
          <cell r="C142" t="str">
            <v>m3</v>
          </cell>
          <cell r="D142">
            <v>1</v>
          </cell>
          <cell r="E142">
            <v>92.58</v>
          </cell>
          <cell r="G142">
            <v>92.58</v>
          </cell>
          <cell r="I142">
            <v>560</v>
          </cell>
          <cell r="J142">
            <v>13.02</v>
          </cell>
          <cell r="L142">
            <v>0.06</v>
          </cell>
          <cell r="M142">
            <v>0.55000000000000004</v>
          </cell>
          <cell r="Q142">
            <v>1.7</v>
          </cell>
        </row>
        <row r="143">
          <cell r="A143">
            <v>138</v>
          </cell>
          <cell r="B143" t="str">
            <v>X©y cèng thµnh vßm cong XMC c¸t vµng 50</v>
          </cell>
          <cell r="C143" t="str">
            <v>m3</v>
          </cell>
          <cell r="D143">
            <v>1</v>
          </cell>
          <cell r="E143">
            <v>66.78</v>
          </cell>
          <cell r="F143">
            <v>0.32500000000000001</v>
          </cell>
          <cell r="I143">
            <v>560</v>
          </cell>
          <cell r="L143">
            <v>0.06</v>
          </cell>
          <cell r="M143">
            <v>0.55000000000000004</v>
          </cell>
          <cell r="Q143">
            <v>1.7</v>
          </cell>
        </row>
        <row r="144">
          <cell r="A144">
            <v>139</v>
          </cell>
          <cell r="B144" t="str">
            <v>X©y cèng thµnh vßm cong XMC c¸t vµng 75</v>
          </cell>
          <cell r="C144" t="str">
            <v>m3</v>
          </cell>
          <cell r="D144">
            <v>1</v>
          </cell>
          <cell r="E144">
            <v>92.81</v>
          </cell>
          <cell r="F144">
            <v>0.316</v>
          </cell>
          <cell r="I144">
            <v>560</v>
          </cell>
          <cell r="L144">
            <v>0.06</v>
          </cell>
          <cell r="M144">
            <v>0.55000000000000004</v>
          </cell>
          <cell r="Q144">
            <v>1.7</v>
          </cell>
        </row>
        <row r="145">
          <cell r="A145">
            <v>140</v>
          </cell>
          <cell r="B145" t="str">
            <v>X©y cèng thµnh vßm cong XMC c¸t vµng 100</v>
          </cell>
          <cell r="C145" t="str">
            <v>m3</v>
          </cell>
          <cell r="D145">
            <v>1</v>
          </cell>
          <cell r="E145">
            <v>118.91</v>
          </cell>
          <cell r="F145">
            <v>0.30499999999999999</v>
          </cell>
          <cell r="I145">
            <v>560</v>
          </cell>
          <cell r="L145">
            <v>0.06</v>
          </cell>
          <cell r="M145">
            <v>0.55000000000000004</v>
          </cell>
          <cell r="Q145">
            <v>1.7</v>
          </cell>
        </row>
        <row r="146">
          <cell r="A146">
            <v>141</v>
          </cell>
          <cell r="B146" t="str">
            <v>X©y kÕt cÊu phøc t¹p kh¸c VTH50 c¸t ®en &lt;=4 m</v>
          </cell>
          <cell r="C146" t="str">
            <v>m3</v>
          </cell>
          <cell r="D146">
            <v>1</v>
          </cell>
          <cell r="E146">
            <v>63.01</v>
          </cell>
          <cell r="G146">
            <v>0.308</v>
          </cell>
          <cell r="I146">
            <v>573</v>
          </cell>
          <cell r="J146">
            <v>18.850000000000001</v>
          </cell>
          <cell r="L146">
            <v>4.0000000000000001E-3</v>
          </cell>
          <cell r="M146">
            <v>0.05</v>
          </cell>
        </row>
        <row r="147">
          <cell r="A147">
            <v>142</v>
          </cell>
          <cell r="B147" t="str">
            <v>X©y kÕt cÊu phøc t¹p kh¸c VTH75 c¸t ®en &lt;=4 m</v>
          </cell>
          <cell r="C147" t="str">
            <v>m3</v>
          </cell>
          <cell r="D147">
            <v>1</v>
          </cell>
          <cell r="E147">
            <v>89.39</v>
          </cell>
          <cell r="G147">
            <v>0.3</v>
          </cell>
          <cell r="I147">
            <v>573</v>
          </cell>
          <cell r="J147">
            <v>12.567</v>
          </cell>
          <cell r="L147">
            <v>4.0000000000000001E-3</v>
          </cell>
          <cell r="M147">
            <v>0.05</v>
          </cell>
        </row>
        <row r="148">
          <cell r="A148">
            <v>143</v>
          </cell>
          <cell r="B148" t="str">
            <v>X©y kÕt cÊu phøc t¹p kh¸c XM50 c¸t vµng &lt;=4 m</v>
          </cell>
          <cell r="C148" t="str">
            <v>m3</v>
          </cell>
          <cell r="D148">
            <v>1</v>
          </cell>
          <cell r="E148">
            <v>59.65</v>
          </cell>
          <cell r="F148">
            <v>0.32200000000000001</v>
          </cell>
          <cell r="I148">
            <v>573</v>
          </cell>
          <cell r="L148">
            <v>4.0000000000000001E-3</v>
          </cell>
          <cell r="M148">
            <v>0.05</v>
          </cell>
        </row>
        <row r="149">
          <cell r="A149">
            <v>144</v>
          </cell>
          <cell r="B149" t="str">
            <v>X©y kÕt cÊu phøc t¹p kh¸c XM75 c¸t vµng &lt;=4 m</v>
          </cell>
          <cell r="C149" t="str">
            <v>m3</v>
          </cell>
          <cell r="D149">
            <v>1</v>
          </cell>
          <cell r="E149">
            <v>107.81</v>
          </cell>
          <cell r="F149">
            <v>0.314</v>
          </cell>
          <cell r="I149">
            <v>573</v>
          </cell>
          <cell r="L149">
            <v>4.0000000000000001E-3</v>
          </cell>
          <cell r="M149">
            <v>0.05</v>
          </cell>
        </row>
        <row r="150">
          <cell r="A150">
            <v>145</v>
          </cell>
          <cell r="B150" t="str">
            <v>X©y kÕt cÊu phøc t¹p kh¸c XM100 c¸t vµng &lt;=4 m</v>
          </cell>
          <cell r="C150" t="str">
            <v>m3</v>
          </cell>
          <cell r="D150">
            <v>1</v>
          </cell>
          <cell r="E150">
            <v>129.37</v>
          </cell>
          <cell r="F150">
            <v>0.30499999999999999</v>
          </cell>
          <cell r="I150">
            <v>573</v>
          </cell>
          <cell r="L150">
            <v>4.0000000000000001E-3</v>
          </cell>
          <cell r="M150">
            <v>0.05</v>
          </cell>
        </row>
        <row r="151">
          <cell r="A151">
            <v>146</v>
          </cell>
          <cell r="B151" t="str">
            <v>X©y kÕt cÊu phøc t¹p kh¸c VTH50 c¸t ®en &gt;4 m</v>
          </cell>
          <cell r="C151" t="str">
            <v>m3</v>
          </cell>
          <cell r="D151">
            <v>1</v>
          </cell>
          <cell r="E151">
            <v>63.01</v>
          </cell>
          <cell r="G151">
            <v>0.308</v>
          </cell>
          <cell r="I151">
            <v>573</v>
          </cell>
          <cell r="J151">
            <v>18.850000000000001</v>
          </cell>
          <cell r="L151">
            <v>1.4999999999999999E-2</v>
          </cell>
          <cell r="M151">
            <v>0.1</v>
          </cell>
        </row>
        <row r="152">
          <cell r="A152">
            <v>147</v>
          </cell>
          <cell r="B152" t="str">
            <v>X©y kÕt cÊu phøc t¹p kh¸c VTH75 c¸t ®en &gt;4 m</v>
          </cell>
          <cell r="C152" t="str">
            <v>m3</v>
          </cell>
          <cell r="D152">
            <v>1</v>
          </cell>
          <cell r="E152">
            <v>89.39</v>
          </cell>
          <cell r="G152">
            <v>0.3</v>
          </cell>
          <cell r="I152">
            <v>573</v>
          </cell>
          <cell r="J152">
            <v>12.567</v>
          </cell>
          <cell r="L152">
            <v>1.4999999999999999E-2</v>
          </cell>
          <cell r="M152">
            <v>0.1</v>
          </cell>
        </row>
        <row r="153">
          <cell r="A153">
            <v>148</v>
          </cell>
          <cell r="B153" t="str">
            <v>X©y kÕt cÊu phøc t¹p kh¸c XM50 c¸t vµng &gt;4 m</v>
          </cell>
          <cell r="C153" t="str">
            <v>m3</v>
          </cell>
          <cell r="D153">
            <v>1</v>
          </cell>
          <cell r="E153">
            <v>59.65</v>
          </cell>
          <cell r="F153">
            <v>0.32200000000000001</v>
          </cell>
          <cell r="I153">
            <v>573</v>
          </cell>
          <cell r="L153">
            <v>1.4999999999999999E-2</v>
          </cell>
          <cell r="M153">
            <v>0.1</v>
          </cell>
        </row>
        <row r="154">
          <cell r="A154">
            <v>149</v>
          </cell>
          <cell r="B154" t="str">
            <v>X©y kÕt cÊu phøc t¹p kh¸c XM75 c¸t vµng &gt;4 m</v>
          </cell>
          <cell r="C154" t="str">
            <v>m3</v>
          </cell>
          <cell r="D154">
            <v>1</v>
          </cell>
          <cell r="E154">
            <v>107.81</v>
          </cell>
          <cell r="F154">
            <v>0.314</v>
          </cell>
          <cell r="I154">
            <v>573</v>
          </cell>
          <cell r="L154">
            <v>1.4999999999999999E-2</v>
          </cell>
          <cell r="M154">
            <v>0.1</v>
          </cell>
        </row>
        <row r="155">
          <cell r="A155">
            <v>150</v>
          </cell>
          <cell r="B155" t="str">
            <v>X©y kÕt cÊu phøc t¹p kh¸c XM100 c¸t vµng &gt;4 m</v>
          </cell>
          <cell r="C155" t="str">
            <v>m3</v>
          </cell>
          <cell r="D155">
            <v>1</v>
          </cell>
          <cell r="E155">
            <v>129.37</v>
          </cell>
          <cell r="F155">
            <v>0.30499999999999999</v>
          </cell>
          <cell r="I155">
            <v>573</v>
          </cell>
          <cell r="L155">
            <v>1.4999999999999999E-2</v>
          </cell>
          <cell r="M155">
            <v>0.1</v>
          </cell>
        </row>
        <row r="156">
          <cell r="A156">
            <v>151</v>
          </cell>
          <cell r="B156" t="str">
            <v>Bª t«ng lãt mãng R&lt;=2,5m ®¸ 2x 4M100</v>
          </cell>
          <cell r="C156" t="str">
            <v>m3</v>
          </cell>
          <cell r="D156">
            <v>1</v>
          </cell>
          <cell r="E156">
            <v>212.18</v>
          </cell>
          <cell r="F156">
            <v>0.51500000000000001</v>
          </cell>
          <cell r="O156">
            <v>0.92</v>
          </cell>
        </row>
        <row r="157">
          <cell r="A157">
            <v>152</v>
          </cell>
          <cell r="B157" t="str">
            <v>Bª t«ng lãt mãng R&lt;=2,5m ®¸ 2x 4M150</v>
          </cell>
          <cell r="C157" t="str">
            <v>m3</v>
          </cell>
          <cell r="D157">
            <v>1</v>
          </cell>
          <cell r="E157">
            <v>272.64999999999998</v>
          </cell>
          <cell r="F157">
            <v>0.49399999999999999</v>
          </cell>
          <cell r="O157">
            <v>0.90600000000000003</v>
          </cell>
        </row>
        <row r="158">
          <cell r="A158">
            <v>153</v>
          </cell>
          <cell r="B158" t="str">
            <v>Bª t«ng lãt mãng R&gt;2,5m ®¸ 2x 4M100</v>
          </cell>
          <cell r="C158" t="str">
            <v>m3</v>
          </cell>
          <cell r="D158">
            <v>1</v>
          </cell>
          <cell r="E158">
            <v>212.18</v>
          </cell>
          <cell r="F158">
            <v>0.51500000000000001</v>
          </cell>
          <cell r="O158">
            <v>0.92</v>
          </cell>
        </row>
        <row r="159">
          <cell r="A159">
            <v>154</v>
          </cell>
          <cell r="B159" t="str">
            <v>Bª t«ng lãt mãng R&gt;2,5m ®¸ 2x 4M150</v>
          </cell>
          <cell r="C159" t="str">
            <v>m3</v>
          </cell>
          <cell r="D159">
            <v>1</v>
          </cell>
          <cell r="E159">
            <v>272.64999999999998</v>
          </cell>
          <cell r="F159">
            <v>0.49399999999999999</v>
          </cell>
          <cell r="O159">
            <v>0.90600000000000003</v>
          </cell>
        </row>
        <row r="160">
          <cell r="A160">
            <v>155</v>
          </cell>
          <cell r="B160" t="str">
            <v>Bª t«ng mãng  R&lt;=2,5m ®¸ 2x4 M150</v>
          </cell>
          <cell r="C160" t="str">
            <v>m3</v>
          </cell>
          <cell r="D160">
            <v>1</v>
          </cell>
          <cell r="E160">
            <v>272.64999999999998</v>
          </cell>
          <cell r="F160">
            <v>0.49399999999999999</v>
          </cell>
          <cell r="O160">
            <v>0.90600000000000003</v>
          </cell>
          <cell r="BQ160">
            <v>1</v>
          </cell>
        </row>
        <row r="161">
          <cell r="A161">
            <v>156</v>
          </cell>
          <cell r="B161" t="str">
            <v>Bª t«ng mãng  R&lt;=2,5m ®¸ 2x4 M200</v>
          </cell>
          <cell r="C161" t="str">
            <v>m3</v>
          </cell>
          <cell r="D161">
            <v>1</v>
          </cell>
          <cell r="E161">
            <v>331.08</v>
          </cell>
          <cell r="F161">
            <v>0.46899999999999997</v>
          </cell>
          <cell r="O161">
            <v>0.89600000000000002</v>
          </cell>
          <cell r="BQ161">
            <v>1</v>
          </cell>
        </row>
        <row r="162">
          <cell r="A162">
            <v>157</v>
          </cell>
          <cell r="B162" t="str">
            <v>Bª t«ng mãng  R&lt;=2,5m ®¸ 2x4 M250</v>
          </cell>
          <cell r="C162" t="str">
            <v>m3</v>
          </cell>
          <cell r="D162">
            <v>1</v>
          </cell>
          <cell r="E162">
            <v>384</v>
          </cell>
          <cell r="F162">
            <v>0.45100000000000001</v>
          </cell>
          <cell r="O162">
            <v>0.879</v>
          </cell>
          <cell r="BQ162">
            <v>1</v>
          </cell>
        </row>
        <row r="163">
          <cell r="A163">
            <v>158</v>
          </cell>
          <cell r="B163" t="str">
            <v>Bª t«ng mãng  R&lt;=2,5m ®¸ 1x2 M150</v>
          </cell>
          <cell r="C163" t="str">
            <v>m3</v>
          </cell>
          <cell r="D163">
            <v>1</v>
          </cell>
          <cell r="E163">
            <v>288.02999999999997</v>
          </cell>
          <cell r="F163">
            <v>0.49</v>
          </cell>
          <cell r="P163">
            <v>0.90400000000000003</v>
          </cell>
          <cell r="BQ163">
            <v>1</v>
          </cell>
        </row>
        <row r="164">
          <cell r="A164">
            <v>159</v>
          </cell>
          <cell r="B164" t="str">
            <v>Bª t«ng mãng  R&lt;=2,5m ®¸ 1x2 M200</v>
          </cell>
          <cell r="C164" t="str">
            <v>m3</v>
          </cell>
          <cell r="D164">
            <v>1</v>
          </cell>
          <cell r="E164">
            <v>350.55</v>
          </cell>
          <cell r="F164">
            <v>0.46600000000000003</v>
          </cell>
          <cell r="P164">
            <v>0.88900000000000001</v>
          </cell>
          <cell r="BQ164">
            <v>1</v>
          </cell>
        </row>
        <row r="165">
          <cell r="A165">
            <v>160</v>
          </cell>
          <cell r="B165" t="str">
            <v>Bª t«ng mãng  R&lt;=2,5m ®¸ 1x2 M250</v>
          </cell>
          <cell r="C165" t="str">
            <v>m3</v>
          </cell>
          <cell r="D165">
            <v>1</v>
          </cell>
          <cell r="E165">
            <v>415.13</v>
          </cell>
          <cell r="F165">
            <v>0.438</v>
          </cell>
          <cell r="P165">
            <v>0.879</v>
          </cell>
          <cell r="BQ165">
            <v>1</v>
          </cell>
        </row>
        <row r="166">
          <cell r="A166">
            <v>161</v>
          </cell>
          <cell r="B166" t="str">
            <v>Bª t«ng mãng R&gt;2,5m ®¸ 2x4 M150</v>
          </cell>
          <cell r="C166" t="str">
            <v>m3</v>
          </cell>
          <cell r="D166">
            <v>1</v>
          </cell>
          <cell r="E166">
            <v>272.64999999999998</v>
          </cell>
          <cell r="F166">
            <v>0.49399999999999999</v>
          </cell>
          <cell r="L166">
            <v>1.4999999999999999E-2</v>
          </cell>
          <cell r="M166">
            <v>0.122</v>
          </cell>
          <cell r="O166">
            <v>0.90600000000000003</v>
          </cell>
          <cell r="Q166">
            <v>0.60299999999999998</v>
          </cell>
          <cell r="BQ166">
            <v>1</v>
          </cell>
        </row>
        <row r="167">
          <cell r="A167">
            <v>162</v>
          </cell>
          <cell r="B167" t="str">
            <v>Bª t«ng mãng R&gt;2,5m ®¸ 2x4 M200</v>
          </cell>
          <cell r="C167" t="str">
            <v>m3</v>
          </cell>
          <cell r="D167">
            <v>1</v>
          </cell>
          <cell r="E167">
            <v>331.08</v>
          </cell>
          <cell r="F167">
            <v>0.46899999999999997</v>
          </cell>
          <cell r="L167">
            <v>1.4999999999999999E-2</v>
          </cell>
          <cell r="M167">
            <v>0.122</v>
          </cell>
          <cell r="O167">
            <v>0.89600000000000002</v>
          </cell>
          <cell r="Q167">
            <v>0.60299999999999998</v>
          </cell>
          <cell r="BQ167">
            <v>1</v>
          </cell>
        </row>
        <row r="168">
          <cell r="A168">
            <v>163</v>
          </cell>
          <cell r="B168" t="str">
            <v>Bª t«ng mãng R&gt;2,5m ®¸ 2x4 M250</v>
          </cell>
          <cell r="C168" t="str">
            <v>m3</v>
          </cell>
          <cell r="D168">
            <v>1</v>
          </cell>
          <cell r="E168">
            <v>384</v>
          </cell>
          <cell r="F168">
            <v>0.45100000000000001</v>
          </cell>
          <cell r="L168">
            <v>1.4999999999999999E-2</v>
          </cell>
          <cell r="M168">
            <v>0.122</v>
          </cell>
          <cell r="O168">
            <v>0.879</v>
          </cell>
          <cell r="Q168">
            <v>0.60299999999999998</v>
          </cell>
          <cell r="BQ168">
            <v>1</v>
          </cell>
        </row>
        <row r="169">
          <cell r="A169">
            <v>164</v>
          </cell>
          <cell r="B169" t="str">
            <v>Bª t«ng mãng R&gt;2,5m ®¸ 1x2 M150</v>
          </cell>
          <cell r="C169" t="str">
            <v>m3</v>
          </cell>
          <cell r="D169">
            <v>1</v>
          </cell>
          <cell r="E169">
            <v>288.02999999999997</v>
          </cell>
          <cell r="F169">
            <v>0.49</v>
          </cell>
          <cell r="L169">
            <v>1.4999999999999999E-2</v>
          </cell>
          <cell r="M169">
            <v>0.122</v>
          </cell>
          <cell r="P169">
            <v>0.90400000000000003</v>
          </cell>
          <cell r="Q169">
            <v>0.60299999999999998</v>
          </cell>
          <cell r="BQ169">
            <v>1</v>
          </cell>
        </row>
        <row r="170">
          <cell r="A170">
            <v>165</v>
          </cell>
          <cell r="B170" t="str">
            <v>Bª t«ng mãng R&gt;2,5m ®¸ 1x2 M200</v>
          </cell>
          <cell r="C170" t="str">
            <v>m3</v>
          </cell>
          <cell r="D170">
            <v>1</v>
          </cell>
          <cell r="E170">
            <v>350.55</v>
          </cell>
          <cell r="F170">
            <v>0.46600000000000003</v>
          </cell>
          <cell r="L170">
            <v>1.4999999999999999E-2</v>
          </cell>
          <cell r="M170">
            <v>0.122</v>
          </cell>
          <cell r="P170">
            <v>0.88900000000000001</v>
          </cell>
          <cell r="Q170">
            <v>0.60299999999999998</v>
          </cell>
          <cell r="BQ170">
            <v>1</v>
          </cell>
        </row>
        <row r="171">
          <cell r="A171">
            <v>166</v>
          </cell>
          <cell r="B171" t="str">
            <v>Bª t«ng mãng R&gt;2,5m ®¸ 1x2 M250</v>
          </cell>
          <cell r="C171" t="str">
            <v>m3</v>
          </cell>
          <cell r="D171">
            <v>1</v>
          </cell>
          <cell r="E171">
            <v>415.13</v>
          </cell>
          <cell r="F171">
            <v>0.438</v>
          </cell>
          <cell r="L171">
            <v>1.4999999999999999E-2</v>
          </cell>
          <cell r="M171">
            <v>0.122</v>
          </cell>
          <cell r="P171">
            <v>0.879</v>
          </cell>
          <cell r="Q171">
            <v>0.60299999999999998</v>
          </cell>
          <cell r="BQ171">
            <v>1</v>
          </cell>
        </row>
        <row r="172">
          <cell r="A172">
            <v>167</v>
          </cell>
          <cell r="B172" t="str">
            <v>Bª t«ng nÒn ®¸ 1x2 M150</v>
          </cell>
          <cell r="C172" t="str">
            <v>m3</v>
          </cell>
          <cell r="D172">
            <v>1</v>
          </cell>
          <cell r="E172">
            <v>288.02999999999997</v>
          </cell>
          <cell r="F172">
            <v>0.49</v>
          </cell>
          <cell r="P172">
            <v>0.90400000000000003</v>
          </cell>
          <cell r="BQ172">
            <v>1</v>
          </cell>
        </row>
        <row r="173">
          <cell r="A173">
            <v>168</v>
          </cell>
          <cell r="B173" t="str">
            <v>Bª t«ng nÒn ®¸ 1x2 M200</v>
          </cell>
          <cell r="C173" t="str">
            <v>m3</v>
          </cell>
          <cell r="D173">
            <v>1</v>
          </cell>
          <cell r="E173">
            <v>350.55</v>
          </cell>
          <cell r="F173">
            <v>0.46600000000000003</v>
          </cell>
          <cell r="P173">
            <v>0.88900000000000001</v>
          </cell>
          <cell r="BQ173">
            <v>1</v>
          </cell>
        </row>
        <row r="174">
          <cell r="A174">
            <v>169</v>
          </cell>
          <cell r="B174" t="str">
            <v>Bª t«ng nÒn ®¸ 1x2 M250</v>
          </cell>
          <cell r="C174" t="str">
            <v>m3</v>
          </cell>
          <cell r="D174">
            <v>1</v>
          </cell>
          <cell r="E174">
            <v>415.13</v>
          </cell>
          <cell r="F174">
            <v>0.438</v>
          </cell>
          <cell r="P174">
            <v>0.879</v>
          </cell>
          <cell r="BQ174">
            <v>1</v>
          </cell>
        </row>
        <row r="175">
          <cell r="A175">
            <v>170</v>
          </cell>
          <cell r="B175" t="str">
            <v>Bª t«ng nÒn ®¸ 1x2 M300</v>
          </cell>
          <cell r="C175" t="str">
            <v>m3</v>
          </cell>
          <cell r="D175">
            <v>1</v>
          </cell>
          <cell r="E175">
            <v>437.68</v>
          </cell>
          <cell r="F175">
            <v>0.45200000000000001</v>
          </cell>
          <cell r="P175">
            <v>0.88300000000000001</v>
          </cell>
          <cell r="BQ175">
            <v>1</v>
          </cell>
        </row>
        <row r="176">
          <cell r="A176">
            <v>171</v>
          </cell>
          <cell r="B176" t="str">
            <v>Bª t«ng nÒn ®¸ 2x4 M150</v>
          </cell>
          <cell r="C176" t="str">
            <v>m3</v>
          </cell>
          <cell r="D176">
            <v>1</v>
          </cell>
          <cell r="E176">
            <v>272.64999999999998</v>
          </cell>
          <cell r="F176">
            <v>0.49399999999999999</v>
          </cell>
          <cell r="O176">
            <v>0.90600000000000003</v>
          </cell>
          <cell r="BQ176">
            <v>1</v>
          </cell>
        </row>
        <row r="177">
          <cell r="A177">
            <v>172</v>
          </cell>
          <cell r="B177" t="str">
            <v>Bª t«ng nÒn ®¸ 2x4 M200</v>
          </cell>
          <cell r="C177" t="str">
            <v>m3</v>
          </cell>
          <cell r="D177">
            <v>1</v>
          </cell>
          <cell r="E177">
            <v>331.08</v>
          </cell>
          <cell r="F177">
            <v>0.46899999999999997</v>
          </cell>
          <cell r="O177">
            <v>0.89600000000000002</v>
          </cell>
          <cell r="BQ177">
            <v>1</v>
          </cell>
        </row>
        <row r="178">
          <cell r="A178">
            <v>173</v>
          </cell>
          <cell r="B178" t="str">
            <v>Bª t«ng nÒn ®¸ 2x4 M250</v>
          </cell>
          <cell r="C178" t="str">
            <v>m3</v>
          </cell>
          <cell r="D178">
            <v>1</v>
          </cell>
          <cell r="E178">
            <v>384</v>
          </cell>
          <cell r="F178">
            <v>0.45100000000000001</v>
          </cell>
          <cell r="O178">
            <v>0.879</v>
          </cell>
          <cell r="BQ178">
            <v>1</v>
          </cell>
        </row>
        <row r="179">
          <cell r="A179">
            <v>174</v>
          </cell>
          <cell r="B179" t="str">
            <v>Bª t«ng nÒn ®¸ 2x4 M300</v>
          </cell>
          <cell r="C179" t="str">
            <v>m3</v>
          </cell>
          <cell r="D179">
            <v>1</v>
          </cell>
          <cell r="E179">
            <v>466.38</v>
          </cell>
          <cell r="F179">
            <v>0.41099999999999998</v>
          </cell>
          <cell r="O179">
            <v>0.879</v>
          </cell>
          <cell r="BQ179">
            <v>1</v>
          </cell>
        </row>
        <row r="180">
          <cell r="A180">
            <v>175</v>
          </cell>
          <cell r="B180" t="str">
            <v>Bª t«ng bÖ m¸y ®¸ 1x2 M150</v>
          </cell>
          <cell r="C180" t="str">
            <v>m3</v>
          </cell>
          <cell r="D180">
            <v>1</v>
          </cell>
          <cell r="E180">
            <v>288.02999999999997</v>
          </cell>
          <cell r="F180">
            <v>0.49</v>
          </cell>
          <cell r="P180">
            <v>0.90400000000000003</v>
          </cell>
          <cell r="BQ180">
            <v>1</v>
          </cell>
        </row>
        <row r="181">
          <cell r="A181">
            <v>176</v>
          </cell>
          <cell r="B181" t="str">
            <v>Bª t«ng bÖ m¸y ®¸ 1x2 M200</v>
          </cell>
          <cell r="C181" t="str">
            <v>m3</v>
          </cell>
          <cell r="D181">
            <v>1</v>
          </cell>
          <cell r="E181">
            <v>350.55</v>
          </cell>
          <cell r="F181">
            <v>0.46600000000000003</v>
          </cell>
          <cell r="P181">
            <v>0.88900000000000001</v>
          </cell>
          <cell r="BQ181">
            <v>1</v>
          </cell>
        </row>
        <row r="182">
          <cell r="A182">
            <v>177</v>
          </cell>
          <cell r="B182" t="str">
            <v>Bª t«ng bÖ m¸y ®¸ 1x2 M250</v>
          </cell>
          <cell r="C182" t="str">
            <v>m3</v>
          </cell>
          <cell r="D182">
            <v>1</v>
          </cell>
          <cell r="E182">
            <v>415.13</v>
          </cell>
          <cell r="F182">
            <v>0.438</v>
          </cell>
          <cell r="P182">
            <v>0.879</v>
          </cell>
          <cell r="BQ182">
            <v>1</v>
          </cell>
        </row>
        <row r="183">
          <cell r="A183">
            <v>178</v>
          </cell>
          <cell r="B183" t="str">
            <v>Bª t«ng bÖ m¸y ®¸ 1x2 M300</v>
          </cell>
          <cell r="C183" t="str">
            <v>m3</v>
          </cell>
          <cell r="D183">
            <v>1</v>
          </cell>
          <cell r="E183">
            <v>437.68</v>
          </cell>
          <cell r="F183">
            <v>0.45200000000000001</v>
          </cell>
          <cell r="P183">
            <v>0.88300000000000001</v>
          </cell>
          <cell r="BQ183">
            <v>1</v>
          </cell>
        </row>
        <row r="184">
          <cell r="A184">
            <v>179</v>
          </cell>
          <cell r="B184" t="str">
            <v>Bª t«ng bÖ m¸y ®¸ 2x4 M150</v>
          </cell>
          <cell r="C184" t="str">
            <v>m3</v>
          </cell>
          <cell r="D184">
            <v>1</v>
          </cell>
          <cell r="E184">
            <v>272.64999999999998</v>
          </cell>
          <cell r="F184">
            <v>0.49399999999999999</v>
          </cell>
          <cell r="O184">
            <v>0.90600000000000003</v>
          </cell>
          <cell r="BQ184">
            <v>1</v>
          </cell>
        </row>
        <row r="185">
          <cell r="A185">
            <v>180</v>
          </cell>
          <cell r="B185" t="str">
            <v>Bª t«ng bÖ m¸y ®¸ 2x4 M200</v>
          </cell>
          <cell r="C185" t="str">
            <v>m3</v>
          </cell>
          <cell r="D185">
            <v>1</v>
          </cell>
          <cell r="E185">
            <v>331.08</v>
          </cell>
          <cell r="F185">
            <v>0.46899999999999997</v>
          </cell>
          <cell r="O185">
            <v>0.89600000000000002</v>
          </cell>
          <cell r="BQ185">
            <v>1</v>
          </cell>
        </row>
        <row r="186">
          <cell r="A186">
            <v>181</v>
          </cell>
          <cell r="B186" t="str">
            <v>Bª t«ng bÖ m¸y ®¸ 2x4 M250</v>
          </cell>
          <cell r="C186" t="str">
            <v>m3</v>
          </cell>
          <cell r="D186">
            <v>1</v>
          </cell>
          <cell r="E186">
            <v>384</v>
          </cell>
          <cell r="F186">
            <v>0.45100000000000001</v>
          </cell>
          <cell r="O186">
            <v>0.879</v>
          </cell>
          <cell r="BQ186">
            <v>1</v>
          </cell>
        </row>
        <row r="187">
          <cell r="A187">
            <v>182</v>
          </cell>
          <cell r="B187" t="str">
            <v>Bª t«ng bÖ m¸y ®¸ 2x4 M300</v>
          </cell>
          <cell r="C187" t="str">
            <v>m3</v>
          </cell>
          <cell r="D187">
            <v>1</v>
          </cell>
          <cell r="E187">
            <v>466.38</v>
          </cell>
          <cell r="F187">
            <v>0.41099999999999998</v>
          </cell>
          <cell r="O187">
            <v>0.879</v>
          </cell>
          <cell r="BQ187">
            <v>1</v>
          </cell>
        </row>
        <row r="188">
          <cell r="A188">
            <v>183</v>
          </cell>
          <cell r="B188" t="str">
            <v>Bª t«ng t­êng &lt;=45cm cao&lt;=4m hoÆc &gt;4m ®¸ 1x2 M150</v>
          </cell>
          <cell r="C188" t="str">
            <v>m3</v>
          </cell>
          <cell r="D188">
            <v>1</v>
          </cell>
          <cell r="E188">
            <v>288.02999999999997</v>
          </cell>
          <cell r="F188">
            <v>0.49</v>
          </cell>
          <cell r="L188">
            <v>4.9000000000000002E-2</v>
          </cell>
          <cell r="M188">
            <v>0.19900000000000001</v>
          </cell>
          <cell r="P188">
            <v>0.90400000000000003</v>
          </cell>
          <cell r="Q188">
            <v>0.871</v>
          </cell>
          <cell r="BQ188">
            <v>2</v>
          </cell>
        </row>
        <row r="189">
          <cell r="A189">
            <v>184</v>
          </cell>
          <cell r="B189" t="str">
            <v>Bª t«ng t­êng &lt;=45cm cao&lt;=4m hoÆc &gt;4m ®¸ 1x2 M200</v>
          </cell>
          <cell r="C189" t="str">
            <v>m3</v>
          </cell>
          <cell r="D189">
            <v>1</v>
          </cell>
          <cell r="E189">
            <v>350.55</v>
          </cell>
          <cell r="F189">
            <v>0.46600000000000003</v>
          </cell>
          <cell r="L189">
            <v>4.9000000000000002E-2</v>
          </cell>
          <cell r="M189">
            <v>0.19900000000000001</v>
          </cell>
          <cell r="P189">
            <v>0.88900000000000001</v>
          </cell>
          <cell r="Q189">
            <v>0.871</v>
          </cell>
          <cell r="BQ189">
            <v>2</v>
          </cell>
        </row>
        <row r="190">
          <cell r="A190">
            <v>185</v>
          </cell>
          <cell r="B190" t="str">
            <v>Bª t«ng t­êng &lt;=45cm cao&lt;=4m hoÆc &gt;4m ®¸ 1x2 M250</v>
          </cell>
          <cell r="C190" t="str">
            <v>m3</v>
          </cell>
          <cell r="D190">
            <v>1</v>
          </cell>
          <cell r="E190">
            <v>415.13</v>
          </cell>
          <cell r="F190">
            <v>0.438</v>
          </cell>
          <cell r="L190">
            <v>4.9000000000000002E-2</v>
          </cell>
          <cell r="M190">
            <v>0.19900000000000001</v>
          </cell>
          <cell r="P190">
            <v>0.879</v>
          </cell>
          <cell r="Q190">
            <v>0.871</v>
          </cell>
          <cell r="BQ190">
            <v>2</v>
          </cell>
        </row>
        <row r="191">
          <cell r="A191">
            <v>186</v>
          </cell>
          <cell r="B191" t="str">
            <v>Bª t«ng t­êng &lt;=45cm cao&lt;=4m hoÆc &gt;4m ®¸ 1x2 M300</v>
          </cell>
          <cell r="C191" t="str">
            <v>m3</v>
          </cell>
          <cell r="D191">
            <v>1</v>
          </cell>
          <cell r="E191">
            <v>437.68</v>
          </cell>
          <cell r="F191">
            <v>0.45200000000000001</v>
          </cell>
          <cell r="L191">
            <v>4.9000000000000002E-2</v>
          </cell>
          <cell r="M191">
            <v>0.19900000000000001</v>
          </cell>
          <cell r="P191">
            <v>0.88300000000000001</v>
          </cell>
          <cell r="Q191">
            <v>0.871</v>
          </cell>
          <cell r="BQ191">
            <v>2</v>
          </cell>
        </row>
        <row r="192">
          <cell r="A192">
            <v>187</v>
          </cell>
          <cell r="B192" t="str">
            <v>Bª t«ng t­êng &lt;=45cm cao&lt;=4m hoÆc &gt;4m ®¸ 2x4 M150</v>
          </cell>
          <cell r="C192" t="str">
            <v>m3</v>
          </cell>
          <cell r="D192">
            <v>1</v>
          </cell>
          <cell r="E192">
            <v>272.64999999999998</v>
          </cell>
          <cell r="F192">
            <v>0.49399999999999999</v>
          </cell>
          <cell r="L192">
            <v>4.9000000000000002E-2</v>
          </cell>
          <cell r="M192">
            <v>0.19900000000000001</v>
          </cell>
          <cell r="O192">
            <v>0.90600000000000003</v>
          </cell>
          <cell r="Q192">
            <v>0.871</v>
          </cell>
          <cell r="BQ192">
            <v>2</v>
          </cell>
        </row>
        <row r="193">
          <cell r="A193">
            <v>188</v>
          </cell>
          <cell r="B193" t="str">
            <v>Bª t«ng t­êng &lt;=45cm cao&lt;=4m hoÆc &gt;4m ®¸ 2x4 M200</v>
          </cell>
          <cell r="C193" t="str">
            <v>m3</v>
          </cell>
          <cell r="D193">
            <v>1</v>
          </cell>
          <cell r="E193">
            <v>331.08</v>
          </cell>
          <cell r="F193">
            <v>0.46899999999999997</v>
          </cell>
          <cell r="L193">
            <v>4.9000000000000002E-2</v>
          </cell>
          <cell r="M193">
            <v>0.19900000000000001</v>
          </cell>
          <cell r="O193">
            <v>0.89600000000000002</v>
          </cell>
          <cell r="Q193">
            <v>0.871</v>
          </cell>
          <cell r="BQ193">
            <v>2</v>
          </cell>
        </row>
        <row r="194">
          <cell r="A194">
            <v>189</v>
          </cell>
          <cell r="B194" t="str">
            <v>Bª t«ng t­êng &lt;=45cm cao&lt;=4m hoÆc &gt;4m ®¸ 2x4 M250</v>
          </cell>
          <cell r="C194" t="str">
            <v>m3</v>
          </cell>
          <cell r="D194">
            <v>1</v>
          </cell>
          <cell r="E194">
            <v>384</v>
          </cell>
          <cell r="F194">
            <v>0.45100000000000001</v>
          </cell>
          <cell r="L194">
            <v>4.9000000000000002E-2</v>
          </cell>
          <cell r="M194">
            <v>0.19900000000000001</v>
          </cell>
          <cell r="O194">
            <v>0.879</v>
          </cell>
          <cell r="Q194">
            <v>0.871</v>
          </cell>
          <cell r="BQ194">
            <v>2</v>
          </cell>
        </row>
        <row r="195">
          <cell r="A195">
            <v>190</v>
          </cell>
          <cell r="B195" t="str">
            <v>Bª t«ng t­êng &lt;=45cm cao&lt;=4m hoÆc &gt;4m ®¸ 2x4 M300</v>
          </cell>
          <cell r="C195" t="str">
            <v>m3</v>
          </cell>
          <cell r="D195">
            <v>1</v>
          </cell>
          <cell r="E195">
            <v>466.38</v>
          </cell>
          <cell r="F195">
            <v>0.41099999999999998</v>
          </cell>
          <cell r="L195">
            <v>4.9000000000000002E-2</v>
          </cell>
          <cell r="M195">
            <v>0.19900000000000001</v>
          </cell>
          <cell r="O195">
            <v>0.879</v>
          </cell>
          <cell r="Q195">
            <v>0.871</v>
          </cell>
          <cell r="BQ195">
            <v>2</v>
          </cell>
        </row>
        <row r="196">
          <cell r="A196">
            <v>191</v>
          </cell>
          <cell r="B196" t="str">
            <v>Bª t«ng t­êng &gt;45cm cao&lt;=4m hoÆc &gt;4m ®¸ 1x2 M150</v>
          </cell>
          <cell r="C196" t="str">
            <v>m3</v>
          </cell>
          <cell r="D196">
            <v>1</v>
          </cell>
          <cell r="E196">
            <v>288.02999999999997</v>
          </cell>
          <cell r="F196">
            <v>0.49</v>
          </cell>
          <cell r="L196">
            <v>0.02</v>
          </cell>
          <cell r="M196">
            <v>4.8000000000000001E-2</v>
          </cell>
          <cell r="P196">
            <v>0.90400000000000003</v>
          </cell>
          <cell r="Q196">
            <v>0.35199999999999998</v>
          </cell>
          <cell r="BQ196">
            <v>2</v>
          </cell>
        </row>
        <row r="197">
          <cell r="A197">
            <v>192</v>
          </cell>
          <cell r="B197" t="str">
            <v>Bª t«ng t­êng &gt;45cm cao&lt;=4m hoÆc &gt;4m ®¸ 1x2 M200</v>
          </cell>
          <cell r="C197" t="str">
            <v>m3</v>
          </cell>
          <cell r="D197">
            <v>1</v>
          </cell>
          <cell r="E197">
            <v>350.55</v>
          </cell>
          <cell r="F197">
            <v>0.46600000000000003</v>
          </cell>
          <cell r="L197">
            <v>0.02</v>
          </cell>
          <cell r="M197">
            <v>4.8000000000000001E-2</v>
          </cell>
          <cell r="P197">
            <v>0.88900000000000001</v>
          </cell>
          <cell r="Q197">
            <v>0.35199999999999998</v>
          </cell>
          <cell r="BQ197">
            <v>2</v>
          </cell>
        </row>
        <row r="198">
          <cell r="A198">
            <v>193</v>
          </cell>
          <cell r="B198" t="str">
            <v>Bª t«ng t­êng &gt;45cm cao&lt;=4m hoÆc &gt;4m ®¸ 1x2 M250</v>
          </cell>
          <cell r="C198" t="str">
            <v>m3</v>
          </cell>
          <cell r="D198">
            <v>1</v>
          </cell>
          <cell r="E198">
            <v>415.13</v>
          </cell>
          <cell r="F198">
            <v>0.438</v>
          </cell>
          <cell r="L198">
            <v>0.02</v>
          </cell>
          <cell r="M198">
            <v>4.8000000000000001E-2</v>
          </cell>
          <cell r="P198">
            <v>0.879</v>
          </cell>
          <cell r="Q198">
            <v>0.35199999999999998</v>
          </cell>
          <cell r="BQ198">
            <v>2</v>
          </cell>
        </row>
        <row r="199">
          <cell r="A199">
            <v>194</v>
          </cell>
          <cell r="B199" t="str">
            <v>Bª t«ng t­êng &gt;45cm cao&lt;=4m hoÆc &gt;4m ®¸ 1x2 M300</v>
          </cell>
          <cell r="C199" t="str">
            <v>m3</v>
          </cell>
          <cell r="D199">
            <v>1</v>
          </cell>
          <cell r="E199">
            <v>437.68</v>
          </cell>
          <cell r="F199">
            <v>0.45200000000000001</v>
          </cell>
          <cell r="L199">
            <v>0.02</v>
          </cell>
          <cell r="M199">
            <v>4.8000000000000001E-2</v>
          </cell>
          <cell r="P199">
            <v>0.88300000000000001</v>
          </cell>
          <cell r="Q199">
            <v>0.35199999999999998</v>
          </cell>
          <cell r="BQ199">
            <v>2</v>
          </cell>
        </row>
        <row r="200">
          <cell r="A200">
            <v>195</v>
          </cell>
          <cell r="B200" t="str">
            <v>Bª t«ng t­êng &gt;45cm cao&lt;=4m hoÆc &gt;4m ®¸ 2x4 M150</v>
          </cell>
          <cell r="C200" t="str">
            <v>m3</v>
          </cell>
          <cell r="D200">
            <v>1</v>
          </cell>
          <cell r="E200">
            <v>272.64999999999998</v>
          </cell>
          <cell r="F200">
            <v>0.49399999999999999</v>
          </cell>
          <cell r="L200">
            <v>0.02</v>
          </cell>
          <cell r="M200">
            <v>4.8000000000000001E-2</v>
          </cell>
          <cell r="O200">
            <v>0.90600000000000003</v>
          </cell>
          <cell r="Q200">
            <v>0.35199999999999998</v>
          </cell>
          <cell r="BQ200">
            <v>2</v>
          </cell>
        </row>
        <row r="201">
          <cell r="A201">
            <v>196</v>
          </cell>
          <cell r="B201" t="str">
            <v>Bª t«ng t­êng &gt;45cm cao&lt;=4m hoÆc &gt;4m ®¸ 2x4 M200</v>
          </cell>
          <cell r="C201" t="str">
            <v>m3</v>
          </cell>
          <cell r="D201">
            <v>1</v>
          </cell>
          <cell r="E201">
            <v>331.08</v>
          </cell>
          <cell r="F201">
            <v>0.46899999999999997</v>
          </cell>
          <cell r="L201">
            <v>0.02</v>
          </cell>
          <cell r="M201">
            <v>4.8000000000000001E-2</v>
          </cell>
          <cell r="O201">
            <v>0.89600000000000002</v>
          </cell>
          <cell r="Q201">
            <v>0.35199999999999998</v>
          </cell>
          <cell r="BQ201">
            <v>2</v>
          </cell>
        </row>
        <row r="202">
          <cell r="A202">
            <v>197</v>
          </cell>
          <cell r="B202" t="str">
            <v>Bª t«ng t­êng &gt;45cm cao&lt;=4m hoÆc &gt;4m ®¸ 2x4 M250</v>
          </cell>
          <cell r="C202" t="str">
            <v>m3</v>
          </cell>
          <cell r="D202">
            <v>1</v>
          </cell>
          <cell r="E202">
            <v>384</v>
          </cell>
          <cell r="F202">
            <v>0.45100000000000001</v>
          </cell>
          <cell r="L202">
            <v>0.02</v>
          </cell>
          <cell r="M202">
            <v>4.8000000000000001E-2</v>
          </cell>
          <cell r="O202">
            <v>0.879</v>
          </cell>
          <cell r="Q202">
            <v>0.35199999999999998</v>
          </cell>
          <cell r="BQ202">
            <v>2</v>
          </cell>
        </row>
        <row r="203">
          <cell r="A203">
            <v>198</v>
          </cell>
          <cell r="B203" t="str">
            <v>Bª t«ng t­êng &gt;45cm cao&lt;=4m hoÆc &gt;4m ®¸ 2x4 M300</v>
          </cell>
          <cell r="C203" t="str">
            <v>m3</v>
          </cell>
          <cell r="D203">
            <v>1</v>
          </cell>
          <cell r="E203">
            <v>466.38</v>
          </cell>
          <cell r="F203">
            <v>0.41099999999999998</v>
          </cell>
          <cell r="L203">
            <v>0.02</v>
          </cell>
          <cell r="M203">
            <v>4.8000000000000001E-2</v>
          </cell>
          <cell r="O203">
            <v>0.879</v>
          </cell>
          <cell r="Q203">
            <v>0.35199999999999998</v>
          </cell>
          <cell r="BQ203">
            <v>2</v>
          </cell>
        </row>
        <row r="204">
          <cell r="A204">
            <v>199</v>
          </cell>
          <cell r="B204" t="str">
            <v>Bª t«ng t­êng trô pin &lt;=45cm cao&lt;=4m hoÆc &gt;4m ®¸ 1x2 M150</v>
          </cell>
          <cell r="C204" t="str">
            <v>m3</v>
          </cell>
          <cell r="D204">
            <v>1</v>
          </cell>
          <cell r="E204">
            <v>288.02999999999997</v>
          </cell>
          <cell r="F204">
            <v>0.49</v>
          </cell>
          <cell r="L204">
            <v>4.9000000000000002E-2</v>
          </cell>
          <cell r="M204">
            <v>0.19900000000000001</v>
          </cell>
          <cell r="P204">
            <v>0.90400000000000003</v>
          </cell>
          <cell r="Q204">
            <v>0.871</v>
          </cell>
        </row>
        <row r="205">
          <cell r="A205">
            <v>200</v>
          </cell>
          <cell r="B205" t="str">
            <v>Bª t«ng t­êng trô pin &lt;=45cm cao&lt;=4m hoÆc &gt;4m ®¸ 1x2 M200</v>
          </cell>
          <cell r="C205" t="str">
            <v>m3</v>
          </cell>
          <cell r="D205">
            <v>1</v>
          </cell>
          <cell r="E205">
            <v>350.55</v>
          </cell>
          <cell r="F205">
            <v>0.46600000000000003</v>
          </cell>
          <cell r="L205">
            <v>4.9000000000000002E-2</v>
          </cell>
          <cell r="M205">
            <v>0.19900000000000001</v>
          </cell>
          <cell r="P205">
            <v>0.88900000000000001</v>
          </cell>
          <cell r="Q205">
            <v>0.871</v>
          </cell>
        </row>
        <row r="206">
          <cell r="A206">
            <v>201</v>
          </cell>
          <cell r="B206" t="str">
            <v>Bª t«ng t­êng trô pin &lt;=45cm cao&lt;=4m hoÆc &gt;4m ®¸ 1x2 M250</v>
          </cell>
          <cell r="C206" t="str">
            <v>m3</v>
          </cell>
          <cell r="D206">
            <v>1</v>
          </cell>
          <cell r="E206">
            <v>415.13</v>
          </cell>
          <cell r="F206">
            <v>0.438</v>
          </cell>
          <cell r="L206">
            <v>4.9000000000000002E-2</v>
          </cell>
          <cell r="M206">
            <v>0.19900000000000001</v>
          </cell>
          <cell r="P206">
            <v>0.879</v>
          </cell>
          <cell r="Q206">
            <v>0.871</v>
          </cell>
        </row>
        <row r="207">
          <cell r="A207">
            <v>202</v>
          </cell>
          <cell r="B207" t="str">
            <v>Bª t«ng t­êng trô pin &lt;=45cm cao&lt;=4m hoÆc &gt;4m ®¸ 1x2 M300</v>
          </cell>
          <cell r="C207" t="str">
            <v>m3</v>
          </cell>
          <cell r="D207">
            <v>1</v>
          </cell>
          <cell r="E207">
            <v>437.68</v>
          </cell>
          <cell r="F207">
            <v>0.45200000000000001</v>
          </cell>
          <cell r="L207">
            <v>4.9000000000000002E-2</v>
          </cell>
          <cell r="M207">
            <v>0.19900000000000001</v>
          </cell>
          <cell r="P207">
            <v>0.88300000000000001</v>
          </cell>
          <cell r="Q207">
            <v>0.871</v>
          </cell>
        </row>
        <row r="208">
          <cell r="A208">
            <v>203</v>
          </cell>
          <cell r="B208" t="str">
            <v>Bª t«ng t­êng trô pin &lt;=45cm cao&lt;=4m hoÆc &gt;4m ®¸ 2x4 M150</v>
          </cell>
          <cell r="C208" t="str">
            <v>m3</v>
          </cell>
          <cell r="D208">
            <v>1</v>
          </cell>
          <cell r="E208">
            <v>272.64999999999998</v>
          </cell>
          <cell r="F208">
            <v>0.49399999999999999</v>
          </cell>
          <cell r="L208">
            <v>4.9000000000000002E-2</v>
          </cell>
          <cell r="M208">
            <v>0.19900000000000001</v>
          </cell>
          <cell r="O208">
            <v>0.90600000000000003</v>
          </cell>
          <cell r="Q208">
            <v>0.871</v>
          </cell>
        </row>
        <row r="209">
          <cell r="A209">
            <v>204</v>
          </cell>
          <cell r="B209" t="str">
            <v>Bª t«ng t­êng trô pin &lt;=45cm cao&lt;=4m hoÆc &gt;4m ®¸ 2x4 M200</v>
          </cell>
          <cell r="C209" t="str">
            <v>m3</v>
          </cell>
          <cell r="D209">
            <v>1</v>
          </cell>
          <cell r="E209">
            <v>331.08</v>
          </cell>
          <cell r="F209">
            <v>0.46899999999999997</v>
          </cell>
          <cell r="L209">
            <v>4.9000000000000002E-2</v>
          </cell>
          <cell r="M209">
            <v>0.19900000000000001</v>
          </cell>
          <cell r="O209">
            <v>0.89600000000000002</v>
          </cell>
          <cell r="Q209">
            <v>0.871</v>
          </cell>
        </row>
        <row r="210">
          <cell r="A210">
            <v>205</v>
          </cell>
          <cell r="B210" t="str">
            <v>Bª t«ng t­êng trô pin &lt;=45cm cao&lt;=4m hoÆc &gt;4m ®¸ 2x4 M250</v>
          </cell>
          <cell r="C210" t="str">
            <v>m3</v>
          </cell>
          <cell r="D210">
            <v>1</v>
          </cell>
          <cell r="E210">
            <v>384</v>
          </cell>
          <cell r="F210">
            <v>0.45100000000000001</v>
          </cell>
          <cell r="L210">
            <v>4.9000000000000002E-2</v>
          </cell>
          <cell r="M210">
            <v>0.19900000000000001</v>
          </cell>
          <cell r="O210">
            <v>0.879</v>
          </cell>
          <cell r="Q210">
            <v>0.871</v>
          </cell>
        </row>
        <row r="211">
          <cell r="A211">
            <v>206</v>
          </cell>
          <cell r="B211" t="str">
            <v>Bª t«ng t­êng trô pin &lt;=45cm cao&lt;=4m hoÆc &gt;4m ®¸ 2x4 M300</v>
          </cell>
          <cell r="C211" t="str">
            <v>m3</v>
          </cell>
          <cell r="D211">
            <v>1</v>
          </cell>
          <cell r="E211">
            <v>466.38</v>
          </cell>
          <cell r="F211">
            <v>0.41099999999999998</v>
          </cell>
          <cell r="L211">
            <v>4.9000000000000002E-2</v>
          </cell>
          <cell r="M211">
            <v>0.19900000000000001</v>
          </cell>
          <cell r="O211">
            <v>0.879</v>
          </cell>
          <cell r="Q211">
            <v>0.871</v>
          </cell>
        </row>
        <row r="212">
          <cell r="A212">
            <v>207</v>
          </cell>
          <cell r="B212" t="str">
            <v>Bª t«ng t­êng trô pin &gt;45cm cao&lt;=4m hoÆc &gt;4m ®¸ 1x2 M150</v>
          </cell>
          <cell r="C212" t="str">
            <v>m3</v>
          </cell>
          <cell r="D212">
            <v>1</v>
          </cell>
          <cell r="E212">
            <v>288.02999999999997</v>
          </cell>
          <cell r="F212">
            <v>0.49</v>
          </cell>
          <cell r="L212">
            <v>4.9000000000000002E-2</v>
          </cell>
          <cell r="M212">
            <v>0.19900000000000001</v>
          </cell>
          <cell r="P212">
            <v>0.90400000000000003</v>
          </cell>
          <cell r="Q212">
            <v>0.35199999999999998</v>
          </cell>
        </row>
        <row r="213">
          <cell r="A213">
            <v>208</v>
          </cell>
          <cell r="B213" t="str">
            <v>Bª t«ng t­êng trô pin &gt;45cm cao&lt;=4m hoÆc &gt;4m ®¸ 1x2 M200</v>
          </cell>
          <cell r="C213" t="str">
            <v>m3</v>
          </cell>
          <cell r="D213">
            <v>1</v>
          </cell>
          <cell r="E213">
            <v>350.55</v>
          </cell>
          <cell r="F213">
            <v>0.46600000000000003</v>
          </cell>
          <cell r="L213">
            <v>4.9000000000000002E-2</v>
          </cell>
          <cell r="M213">
            <v>0.19900000000000001</v>
          </cell>
          <cell r="P213">
            <v>0.88900000000000001</v>
          </cell>
          <cell r="Q213">
            <v>0.35199999999999998</v>
          </cell>
        </row>
        <row r="214">
          <cell r="A214">
            <v>209</v>
          </cell>
          <cell r="B214" t="str">
            <v>Bª t«ng t­êng trô pin &gt;45cm cao&lt;=4m hoÆc &gt;4m ®¸ 1x2 M250</v>
          </cell>
          <cell r="C214" t="str">
            <v>m3</v>
          </cell>
          <cell r="D214">
            <v>1</v>
          </cell>
          <cell r="E214">
            <v>415.13</v>
          </cell>
          <cell r="F214">
            <v>0.438</v>
          </cell>
          <cell r="L214">
            <v>4.9000000000000002E-2</v>
          </cell>
          <cell r="M214">
            <v>0.19900000000000001</v>
          </cell>
          <cell r="P214">
            <v>0.879</v>
          </cell>
          <cell r="Q214">
            <v>0.35199999999999998</v>
          </cell>
        </row>
        <row r="215">
          <cell r="A215">
            <v>210</v>
          </cell>
          <cell r="B215" t="str">
            <v>Bª t«ng t­êng trô pin &gt;45cm cao&lt;=4m hoÆc &gt;4m ®¸ 1x2 M300</v>
          </cell>
          <cell r="C215" t="str">
            <v>m3</v>
          </cell>
          <cell r="D215">
            <v>1</v>
          </cell>
          <cell r="E215">
            <v>437.68</v>
          </cell>
          <cell r="F215">
            <v>0.45200000000000001</v>
          </cell>
          <cell r="L215">
            <v>4.9000000000000002E-2</v>
          </cell>
          <cell r="M215">
            <v>0.19900000000000001</v>
          </cell>
          <cell r="P215">
            <v>0.88300000000000001</v>
          </cell>
          <cell r="Q215">
            <v>0.35199999999999998</v>
          </cell>
        </row>
        <row r="216">
          <cell r="A216">
            <v>211</v>
          </cell>
          <cell r="B216" t="str">
            <v>Bª t«ng t­êng trô pin &gt;45cm cao&lt;=4m hoÆc &gt;4m ®¸ 2x4 M150</v>
          </cell>
          <cell r="C216" t="str">
            <v>m3</v>
          </cell>
          <cell r="D216">
            <v>1</v>
          </cell>
          <cell r="E216">
            <v>272.64999999999998</v>
          </cell>
          <cell r="F216">
            <v>0.49399999999999999</v>
          </cell>
          <cell r="L216">
            <v>4.9000000000000002E-2</v>
          </cell>
          <cell r="M216">
            <v>0.19900000000000001</v>
          </cell>
          <cell r="O216">
            <v>0.90600000000000003</v>
          </cell>
          <cell r="Q216">
            <v>0.35199999999999998</v>
          </cell>
          <cell r="BQ216">
            <v>2</v>
          </cell>
        </row>
        <row r="217">
          <cell r="A217">
            <v>212</v>
          </cell>
          <cell r="B217" t="str">
            <v>Bª t«ng t­êng trô pin &gt;45cm cao&lt;=4m hoÆc &gt;4m ®¸ 2x4 M200</v>
          </cell>
          <cell r="C217" t="str">
            <v>m3</v>
          </cell>
          <cell r="D217">
            <v>1</v>
          </cell>
          <cell r="E217">
            <v>331.08</v>
          </cell>
          <cell r="F217">
            <v>0.46899999999999997</v>
          </cell>
          <cell r="L217">
            <v>4.9000000000000002E-2</v>
          </cell>
          <cell r="M217">
            <v>0.19900000000000001</v>
          </cell>
          <cell r="O217">
            <v>0.89600000000000002</v>
          </cell>
          <cell r="Q217">
            <v>0.35199999999999998</v>
          </cell>
          <cell r="BQ217">
            <v>2</v>
          </cell>
        </row>
        <row r="218">
          <cell r="A218">
            <v>213</v>
          </cell>
          <cell r="B218" t="str">
            <v>Bª t«ng t­êng trô pin &gt;45cm cao&lt;=4m hoÆc &gt;4m ®¸ 2x4 M250</v>
          </cell>
          <cell r="C218" t="str">
            <v>m3</v>
          </cell>
          <cell r="D218">
            <v>1</v>
          </cell>
          <cell r="E218">
            <v>384</v>
          </cell>
          <cell r="F218">
            <v>0.45100000000000001</v>
          </cell>
          <cell r="L218">
            <v>4.9000000000000002E-2</v>
          </cell>
          <cell r="M218">
            <v>0.19900000000000001</v>
          </cell>
          <cell r="O218">
            <v>0.879</v>
          </cell>
          <cell r="Q218">
            <v>0.35199999999999998</v>
          </cell>
          <cell r="BQ218">
            <v>2</v>
          </cell>
        </row>
        <row r="219">
          <cell r="A219">
            <v>214</v>
          </cell>
          <cell r="B219" t="str">
            <v>Bª t«ng t­êng trô pin &gt;45cm cao&lt;=4m hoÆc &gt;4m ®¸ 2x4 M300</v>
          </cell>
          <cell r="C219" t="str">
            <v>m3</v>
          </cell>
          <cell r="D219">
            <v>1</v>
          </cell>
          <cell r="E219">
            <v>466.38</v>
          </cell>
          <cell r="F219">
            <v>0.41099999999999998</v>
          </cell>
          <cell r="L219">
            <v>4.9000000000000002E-2</v>
          </cell>
          <cell r="M219">
            <v>0.19900000000000001</v>
          </cell>
          <cell r="O219">
            <v>0.879</v>
          </cell>
          <cell r="Q219">
            <v>0.35199999999999998</v>
          </cell>
          <cell r="BQ219">
            <v>2</v>
          </cell>
        </row>
        <row r="220">
          <cell r="A220">
            <v>215</v>
          </cell>
          <cell r="B220" t="str">
            <v>Bª t«ng cét tiÕt diÖn , chiÒu cao tuú ý ®¸ 1x2 M150</v>
          </cell>
          <cell r="C220" t="str">
            <v>m3</v>
          </cell>
          <cell r="D220">
            <v>1</v>
          </cell>
          <cell r="E220">
            <v>288.02999999999997</v>
          </cell>
          <cell r="F220">
            <v>0.49</v>
          </cell>
          <cell r="L220">
            <v>0.02</v>
          </cell>
          <cell r="M220">
            <v>4.8000000000000001E-2</v>
          </cell>
          <cell r="P220">
            <v>0.90400000000000003</v>
          </cell>
          <cell r="Q220">
            <v>0.35199999999999998</v>
          </cell>
          <cell r="BQ220">
            <v>1</v>
          </cell>
        </row>
        <row r="221">
          <cell r="A221">
            <v>216</v>
          </cell>
          <cell r="B221" t="str">
            <v>Bª t«ng cét tiÕt diÖn , chiÒu cao tuú ý ®¸ 1x2 M200</v>
          </cell>
          <cell r="C221" t="str">
            <v>m3</v>
          </cell>
          <cell r="D221">
            <v>1</v>
          </cell>
          <cell r="E221">
            <v>350.55</v>
          </cell>
          <cell r="F221">
            <v>0.46600000000000003</v>
          </cell>
          <cell r="L221">
            <v>0.02</v>
          </cell>
          <cell r="M221">
            <v>4.8000000000000001E-2</v>
          </cell>
          <cell r="P221">
            <v>0.88900000000000001</v>
          </cell>
          <cell r="Q221">
            <v>0.35199999999999998</v>
          </cell>
          <cell r="BQ221">
            <v>1</v>
          </cell>
        </row>
        <row r="222">
          <cell r="A222">
            <v>217</v>
          </cell>
          <cell r="B222" t="str">
            <v>Bª t«ng cét tiÕt diÖn , chiÒu cao tuú ý ®¸ 1x2 M250</v>
          </cell>
          <cell r="C222" t="str">
            <v>m3</v>
          </cell>
          <cell r="D222">
            <v>1</v>
          </cell>
          <cell r="E222">
            <v>415.13</v>
          </cell>
          <cell r="F222">
            <v>0.438</v>
          </cell>
          <cell r="L222">
            <v>0.02</v>
          </cell>
          <cell r="M222">
            <v>4.8000000000000001E-2</v>
          </cell>
          <cell r="P222">
            <v>0.879</v>
          </cell>
          <cell r="Q222">
            <v>0.35199999999999998</v>
          </cell>
          <cell r="BQ222">
            <v>1</v>
          </cell>
        </row>
        <row r="223">
          <cell r="A223">
            <v>218</v>
          </cell>
          <cell r="B223" t="str">
            <v>Bª t«ng cét tiÕt diÖn , chiÒu cao tuú ý ®¸ 1x2 M300</v>
          </cell>
          <cell r="C223" t="str">
            <v>m3</v>
          </cell>
          <cell r="D223">
            <v>1</v>
          </cell>
          <cell r="E223">
            <v>437.68</v>
          </cell>
          <cell r="F223">
            <v>0.45200000000000001</v>
          </cell>
          <cell r="L223">
            <v>0.02</v>
          </cell>
          <cell r="M223">
            <v>4.8000000000000001E-2</v>
          </cell>
          <cell r="P223">
            <v>0.88300000000000001</v>
          </cell>
          <cell r="Q223">
            <v>0.35199999999999998</v>
          </cell>
          <cell r="BQ223">
            <v>1</v>
          </cell>
        </row>
        <row r="224">
          <cell r="A224">
            <v>219</v>
          </cell>
          <cell r="B224" t="str">
            <v>Bª t«ng cét tiÕt diÖn , chiÒu cao tuú ý ®¸ 2x4 M150</v>
          </cell>
          <cell r="C224" t="str">
            <v>m3</v>
          </cell>
          <cell r="D224">
            <v>1</v>
          </cell>
          <cell r="E224">
            <v>272.64999999999998</v>
          </cell>
          <cell r="F224">
            <v>0.49399999999999999</v>
          </cell>
          <cell r="L224">
            <v>0.02</v>
          </cell>
          <cell r="M224">
            <v>4.8000000000000001E-2</v>
          </cell>
          <cell r="O224">
            <v>0.90600000000000003</v>
          </cell>
          <cell r="Q224">
            <v>0.35199999999999998</v>
          </cell>
          <cell r="BQ224">
            <v>1</v>
          </cell>
        </row>
        <row r="225">
          <cell r="A225">
            <v>220</v>
          </cell>
          <cell r="B225" t="str">
            <v>Bª t«ng cét tiÕt diÖn , chiÒu cao tuú ý ®¸ 2x4 M200</v>
          </cell>
          <cell r="C225" t="str">
            <v>m3</v>
          </cell>
          <cell r="D225">
            <v>1</v>
          </cell>
          <cell r="E225">
            <v>331.08</v>
          </cell>
          <cell r="F225">
            <v>0.46899999999999997</v>
          </cell>
          <cell r="L225">
            <v>0.02</v>
          </cell>
          <cell r="M225">
            <v>4.8000000000000001E-2</v>
          </cell>
          <cell r="O225">
            <v>0.89600000000000002</v>
          </cell>
          <cell r="Q225">
            <v>0.35199999999999998</v>
          </cell>
          <cell r="BQ225">
            <v>1</v>
          </cell>
        </row>
        <row r="226">
          <cell r="A226">
            <v>221</v>
          </cell>
          <cell r="B226" t="str">
            <v>Bª t«ng cét tiÕt diÖn , chiÒu cao tuú ý ®¸ 2x4 M250</v>
          </cell>
          <cell r="C226" t="str">
            <v>m3</v>
          </cell>
          <cell r="D226">
            <v>1</v>
          </cell>
          <cell r="E226">
            <v>384</v>
          </cell>
          <cell r="F226">
            <v>0.45100000000000001</v>
          </cell>
          <cell r="L226">
            <v>0.02</v>
          </cell>
          <cell r="M226">
            <v>4.8000000000000001E-2</v>
          </cell>
          <cell r="O226">
            <v>0.879</v>
          </cell>
          <cell r="Q226">
            <v>0.35199999999999998</v>
          </cell>
          <cell r="BQ226">
            <v>1</v>
          </cell>
        </row>
        <row r="227">
          <cell r="A227">
            <v>222</v>
          </cell>
          <cell r="B227" t="str">
            <v>Bª t«ng cét tiÕt diÖn , chiÒu cao tuú ý ®¸ 2x4 M300</v>
          </cell>
          <cell r="C227" t="str">
            <v>m3</v>
          </cell>
          <cell r="D227">
            <v>1</v>
          </cell>
          <cell r="E227">
            <v>466.38</v>
          </cell>
          <cell r="F227">
            <v>0.41099999999999998</v>
          </cell>
          <cell r="L227">
            <v>0.02</v>
          </cell>
          <cell r="M227">
            <v>4.8000000000000001E-2</v>
          </cell>
          <cell r="O227">
            <v>0.879</v>
          </cell>
          <cell r="Q227">
            <v>0.35199999999999998</v>
          </cell>
          <cell r="BQ227">
            <v>1</v>
          </cell>
        </row>
        <row r="228">
          <cell r="A228">
            <v>223</v>
          </cell>
          <cell r="B228" t="str">
            <v>Bª t«ng xµ dÇm ,gi»ng,sµn m¸i ®¸ 1x2 M150</v>
          </cell>
          <cell r="C228" t="str">
            <v>m3</v>
          </cell>
          <cell r="D228">
            <v>1</v>
          </cell>
          <cell r="E228">
            <v>288.02999999999997</v>
          </cell>
          <cell r="F228">
            <v>0.49</v>
          </cell>
          <cell r="P228">
            <v>0.90400000000000003</v>
          </cell>
          <cell r="BQ228">
            <v>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32.bin"/><Relationship Id="rId4" Type="http://schemas.openxmlformats.org/officeDocument/2006/relationships/comments" Target="../comments2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36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3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C218"/>
  <sheetViews>
    <sheetView topLeftCell="A161" workbookViewId="0">
      <selection activeCell="B182" sqref="B182"/>
    </sheetView>
  </sheetViews>
  <sheetFormatPr defaultColWidth="8.85546875" defaultRowHeight="15"/>
  <cols>
    <col min="1" max="1" width="7.7109375" style="30" customWidth="1"/>
    <col min="2" max="2" width="78.85546875" style="1" customWidth="1"/>
    <col min="3" max="3" width="7.28515625" style="1" customWidth="1"/>
    <col min="4" max="16384" width="8.85546875" style="1"/>
  </cols>
  <sheetData>
    <row r="1" spans="1:3" ht="18" customHeight="1">
      <c r="A1" s="581" t="s">
        <v>73</v>
      </c>
      <c r="B1" s="581"/>
    </row>
    <row r="2" spans="1:3" ht="18" customHeight="1">
      <c r="A2" s="582" t="s">
        <v>74</v>
      </c>
      <c r="B2" s="582"/>
    </row>
    <row r="3" spans="1:3" ht="18" customHeight="1">
      <c r="A3" s="29"/>
      <c r="B3" s="2"/>
    </row>
    <row r="4" spans="1:3" ht="18" customHeight="1">
      <c r="A4" s="99" t="s">
        <v>149</v>
      </c>
      <c r="B4" s="100"/>
      <c r="C4" s="101" t="s">
        <v>148</v>
      </c>
    </row>
    <row r="5" spans="1:3" ht="18" customHeight="1">
      <c r="A5" s="102" t="s">
        <v>288</v>
      </c>
      <c r="B5" s="103"/>
      <c r="C5" s="104" t="s">
        <v>289</v>
      </c>
    </row>
    <row r="6" spans="1:3" ht="18" customHeight="1">
      <c r="A6" s="28">
        <v>113</v>
      </c>
      <c r="B6" s="6" t="s">
        <v>75</v>
      </c>
    </row>
    <row r="7" spans="1:3" ht="18" customHeight="1">
      <c r="A7" s="28"/>
      <c r="B7" s="7" t="s">
        <v>76</v>
      </c>
    </row>
    <row r="8" spans="1:3" ht="18" customHeight="1">
      <c r="A8" s="28">
        <v>114</v>
      </c>
      <c r="B8" s="8" t="s">
        <v>587</v>
      </c>
    </row>
    <row r="9" spans="1:3" ht="18" customHeight="1">
      <c r="A9" s="28"/>
      <c r="B9" s="8" t="s">
        <v>173</v>
      </c>
    </row>
    <row r="10" spans="1:3" ht="18" customHeight="1">
      <c r="A10" s="28"/>
      <c r="B10" s="9" t="s">
        <v>588</v>
      </c>
    </row>
    <row r="11" spans="1:3" ht="18" customHeight="1">
      <c r="A11" s="28">
        <v>115</v>
      </c>
      <c r="B11" s="3" t="s">
        <v>77</v>
      </c>
    </row>
    <row r="12" spans="1:3" ht="18" customHeight="1">
      <c r="A12" s="28"/>
      <c r="B12" s="4" t="s">
        <v>78</v>
      </c>
    </row>
    <row r="13" spans="1:3" ht="18" customHeight="1">
      <c r="A13" s="28">
        <v>116</v>
      </c>
      <c r="B13" s="3" t="s">
        <v>79</v>
      </c>
    </row>
    <row r="14" spans="1:3" ht="18" customHeight="1">
      <c r="A14" s="28"/>
      <c r="B14" s="4" t="s">
        <v>80</v>
      </c>
    </row>
    <row r="15" spans="1:3" ht="18" customHeight="1">
      <c r="A15" s="28">
        <v>117</v>
      </c>
      <c r="B15" s="3" t="s">
        <v>81</v>
      </c>
    </row>
    <row r="16" spans="1:3" ht="18" customHeight="1">
      <c r="A16" s="28"/>
      <c r="B16" s="4" t="s">
        <v>82</v>
      </c>
    </row>
    <row r="17" spans="1:2" ht="18" customHeight="1">
      <c r="A17" s="28">
        <v>118</v>
      </c>
      <c r="B17" s="3" t="s">
        <v>150</v>
      </c>
    </row>
    <row r="18" spans="1:2" ht="18" customHeight="1">
      <c r="A18" s="28"/>
      <c r="B18" s="3" t="s">
        <v>151</v>
      </c>
    </row>
    <row r="19" spans="1:2" ht="18" customHeight="1">
      <c r="A19" s="28"/>
      <c r="B19" s="64" t="s">
        <v>58</v>
      </c>
    </row>
    <row r="20" spans="1:2" ht="18" customHeight="1">
      <c r="A20" s="28">
        <v>119</v>
      </c>
      <c r="B20" s="3" t="s">
        <v>171</v>
      </c>
    </row>
    <row r="21" spans="1:2" ht="18" customHeight="1">
      <c r="A21" s="28">
        <v>120</v>
      </c>
      <c r="B21" s="97" t="s">
        <v>280</v>
      </c>
    </row>
    <row r="22" spans="1:2" ht="18" customHeight="1">
      <c r="A22" s="28">
        <v>121</v>
      </c>
      <c r="B22" s="97" t="s">
        <v>281</v>
      </c>
    </row>
    <row r="23" spans="1:2" ht="18" customHeight="1">
      <c r="A23" s="28">
        <v>122</v>
      </c>
      <c r="B23" s="3" t="s">
        <v>83</v>
      </c>
    </row>
    <row r="24" spans="1:2" ht="18" customHeight="1">
      <c r="A24" s="28"/>
      <c r="B24" s="4" t="s">
        <v>84</v>
      </c>
    </row>
    <row r="25" spans="1:2" ht="18" customHeight="1">
      <c r="A25" s="28">
        <v>123</v>
      </c>
      <c r="B25" s="3" t="s">
        <v>85</v>
      </c>
    </row>
    <row r="26" spans="1:2" ht="18" customHeight="1">
      <c r="A26" s="28"/>
      <c r="B26" s="4" t="s">
        <v>86</v>
      </c>
    </row>
    <row r="27" spans="1:2" ht="18" customHeight="1">
      <c r="A27" s="28">
        <v>124</v>
      </c>
      <c r="B27" s="3" t="s">
        <v>87</v>
      </c>
    </row>
    <row r="28" spans="1:2" ht="18" customHeight="1">
      <c r="A28" s="28"/>
      <c r="B28" s="4" t="s">
        <v>88</v>
      </c>
    </row>
    <row r="29" spans="1:2" ht="18" customHeight="1">
      <c r="A29" s="28">
        <v>125</v>
      </c>
      <c r="B29" s="3" t="s">
        <v>89</v>
      </c>
    </row>
    <row r="30" spans="1:2" ht="18" customHeight="1">
      <c r="A30" s="28"/>
      <c r="B30" s="4" t="s">
        <v>90</v>
      </c>
    </row>
    <row r="31" spans="1:2" ht="18" customHeight="1">
      <c r="A31" s="28">
        <v>126</v>
      </c>
      <c r="B31" s="3" t="s">
        <v>91</v>
      </c>
    </row>
    <row r="32" spans="1:2" ht="18" customHeight="1">
      <c r="A32" s="28"/>
      <c r="B32" s="4" t="s">
        <v>92</v>
      </c>
    </row>
    <row r="33" spans="1:2" ht="18" customHeight="1">
      <c r="A33" s="28">
        <v>127</v>
      </c>
      <c r="B33" s="3" t="s">
        <v>93</v>
      </c>
    </row>
    <row r="34" spans="1:2" ht="18" customHeight="1">
      <c r="A34" s="28"/>
      <c r="B34" s="4" t="s">
        <v>94</v>
      </c>
    </row>
    <row r="35" spans="1:2" ht="18" customHeight="1">
      <c r="A35" s="28">
        <v>128</v>
      </c>
      <c r="B35" s="97" t="s">
        <v>491</v>
      </c>
    </row>
    <row r="36" spans="1:2" ht="18" customHeight="1">
      <c r="A36" s="28"/>
      <c r="B36" s="4" t="s">
        <v>95</v>
      </c>
    </row>
    <row r="37" spans="1:2" ht="18" customHeight="1">
      <c r="A37" s="28">
        <v>129</v>
      </c>
      <c r="B37" s="97" t="s">
        <v>492</v>
      </c>
    </row>
    <row r="38" spans="1:2" ht="18" customHeight="1">
      <c r="A38" s="28"/>
      <c r="B38" s="4" t="s">
        <v>96</v>
      </c>
    </row>
    <row r="39" spans="1:2" ht="18" customHeight="1">
      <c r="A39" s="28">
        <v>130</v>
      </c>
      <c r="B39" s="97" t="s">
        <v>493</v>
      </c>
    </row>
    <row r="40" spans="1:2" ht="18" customHeight="1">
      <c r="A40" s="28"/>
      <c r="B40" s="4" t="s">
        <v>97</v>
      </c>
    </row>
    <row r="41" spans="1:2" ht="18" customHeight="1">
      <c r="A41" s="28">
        <v>131</v>
      </c>
      <c r="B41" s="3" t="s">
        <v>181</v>
      </c>
    </row>
    <row r="42" spans="1:2" ht="18" customHeight="1">
      <c r="A42" s="28"/>
      <c r="B42" s="4" t="s">
        <v>141</v>
      </c>
    </row>
    <row r="43" spans="1:2" ht="18" customHeight="1">
      <c r="A43" s="28">
        <v>132</v>
      </c>
      <c r="B43" s="3" t="s">
        <v>142</v>
      </c>
    </row>
    <row r="44" spans="1:2" ht="18" customHeight="1">
      <c r="A44" s="28"/>
      <c r="B44" s="4" t="s">
        <v>143</v>
      </c>
    </row>
    <row r="45" spans="1:2" ht="18" customHeight="1">
      <c r="A45" s="28">
        <v>133</v>
      </c>
      <c r="B45" s="3" t="s">
        <v>144</v>
      </c>
    </row>
    <row r="46" spans="1:2" ht="18" customHeight="1">
      <c r="A46" s="28"/>
      <c r="B46" s="4" t="s">
        <v>145</v>
      </c>
    </row>
    <row r="47" spans="1:2" ht="18" customHeight="1">
      <c r="A47" s="28">
        <v>134</v>
      </c>
      <c r="B47" s="3" t="s">
        <v>98</v>
      </c>
    </row>
    <row r="48" spans="1:2" ht="18" customHeight="1">
      <c r="A48" s="28"/>
      <c r="B48" s="4" t="s">
        <v>99</v>
      </c>
    </row>
    <row r="49" spans="1:2" ht="18" customHeight="1">
      <c r="A49" s="28">
        <v>135</v>
      </c>
      <c r="B49" s="3" t="s">
        <v>100</v>
      </c>
    </row>
    <row r="50" spans="1:2" ht="18" customHeight="1">
      <c r="A50" s="28"/>
      <c r="B50" s="4" t="s">
        <v>101</v>
      </c>
    </row>
    <row r="51" spans="1:2" ht="18" customHeight="1">
      <c r="A51" s="28">
        <v>136</v>
      </c>
      <c r="B51" s="3" t="s">
        <v>102</v>
      </c>
    </row>
    <row r="52" spans="1:2" ht="18" customHeight="1">
      <c r="A52" s="28"/>
      <c r="B52" s="4" t="s">
        <v>103</v>
      </c>
    </row>
    <row r="53" spans="1:2" ht="18" customHeight="1">
      <c r="A53" s="28">
        <v>137</v>
      </c>
      <c r="B53" s="3" t="s">
        <v>104</v>
      </c>
    </row>
    <row r="54" spans="1:2" ht="18" customHeight="1">
      <c r="A54" s="28"/>
      <c r="B54" s="4" t="s">
        <v>105</v>
      </c>
    </row>
    <row r="55" spans="1:2" ht="18" customHeight="1">
      <c r="A55" s="28">
        <v>138</v>
      </c>
      <c r="B55" s="3" t="s">
        <v>106</v>
      </c>
    </row>
    <row r="56" spans="1:2" ht="18" customHeight="1">
      <c r="A56" s="28"/>
      <c r="B56" s="4" t="s">
        <v>107</v>
      </c>
    </row>
    <row r="57" spans="1:2" ht="18" customHeight="1">
      <c r="A57" s="28">
        <v>139</v>
      </c>
      <c r="B57" s="3" t="s">
        <v>108</v>
      </c>
    </row>
    <row r="58" spans="1:2" ht="18" customHeight="1">
      <c r="A58" s="28"/>
      <c r="B58" s="4" t="s">
        <v>109</v>
      </c>
    </row>
    <row r="59" spans="1:2" ht="18" customHeight="1">
      <c r="A59" s="28">
        <v>140</v>
      </c>
      <c r="B59" s="3" t="s">
        <v>110</v>
      </c>
    </row>
    <row r="60" spans="1:2" ht="18" customHeight="1">
      <c r="A60" s="28"/>
      <c r="B60" s="4" t="s">
        <v>111</v>
      </c>
    </row>
    <row r="61" spans="1:2" ht="18" customHeight="1">
      <c r="A61" s="28">
        <v>141</v>
      </c>
      <c r="B61" s="3" t="s">
        <v>112</v>
      </c>
    </row>
    <row r="62" spans="1:2" ht="18" customHeight="1">
      <c r="A62" s="28"/>
      <c r="B62" s="4" t="s">
        <v>113</v>
      </c>
    </row>
    <row r="63" spans="1:2" ht="18" customHeight="1">
      <c r="A63" s="28">
        <v>142</v>
      </c>
      <c r="B63" s="3" t="s">
        <v>114</v>
      </c>
    </row>
    <row r="64" spans="1:2" ht="18" customHeight="1">
      <c r="A64" s="28"/>
      <c r="B64" s="4" t="s">
        <v>115</v>
      </c>
    </row>
    <row r="65" spans="1:2" ht="18" customHeight="1">
      <c r="A65" s="28">
        <v>143</v>
      </c>
      <c r="B65" s="3" t="s">
        <v>180</v>
      </c>
    </row>
    <row r="66" spans="1:2" ht="18" customHeight="1">
      <c r="A66" s="28"/>
      <c r="B66" s="4" t="s">
        <v>179</v>
      </c>
    </row>
    <row r="67" spans="1:2" ht="18" customHeight="1">
      <c r="A67" s="28">
        <v>144</v>
      </c>
      <c r="B67" s="3" t="s">
        <v>124</v>
      </c>
    </row>
    <row r="68" spans="1:2" ht="18" customHeight="1">
      <c r="A68" s="28"/>
      <c r="B68" s="4" t="s">
        <v>125</v>
      </c>
    </row>
    <row r="69" spans="1:2" ht="18" customHeight="1">
      <c r="A69" s="28">
        <v>145</v>
      </c>
      <c r="B69" s="97" t="s">
        <v>494</v>
      </c>
    </row>
    <row r="70" spans="1:2" ht="18" customHeight="1">
      <c r="A70" s="28"/>
      <c r="B70" s="4" t="s">
        <v>495</v>
      </c>
    </row>
    <row r="71" spans="1:2" ht="18" customHeight="1">
      <c r="A71" s="28">
        <v>146</v>
      </c>
      <c r="B71" s="97" t="s">
        <v>496</v>
      </c>
    </row>
    <row r="72" spans="1:2" ht="18" customHeight="1">
      <c r="A72" s="28"/>
      <c r="B72" s="4" t="s">
        <v>497</v>
      </c>
    </row>
    <row r="73" spans="1:2" ht="18" customHeight="1">
      <c r="A73" s="28">
        <v>147</v>
      </c>
      <c r="B73" s="97" t="s">
        <v>498</v>
      </c>
    </row>
    <row r="74" spans="1:2" ht="18" customHeight="1">
      <c r="A74" s="28"/>
      <c r="B74" s="4" t="s">
        <v>499</v>
      </c>
    </row>
    <row r="75" spans="1:2" ht="18" customHeight="1">
      <c r="A75" s="28">
        <v>148</v>
      </c>
      <c r="B75" s="97" t="s">
        <v>501</v>
      </c>
    </row>
    <row r="76" spans="1:2" ht="18" customHeight="1">
      <c r="A76" s="28"/>
      <c r="B76" s="4" t="s">
        <v>500</v>
      </c>
    </row>
    <row r="77" spans="1:2" ht="18" customHeight="1">
      <c r="A77" s="28">
        <v>149</v>
      </c>
      <c r="B77" s="97" t="s">
        <v>502</v>
      </c>
    </row>
    <row r="78" spans="1:2" ht="18" customHeight="1">
      <c r="A78" s="28"/>
      <c r="B78" s="4" t="s">
        <v>504</v>
      </c>
    </row>
    <row r="79" spans="1:2" ht="18" customHeight="1">
      <c r="A79" s="28">
        <v>150</v>
      </c>
      <c r="B79" s="97" t="s">
        <v>503</v>
      </c>
    </row>
    <row r="80" spans="1:2" ht="18" customHeight="1">
      <c r="A80" s="28"/>
      <c r="B80" s="4" t="s">
        <v>505</v>
      </c>
    </row>
    <row r="81" spans="1:2" ht="18" customHeight="1">
      <c r="A81" s="28">
        <v>151</v>
      </c>
      <c r="B81" s="97" t="s">
        <v>506</v>
      </c>
    </row>
    <row r="82" spans="1:2" ht="18" customHeight="1">
      <c r="A82" s="28"/>
      <c r="B82" s="4" t="s">
        <v>508</v>
      </c>
    </row>
    <row r="83" spans="1:2" ht="18" customHeight="1">
      <c r="A83" s="28">
        <v>152</v>
      </c>
      <c r="B83" s="97" t="s">
        <v>507</v>
      </c>
    </row>
    <row r="84" spans="1:2" ht="18" customHeight="1">
      <c r="A84" s="28"/>
      <c r="B84" s="4" t="s">
        <v>509</v>
      </c>
    </row>
    <row r="85" spans="1:2" s="279" customFormat="1" ht="18" customHeight="1">
      <c r="A85" s="34">
        <v>153</v>
      </c>
      <c r="B85" s="35" t="s">
        <v>178</v>
      </c>
    </row>
    <row r="86" spans="1:2" ht="18" customHeight="1">
      <c r="A86" s="28"/>
      <c r="B86" s="4" t="s">
        <v>177</v>
      </c>
    </row>
    <row r="87" spans="1:2" ht="18" customHeight="1">
      <c r="A87" s="28">
        <v>154</v>
      </c>
      <c r="B87" s="3" t="s">
        <v>176</v>
      </c>
    </row>
    <row r="88" spans="1:2" ht="18" customHeight="1">
      <c r="A88" s="28"/>
      <c r="B88" s="4" t="s">
        <v>175</v>
      </c>
    </row>
    <row r="89" spans="1:2" ht="18" customHeight="1">
      <c r="A89" s="28">
        <v>155</v>
      </c>
      <c r="B89" s="97" t="s">
        <v>510</v>
      </c>
    </row>
    <row r="90" spans="1:2" ht="18" customHeight="1">
      <c r="A90" s="28"/>
      <c r="B90" s="4" t="s">
        <v>511</v>
      </c>
    </row>
    <row r="91" spans="1:2" ht="18" customHeight="1">
      <c r="A91" s="28">
        <v>156</v>
      </c>
      <c r="B91" s="97" t="s">
        <v>512</v>
      </c>
    </row>
    <row r="92" spans="1:2" ht="18" customHeight="1">
      <c r="A92" s="28"/>
      <c r="B92" s="4" t="s">
        <v>513</v>
      </c>
    </row>
    <row r="93" spans="1:2" ht="18" customHeight="1">
      <c r="A93" s="28">
        <v>157</v>
      </c>
      <c r="B93" s="97" t="s">
        <v>514</v>
      </c>
    </row>
    <row r="94" spans="1:2" ht="18" customHeight="1">
      <c r="A94" s="28"/>
      <c r="B94" s="4" t="s">
        <v>515</v>
      </c>
    </row>
    <row r="95" spans="1:2" ht="18" customHeight="1">
      <c r="A95" s="28">
        <v>158</v>
      </c>
      <c r="B95" s="97" t="s">
        <v>516</v>
      </c>
    </row>
    <row r="96" spans="1:2" ht="18" customHeight="1">
      <c r="A96" s="28"/>
      <c r="B96" s="4" t="s">
        <v>517</v>
      </c>
    </row>
    <row r="97" spans="1:2" ht="18" customHeight="1">
      <c r="A97" s="28">
        <v>159</v>
      </c>
      <c r="B97" s="97" t="s">
        <v>518</v>
      </c>
    </row>
    <row r="98" spans="1:2" ht="18" customHeight="1">
      <c r="A98" s="28"/>
      <c r="B98" s="4" t="s">
        <v>521</v>
      </c>
    </row>
    <row r="99" spans="1:2" ht="18" customHeight="1">
      <c r="A99" s="28">
        <v>160</v>
      </c>
      <c r="B99" s="97" t="s">
        <v>519</v>
      </c>
    </row>
    <row r="100" spans="1:2" ht="18" customHeight="1">
      <c r="A100" s="28"/>
      <c r="B100" s="4" t="s">
        <v>522</v>
      </c>
    </row>
    <row r="101" spans="1:2" ht="18" customHeight="1">
      <c r="A101" s="28">
        <v>161</v>
      </c>
      <c r="B101" s="97" t="s">
        <v>520</v>
      </c>
    </row>
    <row r="102" spans="1:2" ht="18" customHeight="1">
      <c r="A102" s="28"/>
      <c r="B102" s="4" t="s">
        <v>523</v>
      </c>
    </row>
    <row r="103" spans="1:2" ht="18" customHeight="1">
      <c r="A103" s="28">
        <v>162</v>
      </c>
      <c r="B103" s="97" t="s">
        <v>524</v>
      </c>
    </row>
    <row r="104" spans="1:2" ht="18" customHeight="1">
      <c r="A104" s="28"/>
      <c r="B104" s="4" t="s">
        <v>527</v>
      </c>
    </row>
    <row r="105" spans="1:2" ht="18" customHeight="1">
      <c r="A105" s="28">
        <v>163</v>
      </c>
      <c r="B105" s="97" t="s">
        <v>525</v>
      </c>
    </row>
    <row r="106" spans="1:2" ht="18" customHeight="1">
      <c r="A106" s="28"/>
      <c r="B106" s="4" t="s">
        <v>528</v>
      </c>
    </row>
    <row r="107" spans="1:2" ht="18" customHeight="1">
      <c r="A107" s="28">
        <v>164</v>
      </c>
      <c r="B107" s="97" t="s">
        <v>526</v>
      </c>
    </row>
    <row r="108" spans="1:2" ht="18" customHeight="1">
      <c r="A108" s="28"/>
      <c r="B108" s="4" t="s">
        <v>529</v>
      </c>
    </row>
    <row r="109" spans="1:2" ht="18" customHeight="1">
      <c r="A109" s="28">
        <v>165</v>
      </c>
      <c r="B109" s="97" t="s">
        <v>530</v>
      </c>
    </row>
    <row r="110" spans="1:2" ht="18" customHeight="1">
      <c r="A110" s="28"/>
      <c r="B110" s="4" t="s">
        <v>533</v>
      </c>
    </row>
    <row r="111" spans="1:2" ht="18" customHeight="1">
      <c r="A111" s="28">
        <v>166</v>
      </c>
      <c r="B111" s="97" t="s">
        <v>531</v>
      </c>
    </row>
    <row r="112" spans="1:2" ht="18" customHeight="1">
      <c r="A112" s="28"/>
      <c r="B112" s="4" t="s">
        <v>534</v>
      </c>
    </row>
    <row r="113" spans="1:2" ht="18" customHeight="1">
      <c r="A113" s="28">
        <v>167</v>
      </c>
      <c r="B113" s="97" t="s">
        <v>532</v>
      </c>
    </row>
    <row r="114" spans="1:2" ht="18" customHeight="1">
      <c r="A114" s="28"/>
      <c r="B114" s="4" t="s">
        <v>535</v>
      </c>
    </row>
    <row r="115" spans="1:2" ht="18" customHeight="1">
      <c r="A115" s="28">
        <v>168</v>
      </c>
      <c r="B115" s="3" t="s">
        <v>1</v>
      </c>
    </row>
    <row r="116" spans="1:2" ht="18" customHeight="1">
      <c r="A116" s="28"/>
      <c r="B116" s="4" t="s">
        <v>2</v>
      </c>
    </row>
    <row r="117" spans="1:2" ht="18" customHeight="1">
      <c r="A117" s="28">
        <v>169</v>
      </c>
      <c r="B117" s="97" t="s">
        <v>536</v>
      </c>
    </row>
    <row r="118" spans="1:2" ht="18" customHeight="1">
      <c r="A118" s="28"/>
      <c r="B118" s="4" t="s">
        <v>539</v>
      </c>
    </row>
    <row r="119" spans="1:2" ht="18" customHeight="1">
      <c r="A119" s="28">
        <v>170</v>
      </c>
      <c r="B119" s="97" t="s">
        <v>537</v>
      </c>
    </row>
    <row r="120" spans="1:2" ht="18" customHeight="1">
      <c r="A120" s="28"/>
      <c r="B120" s="4" t="s">
        <v>540</v>
      </c>
    </row>
    <row r="121" spans="1:2" ht="18" customHeight="1">
      <c r="A121" s="28">
        <v>171</v>
      </c>
      <c r="B121" s="97" t="s">
        <v>538</v>
      </c>
    </row>
    <row r="122" spans="1:2" ht="18" customHeight="1">
      <c r="A122" s="28"/>
      <c r="B122" s="4" t="s">
        <v>541</v>
      </c>
    </row>
    <row r="123" spans="1:2" ht="18" customHeight="1">
      <c r="A123" s="28">
        <v>172</v>
      </c>
      <c r="B123" s="97" t="s">
        <v>542</v>
      </c>
    </row>
    <row r="124" spans="1:2" ht="18" customHeight="1">
      <c r="A124" s="28"/>
      <c r="B124" s="4" t="s">
        <v>545</v>
      </c>
    </row>
    <row r="125" spans="1:2" ht="18" customHeight="1">
      <c r="A125" s="28">
        <v>173</v>
      </c>
      <c r="B125" s="97" t="s">
        <v>543</v>
      </c>
    </row>
    <row r="126" spans="1:2" ht="18" customHeight="1">
      <c r="A126" s="28"/>
      <c r="B126" s="4" t="s">
        <v>546</v>
      </c>
    </row>
    <row r="127" spans="1:2" ht="18" customHeight="1">
      <c r="A127" s="28">
        <v>174</v>
      </c>
      <c r="B127" s="97" t="s">
        <v>544</v>
      </c>
    </row>
    <row r="128" spans="1:2" ht="18" customHeight="1">
      <c r="A128" s="28"/>
      <c r="B128" s="4" t="s">
        <v>547</v>
      </c>
    </row>
    <row r="129" spans="1:2" ht="18" customHeight="1">
      <c r="A129" s="28">
        <v>175</v>
      </c>
      <c r="B129" s="97" t="s">
        <v>548</v>
      </c>
    </row>
    <row r="130" spans="1:2" ht="18" customHeight="1">
      <c r="A130" s="28"/>
      <c r="B130" s="4" t="s">
        <v>551</v>
      </c>
    </row>
    <row r="131" spans="1:2" ht="18" customHeight="1">
      <c r="A131" s="28">
        <v>176</v>
      </c>
      <c r="B131" s="97" t="s">
        <v>549</v>
      </c>
    </row>
    <row r="132" spans="1:2" ht="18" customHeight="1">
      <c r="A132" s="28"/>
      <c r="B132" s="4" t="s">
        <v>552</v>
      </c>
    </row>
    <row r="133" spans="1:2" ht="18" customHeight="1">
      <c r="A133" s="28">
        <v>177</v>
      </c>
      <c r="B133" s="97" t="s">
        <v>550</v>
      </c>
    </row>
    <row r="134" spans="1:2" ht="18" customHeight="1">
      <c r="A134" s="28"/>
      <c r="B134" s="4" t="s">
        <v>553</v>
      </c>
    </row>
    <row r="135" spans="1:2" ht="18" customHeight="1">
      <c r="A135" s="28">
        <v>178</v>
      </c>
      <c r="B135" s="97" t="s">
        <v>554</v>
      </c>
    </row>
    <row r="136" spans="1:2" ht="18" customHeight="1">
      <c r="A136" s="28"/>
      <c r="B136" s="4" t="s">
        <v>557</v>
      </c>
    </row>
    <row r="137" spans="1:2" ht="18" customHeight="1">
      <c r="A137" s="28">
        <v>179</v>
      </c>
      <c r="B137" s="97" t="s">
        <v>555</v>
      </c>
    </row>
    <row r="138" spans="1:2" ht="18" customHeight="1">
      <c r="A138" s="28"/>
      <c r="B138" s="4" t="s">
        <v>558</v>
      </c>
    </row>
    <row r="139" spans="1:2" ht="18" customHeight="1">
      <c r="A139" s="28">
        <v>180</v>
      </c>
      <c r="B139" s="97" t="s">
        <v>556</v>
      </c>
    </row>
    <row r="140" spans="1:2" ht="18" customHeight="1">
      <c r="A140" s="28"/>
      <c r="B140" s="4" t="s">
        <v>559</v>
      </c>
    </row>
    <row r="141" spans="1:2" ht="18" customHeight="1">
      <c r="A141" s="28">
        <v>181</v>
      </c>
      <c r="B141" s="97" t="s">
        <v>284</v>
      </c>
    </row>
    <row r="142" spans="1:2" ht="18" customHeight="1">
      <c r="A142" s="28">
        <v>182</v>
      </c>
      <c r="B142" s="3" t="s">
        <v>3</v>
      </c>
    </row>
    <row r="143" spans="1:2" ht="18" customHeight="1">
      <c r="A143" s="28"/>
      <c r="B143" s="4" t="s">
        <v>4</v>
      </c>
    </row>
    <row r="144" spans="1:2" ht="18" customHeight="1">
      <c r="A144" s="28">
        <v>183</v>
      </c>
      <c r="B144" s="3" t="s">
        <v>5</v>
      </c>
    </row>
    <row r="145" spans="1:2" ht="18" customHeight="1">
      <c r="A145" s="28"/>
      <c r="B145" s="4" t="s">
        <v>6</v>
      </c>
    </row>
    <row r="146" spans="1:2" ht="18" customHeight="1">
      <c r="A146" s="28">
        <v>184</v>
      </c>
      <c r="B146" s="3" t="s">
        <v>7</v>
      </c>
    </row>
    <row r="147" spans="1:2" ht="18" customHeight="1">
      <c r="A147" s="28"/>
      <c r="B147" s="4" t="s">
        <v>8</v>
      </c>
    </row>
    <row r="148" spans="1:2" ht="18" customHeight="1">
      <c r="A148" s="28">
        <v>185</v>
      </c>
      <c r="B148" s="3" t="s">
        <v>9</v>
      </c>
    </row>
    <row r="149" spans="1:2" ht="18" customHeight="1">
      <c r="A149" s="28"/>
      <c r="B149" s="4" t="s">
        <v>10</v>
      </c>
    </row>
    <row r="150" spans="1:2" ht="18" customHeight="1">
      <c r="A150" s="28">
        <v>186</v>
      </c>
      <c r="B150" s="97" t="s">
        <v>560</v>
      </c>
    </row>
    <row r="151" spans="1:2" ht="18" customHeight="1">
      <c r="A151" s="28"/>
      <c r="B151" s="4" t="s">
        <v>561</v>
      </c>
    </row>
    <row r="152" spans="1:2" ht="18" customHeight="1">
      <c r="A152" s="28">
        <v>187</v>
      </c>
      <c r="B152" s="97" t="s">
        <v>562</v>
      </c>
    </row>
    <row r="153" spans="1:2" ht="18" customHeight="1">
      <c r="A153" s="28"/>
      <c r="B153" s="4" t="s">
        <v>563</v>
      </c>
    </row>
    <row r="154" spans="1:2" ht="18" customHeight="1">
      <c r="A154" s="28">
        <v>188</v>
      </c>
      <c r="B154" s="3" t="s">
        <v>11</v>
      </c>
    </row>
    <row r="155" spans="1:2" ht="18" customHeight="1">
      <c r="A155" s="28"/>
      <c r="B155" s="4" t="s">
        <v>12</v>
      </c>
    </row>
    <row r="156" spans="1:2" ht="18" customHeight="1">
      <c r="A156" s="28">
        <v>189</v>
      </c>
      <c r="B156" s="3" t="s">
        <v>13</v>
      </c>
    </row>
    <row r="157" spans="1:2" ht="18" customHeight="1">
      <c r="A157" s="28"/>
      <c r="B157" s="4" t="s">
        <v>14</v>
      </c>
    </row>
    <row r="158" spans="1:2" ht="18" customHeight="1">
      <c r="A158" s="28">
        <v>190</v>
      </c>
      <c r="B158" s="35" t="s">
        <v>15</v>
      </c>
    </row>
    <row r="159" spans="1:2" ht="18" customHeight="1">
      <c r="A159" s="34"/>
      <c r="B159" s="36" t="s">
        <v>16</v>
      </c>
    </row>
    <row r="160" spans="1:2" ht="18" customHeight="1">
      <c r="A160" s="28">
        <v>191</v>
      </c>
      <c r="B160" s="6" t="s">
        <v>184</v>
      </c>
    </row>
    <row r="161" spans="1:3" ht="18" customHeight="1">
      <c r="A161" s="28"/>
      <c r="B161" s="7" t="s">
        <v>185</v>
      </c>
    </row>
    <row r="162" spans="1:3" ht="18" customHeight="1">
      <c r="A162" s="30">
        <v>192</v>
      </c>
      <c r="B162" s="6" t="s">
        <v>186</v>
      </c>
    </row>
    <row r="163" spans="1:3" ht="18" customHeight="1">
      <c r="B163" s="7" t="s">
        <v>187</v>
      </c>
    </row>
    <row r="164" spans="1:3" ht="18" customHeight="1">
      <c r="A164" s="28">
        <v>193</v>
      </c>
      <c r="B164" s="6" t="s">
        <v>188</v>
      </c>
    </row>
    <row r="165" spans="1:3" ht="18" customHeight="1">
      <c r="A165" s="28"/>
      <c r="B165" s="7" t="s">
        <v>189</v>
      </c>
    </row>
    <row r="166" spans="1:3" ht="18" customHeight="1">
      <c r="A166" s="28">
        <v>194</v>
      </c>
      <c r="B166" s="6" t="s">
        <v>190</v>
      </c>
    </row>
    <row r="167" spans="1:3" ht="18" customHeight="1">
      <c r="A167" s="28"/>
      <c r="B167" s="7" t="s">
        <v>191</v>
      </c>
    </row>
    <row r="168" spans="1:3" ht="18" customHeight="1">
      <c r="A168" s="28">
        <v>195</v>
      </c>
      <c r="B168" s="6" t="s">
        <v>192</v>
      </c>
    </row>
    <row r="169" spans="1:3" ht="18" customHeight="1">
      <c r="A169" s="28"/>
      <c r="B169" s="7" t="s">
        <v>193</v>
      </c>
    </row>
    <row r="170" spans="1:3" ht="18" customHeight="1">
      <c r="A170" s="30">
        <v>196</v>
      </c>
      <c r="B170" s="98" t="s">
        <v>283</v>
      </c>
    </row>
    <row r="171" spans="1:3" ht="18" customHeight="1">
      <c r="A171" s="28">
        <v>197</v>
      </c>
      <c r="B171" s="6" t="s">
        <v>194</v>
      </c>
    </row>
    <row r="172" spans="1:3" ht="18" customHeight="1">
      <c r="A172" s="28"/>
      <c r="B172" s="7" t="s">
        <v>195</v>
      </c>
    </row>
    <row r="173" spans="1:3" s="30" customFormat="1" ht="18" customHeight="1">
      <c r="A173" s="28">
        <v>198</v>
      </c>
      <c r="B173" s="98" t="s">
        <v>282</v>
      </c>
      <c r="C173" s="1"/>
    </row>
    <row r="174" spans="1:3" s="30" customFormat="1" ht="18" customHeight="1">
      <c r="A174" s="28">
        <v>199</v>
      </c>
      <c r="B174" s="6" t="s">
        <v>196</v>
      </c>
      <c r="C174" s="1"/>
    </row>
    <row r="175" spans="1:3" s="30" customFormat="1" ht="18" customHeight="1">
      <c r="A175" s="28"/>
      <c r="B175" s="7" t="s">
        <v>197</v>
      </c>
      <c r="C175" s="1"/>
    </row>
    <row r="176" spans="1:3" s="30" customFormat="1" ht="18" customHeight="1">
      <c r="B176" s="1"/>
      <c r="C176" s="1"/>
    </row>
    <row r="177" spans="2:3" s="30" customFormat="1" ht="18" customHeight="1">
      <c r="B177" s="1"/>
      <c r="C177" s="1"/>
    </row>
    <row r="178" spans="2:3" s="30" customFormat="1" ht="18" customHeight="1">
      <c r="B178" s="1"/>
      <c r="C178" s="1"/>
    </row>
    <row r="179" spans="2:3" s="30" customFormat="1" ht="18" customHeight="1">
      <c r="B179" s="1"/>
      <c r="C179" s="1"/>
    </row>
    <row r="180" spans="2:3" s="30" customFormat="1" ht="18" customHeight="1">
      <c r="B180" s="1"/>
      <c r="C180" s="1"/>
    </row>
    <row r="181" spans="2:3" s="30" customFormat="1" ht="18" customHeight="1">
      <c r="B181" s="1"/>
      <c r="C181" s="1"/>
    </row>
    <row r="182" spans="2:3" s="30" customFormat="1" ht="18" customHeight="1">
      <c r="B182" s="1"/>
      <c r="C182" s="1"/>
    </row>
    <row r="183" spans="2:3" s="30" customFormat="1" ht="18" customHeight="1">
      <c r="B183" s="1"/>
      <c r="C183" s="1"/>
    </row>
    <row r="184" spans="2:3" s="30" customFormat="1" ht="18" customHeight="1">
      <c r="B184" s="1"/>
      <c r="C184" s="1"/>
    </row>
    <row r="185" spans="2:3" s="30" customFormat="1" ht="18" customHeight="1">
      <c r="B185" s="1"/>
      <c r="C185" s="1"/>
    </row>
    <row r="186" spans="2:3" s="30" customFormat="1" ht="18" customHeight="1">
      <c r="B186" s="1"/>
      <c r="C186" s="1"/>
    </row>
    <row r="187" spans="2:3" s="30" customFormat="1" ht="18" customHeight="1">
      <c r="B187" s="1"/>
      <c r="C187" s="1"/>
    </row>
    <row r="188" spans="2:3" s="30" customFormat="1" ht="18" customHeight="1">
      <c r="B188" s="1"/>
      <c r="C188" s="1"/>
    </row>
    <row r="189" spans="2:3" s="30" customFormat="1" ht="18" customHeight="1">
      <c r="B189" s="1"/>
      <c r="C189" s="1"/>
    </row>
    <row r="190" spans="2:3" s="30" customFormat="1" ht="18" customHeight="1">
      <c r="B190" s="1"/>
      <c r="C190" s="1"/>
    </row>
    <row r="191" spans="2:3" s="30" customFormat="1" ht="18" customHeight="1">
      <c r="B191" s="1"/>
      <c r="C191" s="1"/>
    </row>
    <row r="192" spans="2:3" s="30" customFormat="1" ht="18" customHeight="1">
      <c r="B192" s="1"/>
      <c r="C192" s="1"/>
    </row>
    <row r="193" spans="2:3" s="30" customFormat="1" ht="18" customHeight="1">
      <c r="B193" s="1"/>
      <c r="C193" s="1"/>
    </row>
    <row r="194" spans="2:3" s="30" customFormat="1" ht="18" customHeight="1">
      <c r="B194" s="1"/>
      <c r="C194" s="1"/>
    </row>
    <row r="195" spans="2:3" s="30" customFormat="1" ht="18" customHeight="1">
      <c r="B195" s="1"/>
      <c r="C195" s="1"/>
    </row>
    <row r="196" spans="2:3" s="30" customFormat="1" ht="18" customHeight="1">
      <c r="B196" s="1"/>
      <c r="C196" s="1"/>
    </row>
    <row r="197" spans="2:3" s="30" customFormat="1" ht="18" customHeight="1">
      <c r="B197" s="1"/>
      <c r="C197" s="1"/>
    </row>
    <row r="198" spans="2:3" s="30" customFormat="1" ht="18" customHeight="1">
      <c r="B198" s="1"/>
      <c r="C198" s="1"/>
    </row>
    <row r="199" spans="2:3" s="30" customFormat="1" ht="18" customHeight="1">
      <c r="B199" s="1"/>
      <c r="C199" s="1"/>
    </row>
    <row r="200" spans="2:3" s="30" customFormat="1" ht="18" customHeight="1">
      <c r="B200" s="1"/>
      <c r="C200" s="1"/>
    </row>
    <row r="201" spans="2:3" s="30" customFormat="1" ht="18" customHeight="1">
      <c r="B201" s="1"/>
      <c r="C201" s="1"/>
    </row>
    <row r="202" spans="2:3" s="30" customFormat="1" ht="18" customHeight="1">
      <c r="B202" s="1"/>
      <c r="C202" s="1"/>
    </row>
    <row r="203" spans="2:3" s="30" customFormat="1" ht="18" customHeight="1">
      <c r="B203" s="1"/>
      <c r="C203" s="1"/>
    </row>
    <row r="204" spans="2:3" s="30" customFormat="1" ht="18" customHeight="1">
      <c r="B204" s="1"/>
      <c r="C204" s="1"/>
    </row>
    <row r="205" spans="2:3" s="30" customFormat="1" ht="18" customHeight="1">
      <c r="B205" s="1"/>
      <c r="C205" s="1"/>
    </row>
    <row r="206" spans="2:3" s="30" customFormat="1" ht="18" customHeight="1">
      <c r="B206" s="1"/>
      <c r="C206" s="1"/>
    </row>
    <row r="207" spans="2:3" s="30" customFormat="1" ht="18" customHeight="1">
      <c r="B207" s="1"/>
      <c r="C207" s="1"/>
    </row>
    <row r="208" spans="2:3" s="30" customFormat="1" ht="18" customHeight="1">
      <c r="B208" s="1"/>
      <c r="C208" s="1"/>
    </row>
    <row r="209" spans="2:3" s="30" customFormat="1" ht="18" customHeight="1">
      <c r="B209" s="1"/>
      <c r="C209" s="1"/>
    </row>
    <row r="210" spans="2:3" s="30" customFormat="1" ht="18" customHeight="1">
      <c r="B210" s="1"/>
      <c r="C210" s="1"/>
    </row>
    <row r="211" spans="2:3" s="30" customFormat="1" ht="18" customHeight="1">
      <c r="B211" s="1"/>
      <c r="C211" s="1"/>
    </row>
    <row r="212" spans="2:3" s="30" customFormat="1" ht="18" customHeight="1">
      <c r="B212" s="1"/>
      <c r="C212" s="1"/>
    </row>
    <row r="213" spans="2:3" s="30" customFormat="1" ht="18" customHeight="1">
      <c r="B213" s="1"/>
      <c r="C213" s="1"/>
    </row>
    <row r="214" spans="2:3" s="30" customFormat="1" ht="18" customHeight="1">
      <c r="B214" s="1"/>
      <c r="C214" s="1"/>
    </row>
    <row r="215" spans="2:3" s="30" customFormat="1" ht="18" customHeight="1">
      <c r="B215" s="1"/>
      <c r="C215" s="1"/>
    </row>
    <row r="216" spans="2:3" s="30" customFormat="1" ht="18" customHeight="1">
      <c r="B216" s="1"/>
      <c r="C216" s="1"/>
    </row>
    <row r="217" spans="2:3" s="30" customFormat="1" ht="18" customHeight="1">
      <c r="B217" s="1"/>
      <c r="C217" s="1"/>
    </row>
    <row r="218" spans="2:3" s="30" customFormat="1" ht="18" customHeight="1">
      <c r="B218" s="1"/>
      <c r="C218" s="1"/>
    </row>
  </sheetData>
  <mergeCells count="2">
    <mergeCell ref="A1:B1"/>
    <mergeCell ref="A2:B2"/>
  </mergeCells>
  <pageMargins left="0.74803149606299202" right="0.511811023622047" top="0.62992125984252001" bottom="0.62992125984252001" header="0.511811023622047" footer="0.23622047244094499"/>
  <pageSetup firstPageNumber="0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6">
    <tabColor rgb="FF00B050"/>
  </sheetPr>
  <dimension ref="A1:O46"/>
  <sheetViews>
    <sheetView topLeftCell="A16" workbookViewId="0"/>
  </sheetViews>
  <sheetFormatPr defaultRowHeight="15.95" customHeight="1"/>
  <cols>
    <col min="1" max="1" width="26.5703125" style="11" customWidth="1"/>
    <col min="2" max="2" width="13.140625" style="11" customWidth="1"/>
    <col min="3" max="5" width="15.7109375" style="11" customWidth="1"/>
    <col min="6" max="16384" width="9.140625" style="11"/>
  </cols>
  <sheetData>
    <row r="1" spans="1:7" ht="20.100000000000001" customHeight="1">
      <c r="A1" s="23" t="s">
        <v>295</v>
      </c>
      <c r="B1" s="25"/>
      <c r="C1" s="25"/>
      <c r="D1" s="25"/>
      <c r="E1" s="25"/>
    </row>
    <row r="2" spans="1:7" ht="20.100000000000001" customHeight="1">
      <c r="A2" s="51" t="s">
        <v>164</v>
      </c>
      <c r="B2" s="25"/>
      <c r="C2" s="25"/>
      <c r="D2" s="25"/>
      <c r="E2" s="25"/>
    </row>
    <row r="3" spans="1:7" ht="20.100000000000001" customHeight="1">
      <c r="A3" s="24"/>
      <c r="B3" s="25"/>
      <c r="C3" s="25"/>
      <c r="D3" s="25"/>
      <c r="E3" s="25"/>
    </row>
    <row r="4" spans="1:7" ht="20.100000000000001" customHeight="1">
      <c r="A4" s="12"/>
      <c r="B4" s="12"/>
      <c r="C4" s="12"/>
      <c r="D4" s="12"/>
      <c r="E4" s="12"/>
    </row>
    <row r="5" spans="1:7" ht="15.95" customHeight="1">
      <c r="B5" s="37" t="s">
        <v>152</v>
      </c>
      <c r="C5" s="598" t="s">
        <v>71</v>
      </c>
      <c r="D5" s="598"/>
      <c r="E5" s="598"/>
    </row>
    <row r="6" spans="1:7" ht="15.95" customHeight="1">
      <c r="B6" s="37" t="s">
        <v>153</v>
      </c>
      <c r="C6" s="18" t="s">
        <v>26</v>
      </c>
      <c r="D6" s="54" t="s">
        <v>157</v>
      </c>
      <c r="E6" s="37" t="s">
        <v>137</v>
      </c>
    </row>
    <row r="7" spans="1:7" ht="15.95" customHeight="1">
      <c r="B7" s="19" t="s">
        <v>20</v>
      </c>
      <c r="C7" s="19" t="s">
        <v>27</v>
      </c>
      <c r="D7" s="54" t="s">
        <v>158</v>
      </c>
      <c r="E7" s="19" t="s">
        <v>29</v>
      </c>
    </row>
    <row r="8" spans="1:7" ht="15.95" customHeight="1">
      <c r="A8" s="14"/>
      <c r="B8" s="22"/>
      <c r="C8" s="21"/>
      <c r="D8" s="21" t="s">
        <v>28</v>
      </c>
      <c r="E8" s="21"/>
    </row>
    <row r="9" spans="1:7" s="105" customFormat="1" ht="15.95" customHeight="1">
      <c r="A9" s="145"/>
      <c r="B9" s="586" t="s">
        <v>207</v>
      </c>
      <c r="C9" s="587"/>
      <c r="D9" s="587"/>
      <c r="E9" s="587"/>
    </row>
    <row r="10" spans="1:7" s="105" customFormat="1" ht="21.95" hidden="1" customHeight="1">
      <c r="A10" s="150">
        <v>2004</v>
      </c>
      <c r="B10" s="111">
        <f>C10+E10</f>
        <v>64680</v>
      </c>
      <c r="C10" s="111">
        <v>22714</v>
      </c>
      <c r="D10" s="111">
        <v>0</v>
      </c>
      <c r="E10" s="111">
        <v>41966</v>
      </c>
    </row>
    <row r="11" spans="1:7" s="105" customFormat="1" ht="21.95" hidden="1" customHeight="1">
      <c r="A11" s="150">
        <v>2005</v>
      </c>
      <c r="B11" s="111">
        <f t="shared" ref="B11:B15" si="0">C11+E11</f>
        <v>57369</v>
      </c>
      <c r="C11" s="111">
        <v>17029</v>
      </c>
      <c r="D11" s="111">
        <v>0</v>
      </c>
      <c r="E11" s="111">
        <v>40340</v>
      </c>
    </row>
    <row r="12" spans="1:7" s="105" customFormat="1" ht="21.95" hidden="1" customHeight="1">
      <c r="A12" s="150">
        <v>2006</v>
      </c>
      <c r="B12" s="111">
        <f t="shared" si="0"/>
        <v>69744</v>
      </c>
      <c r="C12" s="111">
        <v>25095</v>
      </c>
      <c r="D12" s="111">
        <v>0</v>
      </c>
      <c r="E12" s="111">
        <v>44649</v>
      </c>
    </row>
    <row r="13" spans="1:7" s="105" customFormat="1" ht="21.95" hidden="1" customHeight="1">
      <c r="A13" s="150">
        <v>2007</v>
      </c>
      <c r="B13" s="111">
        <f t="shared" si="0"/>
        <v>80251</v>
      </c>
      <c r="C13" s="111">
        <v>34325</v>
      </c>
      <c r="D13" s="111">
        <v>0</v>
      </c>
      <c r="E13" s="111">
        <v>45926</v>
      </c>
    </row>
    <row r="14" spans="1:7" s="105" customFormat="1" ht="21.95" hidden="1" customHeight="1">
      <c r="A14" s="150">
        <v>2008</v>
      </c>
      <c r="B14" s="111">
        <f t="shared" si="0"/>
        <v>76187</v>
      </c>
      <c r="C14" s="111">
        <v>26687</v>
      </c>
      <c r="D14" s="111">
        <v>0</v>
      </c>
      <c r="E14" s="111">
        <v>49500</v>
      </c>
    </row>
    <row r="15" spans="1:7" s="105" customFormat="1" ht="21.95" hidden="1" customHeight="1">
      <c r="A15" s="150">
        <v>2009</v>
      </c>
      <c r="B15" s="111">
        <f t="shared" si="0"/>
        <v>76693</v>
      </c>
      <c r="C15" s="111">
        <v>28215</v>
      </c>
      <c r="D15" s="111">
        <v>0</v>
      </c>
      <c r="E15" s="111">
        <v>48478</v>
      </c>
    </row>
    <row r="16" spans="1:7" s="105" customFormat="1" ht="21.95" customHeight="1">
      <c r="A16" s="150">
        <v>2010</v>
      </c>
      <c r="B16" s="416">
        <f>+SUM(C16:E16)</f>
        <v>80056</v>
      </c>
      <c r="C16" s="416">
        <f>+'125-127'!C6</f>
        <v>29782</v>
      </c>
      <c r="D16" s="354">
        <v>0</v>
      </c>
      <c r="E16" s="416">
        <f>+'128-130'!C7</f>
        <v>50274</v>
      </c>
      <c r="F16" s="109"/>
      <c r="G16" s="107"/>
    </row>
    <row r="17" spans="1:15" s="105" customFormat="1" ht="21.95" customHeight="1">
      <c r="A17" s="150">
        <v>2011</v>
      </c>
      <c r="B17" s="416">
        <f t="shared" ref="B17:B24" si="1">+SUM(C17:E17)</f>
        <v>84468</v>
      </c>
      <c r="C17" s="416">
        <f>+'125-127'!D6</f>
        <v>31184</v>
      </c>
      <c r="D17" s="354">
        <v>0</v>
      </c>
      <c r="E17" s="416">
        <f>+'128-130'!D7</f>
        <v>53284</v>
      </c>
      <c r="F17" s="109"/>
      <c r="G17" s="107"/>
      <c r="H17" s="107"/>
      <c r="I17" s="107"/>
      <c r="J17" s="107"/>
      <c r="K17" s="107"/>
      <c r="L17" s="107"/>
      <c r="M17" s="107"/>
      <c r="N17" s="107"/>
      <c r="O17" s="107"/>
    </row>
    <row r="18" spans="1:15" s="105" customFormat="1" ht="21.95" customHeight="1">
      <c r="A18" s="150">
        <v>2012</v>
      </c>
      <c r="B18" s="416">
        <f t="shared" si="1"/>
        <v>87461</v>
      </c>
      <c r="C18" s="416">
        <f>+'125-127'!E6</f>
        <v>33041</v>
      </c>
      <c r="D18" s="354">
        <v>0</v>
      </c>
      <c r="E18" s="416">
        <f>+'128-130'!E7</f>
        <v>54420</v>
      </c>
      <c r="F18" s="109"/>
      <c r="G18" s="107"/>
    </row>
    <row r="19" spans="1:15" s="105" customFormat="1" ht="21.95" customHeight="1">
      <c r="A19" s="150">
        <v>2013</v>
      </c>
      <c r="B19" s="416">
        <f t="shared" si="1"/>
        <v>90241.12</v>
      </c>
      <c r="C19" s="416">
        <f>+'125-127'!F6</f>
        <v>32369</v>
      </c>
      <c r="D19" s="354">
        <v>0</v>
      </c>
      <c r="E19" s="416">
        <f>+'128-130'!F7</f>
        <v>57872.12</v>
      </c>
      <c r="F19" s="109"/>
      <c r="G19" s="107"/>
    </row>
    <row r="20" spans="1:15" s="105" customFormat="1" ht="21.95" customHeight="1">
      <c r="A20" s="150">
        <v>2014</v>
      </c>
      <c r="B20" s="416">
        <f t="shared" si="1"/>
        <v>94334</v>
      </c>
      <c r="C20" s="301">
        <f>+'125-127'!G6</f>
        <v>36878</v>
      </c>
      <c r="D20" s="354">
        <v>0</v>
      </c>
      <c r="E20" s="301">
        <f>+'128-130'!G7</f>
        <v>57456</v>
      </c>
      <c r="F20" s="109"/>
      <c r="G20" s="107"/>
    </row>
    <row r="21" spans="1:15" s="105" customFormat="1" ht="21.95" customHeight="1">
      <c r="A21" s="150">
        <v>2015</v>
      </c>
      <c r="B21" s="416">
        <f t="shared" si="1"/>
        <v>93449</v>
      </c>
      <c r="C21" s="301">
        <f>+'125-127'!H6</f>
        <v>35700</v>
      </c>
      <c r="D21" s="354">
        <v>0</v>
      </c>
      <c r="E21" s="301">
        <f>+'128-130'!H7</f>
        <v>57749</v>
      </c>
      <c r="F21" s="109"/>
      <c r="G21" s="107"/>
    </row>
    <row r="22" spans="1:15" s="105" customFormat="1" ht="21.95" customHeight="1">
      <c r="A22" s="150">
        <v>2016</v>
      </c>
      <c r="B22" s="416">
        <f t="shared" si="1"/>
        <v>93950</v>
      </c>
      <c r="C22" s="301">
        <f>+'125-127'!I6</f>
        <v>34266</v>
      </c>
      <c r="D22" s="354">
        <v>0</v>
      </c>
      <c r="E22" s="301">
        <f>+'128-130'!I7</f>
        <v>59684</v>
      </c>
      <c r="F22" s="109"/>
      <c r="G22" s="107"/>
    </row>
    <row r="23" spans="1:15" s="105" customFormat="1" ht="21.95" customHeight="1">
      <c r="A23" s="146">
        <v>2017</v>
      </c>
      <c r="B23" s="416">
        <f t="shared" si="1"/>
        <v>101491</v>
      </c>
      <c r="C23" s="308">
        <f>+'125-127'!J6</f>
        <v>39557</v>
      </c>
      <c r="D23" s="354">
        <v>0</v>
      </c>
      <c r="E23" s="308">
        <f>+'128-130'!J7</f>
        <v>61934</v>
      </c>
      <c r="F23" s="109"/>
      <c r="G23" s="107"/>
    </row>
    <row r="24" spans="1:15" s="105" customFormat="1" ht="21.95" customHeight="1">
      <c r="A24" s="146">
        <v>2018</v>
      </c>
      <c r="B24" s="416">
        <f t="shared" si="1"/>
        <v>105319</v>
      </c>
      <c r="C24" s="308">
        <f>+'125-127'!K6</f>
        <v>41117</v>
      </c>
      <c r="D24" s="354">
        <v>0</v>
      </c>
      <c r="E24" s="308">
        <f>+'128-130'!K7</f>
        <v>64202</v>
      </c>
      <c r="F24" s="109"/>
      <c r="G24" s="107"/>
    </row>
    <row r="25" spans="1:15" s="105" customFormat="1" ht="21.95" customHeight="1">
      <c r="A25" s="146">
        <v>2019</v>
      </c>
      <c r="B25" s="416">
        <f>C25+D25+E25</f>
        <v>105093</v>
      </c>
      <c r="C25" s="308">
        <f>'125-127'!L6</f>
        <v>41245</v>
      </c>
      <c r="D25" s="354">
        <v>0</v>
      </c>
      <c r="E25" s="308">
        <f>'128-130'!L7</f>
        <v>63848</v>
      </c>
      <c r="F25" s="109"/>
    </row>
    <row r="26" spans="1:15" s="105" customFormat="1" ht="21.95" customHeight="1">
      <c r="A26" s="146">
        <v>2020</v>
      </c>
      <c r="B26" s="416">
        <f>C26+D26+E26</f>
        <v>107585</v>
      </c>
      <c r="C26" s="308">
        <f>'125-127'!M6</f>
        <v>42487</v>
      </c>
      <c r="D26" s="111">
        <v>0</v>
      </c>
      <c r="E26" s="416">
        <f>'128-130'!M7</f>
        <v>65098</v>
      </c>
      <c r="F26" s="109"/>
    </row>
    <row r="27" spans="1:15" s="105" customFormat="1" ht="21.95" customHeight="1">
      <c r="A27" s="146"/>
      <c r="B27" s="111"/>
      <c r="C27" s="111"/>
      <c r="D27" s="111"/>
      <c r="E27" s="111"/>
      <c r="F27" s="109"/>
    </row>
    <row r="28" spans="1:15" s="105" customFormat="1" ht="15.95" customHeight="1">
      <c r="A28" s="149"/>
      <c r="B28" s="599" t="s">
        <v>25</v>
      </c>
      <c r="C28" s="599"/>
      <c r="D28" s="599"/>
      <c r="E28" s="599"/>
      <c r="F28" s="110"/>
    </row>
    <row r="29" spans="1:15" s="105" customFormat="1" ht="15.95" customHeight="1">
      <c r="A29" s="422"/>
      <c r="B29" s="587" t="s">
        <v>22</v>
      </c>
      <c r="C29" s="587"/>
      <c r="D29" s="587"/>
      <c r="E29" s="587"/>
    </row>
    <row r="30" spans="1:15" s="105" customFormat="1" ht="21.95" hidden="1" customHeight="1">
      <c r="A30" s="150">
        <v>2004</v>
      </c>
      <c r="B30" s="163">
        <v>105.57</v>
      </c>
      <c r="C30" s="163">
        <v>105.62</v>
      </c>
      <c r="D30" s="163">
        <v>0</v>
      </c>
      <c r="E30" s="163">
        <v>105.55</v>
      </c>
    </row>
    <row r="31" spans="1:15" s="105" customFormat="1" ht="21.95" hidden="1" customHeight="1">
      <c r="A31" s="150">
        <v>2005</v>
      </c>
      <c r="B31" s="164">
        <f t="shared" ref="B31:C46" si="2">B11/B10*100</f>
        <v>88.696660482374767</v>
      </c>
      <c r="C31" s="164">
        <f t="shared" si="2"/>
        <v>74.971383287840098</v>
      </c>
      <c r="D31" s="164">
        <v>0</v>
      </c>
      <c r="E31" s="164">
        <f t="shared" ref="E31:E46" si="3">E11/E10*100</f>
        <v>96.12543487585188</v>
      </c>
    </row>
    <row r="32" spans="1:15" s="105" customFormat="1" ht="21.95" hidden="1" customHeight="1">
      <c r="A32" s="150">
        <v>2006</v>
      </c>
      <c r="B32" s="164">
        <f t="shared" si="2"/>
        <v>121.57088322961877</v>
      </c>
      <c r="C32" s="164">
        <f t="shared" si="2"/>
        <v>147.36625756063185</v>
      </c>
      <c r="D32" s="164">
        <v>0</v>
      </c>
      <c r="E32" s="164">
        <f t="shared" si="3"/>
        <v>110.6817055032226</v>
      </c>
    </row>
    <row r="33" spans="1:5" s="105" customFormat="1" ht="21.95" hidden="1" customHeight="1">
      <c r="A33" s="150">
        <v>2007</v>
      </c>
      <c r="B33" s="164">
        <f t="shared" si="2"/>
        <v>115.06509520532234</v>
      </c>
      <c r="C33" s="164">
        <f t="shared" si="2"/>
        <v>136.78023510659494</v>
      </c>
      <c r="D33" s="164">
        <v>0</v>
      </c>
      <c r="E33" s="164">
        <f t="shared" si="3"/>
        <v>102.86008645210418</v>
      </c>
    </row>
    <row r="34" spans="1:5" s="105" customFormat="1" ht="21.95" hidden="1" customHeight="1">
      <c r="A34" s="150">
        <v>2008</v>
      </c>
      <c r="B34" s="164">
        <f t="shared" si="2"/>
        <v>94.935888649362624</v>
      </c>
      <c r="C34" s="164">
        <f t="shared" si="2"/>
        <v>77.747997086671532</v>
      </c>
      <c r="D34" s="164">
        <v>0</v>
      </c>
      <c r="E34" s="164">
        <f t="shared" si="3"/>
        <v>107.78208422244479</v>
      </c>
    </row>
    <row r="35" spans="1:5" s="105" customFormat="1" ht="21.95" hidden="1" customHeight="1">
      <c r="A35" s="150">
        <v>2009</v>
      </c>
      <c r="B35" s="164">
        <f t="shared" si="2"/>
        <v>100.66415530208566</v>
      </c>
      <c r="C35" s="164">
        <f t="shared" si="2"/>
        <v>105.72563420391951</v>
      </c>
      <c r="D35" s="164">
        <v>0</v>
      </c>
      <c r="E35" s="164">
        <f t="shared" si="3"/>
        <v>97.935353535353528</v>
      </c>
    </row>
    <row r="36" spans="1:5" s="105" customFormat="1" ht="21.95" hidden="1" customHeight="1">
      <c r="A36" s="150">
        <v>2010</v>
      </c>
      <c r="B36" s="229">
        <f t="shared" si="2"/>
        <v>104.38501558160458</v>
      </c>
      <c r="C36" s="229">
        <f t="shared" si="2"/>
        <v>105.55378344852029</v>
      </c>
      <c r="D36" s="229">
        <v>0</v>
      </c>
      <c r="E36" s="229">
        <f t="shared" si="3"/>
        <v>103.70477329922852</v>
      </c>
    </row>
    <row r="37" spans="1:5" s="105" customFormat="1" ht="21.95" customHeight="1">
      <c r="A37" s="150">
        <v>2011</v>
      </c>
      <c r="B37" s="354">
        <f t="shared" si="2"/>
        <v>105.51114220045967</v>
      </c>
      <c r="C37" s="354">
        <f t="shared" si="2"/>
        <v>104.70754146800081</v>
      </c>
      <c r="D37" s="354">
        <v>0</v>
      </c>
      <c r="E37" s="354">
        <f t="shared" si="3"/>
        <v>105.98719019771652</v>
      </c>
    </row>
    <row r="38" spans="1:5" s="105" customFormat="1" ht="21.95" customHeight="1">
      <c r="A38" s="150">
        <v>2012</v>
      </c>
      <c r="B38" s="354">
        <f t="shared" si="2"/>
        <v>103.54335369607426</v>
      </c>
      <c r="C38" s="354">
        <f t="shared" si="2"/>
        <v>105.95497691123654</v>
      </c>
      <c r="D38" s="354">
        <v>0</v>
      </c>
      <c r="E38" s="354">
        <f t="shared" si="3"/>
        <v>102.1319720741686</v>
      </c>
    </row>
    <row r="39" spans="1:5" s="105" customFormat="1" ht="21.95" customHeight="1">
      <c r="A39" s="150">
        <v>2013</v>
      </c>
      <c r="B39" s="354">
        <f t="shared" si="2"/>
        <v>103.1786967905695</v>
      </c>
      <c r="C39" s="354">
        <f t="shared" si="2"/>
        <v>97.96616325171756</v>
      </c>
      <c r="D39" s="354">
        <v>0</v>
      </c>
      <c r="E39" s="354">
        <f t="shared" si="3"/>
        <v>106.34347666299155</v>
      </c>
    </row>
    <row r="40" spans="1:5" s="105" customFormat="1" ht="21.95" customHeight="1">
      <c r="A40" s="150">
        <v>2014</v>
      </c>
      <c r="B40" s="354">
        <f t="shared" si="2"/>
        <v>104.53549335380589</v>
      </c>
      <c r="C40" s="354">
        <f t="shared" si="2"/>
        <v>113.92999474806143</v>
      </c>
      <c r="D40" s="354">
        <v>0</v>
      </c>
      <c r="E40" s="354">
        <f t="shared" si="3"/>
        <v>99.280966378974881</v>
      </c>
    </row>
    <row r="41" spans="1:5" s="105" customFormat="1" ht="21" customHeight="1">
      <c r="A41" s="150">
        <v>2015</v>
      </c>
      <c r="B41" s="354">
        <f t="shared" si="2"/>
        <v>99.061844085907524</v>
      </c>
      <c r="C41" s="354">
        <f t="shared" si="2"/>
        <v>96.805683605401597</v>
      </c>
      <c r="D41" s="354">
        <v>0</v>
      </c>
      <c r="E41" s="354">
        <f t="shared" si="3"/>
        <v>100.50995544416597</v>
      </c>
    </row>
    <row r="42" spans="1:5" s="105" customFormat="1" ht="19.5" customHeight="1">
      <c r="A42" s="150">
        <v>2016</v>
      </c>
      <c r="B42" s="354">
        <f t="shared" si="2"/>
        <v>100.53612130680906</v>
      </c>
      <c r="C42" s="354">
        <f t="shared" si="2"/>
        <v>95.983193277310932</v>
      </c>
      <c r="D42" s="354">
        <v>0</v>
      </c>
      <c r="E42" s="354">
        <f t="shared" si="3"/>
        <v>103.35070737155623</v>
      </c>
    </row>
    <row r="43" spans="1:5" ht="18.75" customHeight="1">
      <c r="A43" s="146">
        <v>2017</v>
      </c>
      <c r="B43" s="354">
        <f t="shared" si="2"/>
        <v>108.02660989888237</v>
      </c>
      <c r="C43" s="354">
        <f t="shared" si="2"/>
        <v>115.44096188641801</v>
      </c>
      <c r="D43" s="354">
        <v>0</v>
      </c>
      <c r="E43" s="354">
        <f t="shared" si="3"/>
        <v>103.76985456738825</v>
      </c>
    </row>
    <row r="44" spans="1:5" ht="19.5" customHeight="1">
      <c r="A44" s="146">
        <v>2018</v>
      </c>
      <c r="B44" s="354">
        <f t="shared" si="2"/>
        <v>103.77176301346918</v>
      </c>
      <c r="C44" s="354">
        <f t="shared" si="2"/>
        <v>103.94367621407083</v>
      </c>
      <c r="D44" s="354">
        <v>0</v>
      </c>
      <c r="E44" s="354">
        <f t="shared" si="3"/>
        <v>103.66196273452384</v>
      </c>
    </row>
    <row r="45" spans="1:5" ht="15.95" customHeight="1">
      <c r="A45" s="146">
        <v>2019</v>
      </c>
      <c r="B45" s="354">
        <f t="shared" si="2"/>
        <v>99.785413837958956</v>
      </c>
      <c r="C45" s="354">
        <f t="shared" si="2"/>
        <v>100.31130675876159</v>
      </c>
      <c r="D45" s="354">
        <v>0</v>
      </c>
      <c r="E45" s="354">
        <f t="shared" si="3"/>
        <v>99.448615307934332</v>
      </c>
    </row>
    <row r="46" spans="1:5" ht="15.95" customHeight="1">
      <c r="A46" s="399">
        <v>2020</v>
      </c>
      <c r="B46" s="354">
        <f t="shared" si="2"/>
        <v>102.37123309830341</v>
      </c>
      <c r="C46" s="354">
        <f t="shared" si="2"/>
        <v>103.01127409382956</v>
      </c>
      <c r="D46" s="354">
        <v>0</v>
      </c>
      <c r="E46" s="354">
        <f t="shared" si="3"/>
        <v>101.957774714948</v>
      </c>
    </row>
  </sheetData>
  <mergeCells count="4">
    <mergeCell ref="B28:E28"/>
    <mergeCell ref="B29:E29"/>
    <mergeCell ref="C5:E5"/>
    <mergeCell ref="B9:E9"/>
  </mergeCells>
  <phoneticPr fontId="29" type="noConversion"/>
  <pageMargins left="0.74803149606299202" right="0.511811023622047" top="0.62992125984252001" bottom="0.62992125984252001" header="0.511811023622047" footer="0.23622047244094499"/>
  <pageSetup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7">
    <tabColor rgb="FF00B050"/>
  </sheetPr>
  <dimension ref="A1:L77"/>
  <sheetViews>
    <sheetView topLeftCell="A19" workbookViewId="0">
      <selection activeCell="C26" sqref="C26"/>
    </sheetView>
  </sheetViews>
  <sheetFormatPr defaultRowHeight="12.75"/>
  <cols>
    <col min="1" max="1" width="29.28515625" customWidth="1"/>
    <col min="2" max="5" width="15.7109375" customWidth="1"/>
    <col min="12" max="12" width="12.85546875" bestFit="1" customWidth="1"/>
  </cols>
  <sheetData>
    <row r="1" spans="1:12" ht="20.100000000000001" customHeight="1">
      <c r="A1" s="56" t="s">
        <v>296</v>
      </c>
      <c r="B1" s="25"/>
      <c r="C1" s="25"/>
      <c r="D1" s="25"/>
      <c r="E1" s="25"/>
      <c r="L1" s="123"/>
    </row>
    <row r="2" spans="1:12" ht="20.100000000000001" customHeight="1">
      <c r="A2" s="51" t="s">
        <v>165</v>
      </c>
      <c r="B2" s="25"/>
      <c r="C2" s="25"/>
      <c r="D2" s="25"/>
      <c r="E2" s="25"/>
      <c r="L2" s="123"/>
    </row>
    <row r="3" spans="1:12" ht="20.100000000000001" customHeight="1">
      <c r="A3" s="24"/>
      <c r="B3" s="25"/>
      <c r="C3" s="25"/>
      <c r="D3" s="25"/>
      <c r="E3" s="25"/>
    </row>
    <row r="4" spans="1:12" ht="20.100000000000001" customHeight="1">
      <c r="A4" s="12"/>
      <c r="B4" s="12"/>
      <c r="C4" s="12"/>
      <c r="D4" s="12"/>
      <c r="E4" s="12"/>
    </row>
    <row r="5" spans="1:12" s="11" customFormat="1" ht="15.95" customHeight="1">
      <c r="B5" s="25"/>
      <c r="C5" s="600" t="s">
        <v>71</v>
      </c>
      <c r="D5" s="601"/>
      <c r="E5" s="601"/>
    </row>
    <row r="6" spans="1:12" s="11" customFormat="1" ht="15.95" customHeight="1">
      <c r="B6" s="62" t="s">
        <v>162</v>
      </c>
      <c r="C6" s="58" t="s">
        <v>26</v>
      </c>
      <c r="D6" s="59" t="s">
        <v>157</v>
      </c>
      <c r="E6" s="57" t="s">
        <v>137</v>
      </c>
    </row>
    <row r="7" spans="1:12" s="11" customFormat="1" ht="15.95" customHeight="1">
      <c r="B7" s="63" t="s">
        <v>20</v>
      </c>
      <c r="C7" s="60" t="s">
        <v>27</v>
      </c>
      <c r="D7" s="59" t="s">
        <v>158</v>
      </c>
      <c r="E7" s="60" t="s">
        <v>29</v>
      </c>
    </row>
    <row r="8" spans="1:12" s="11" customFormat="1" ht="15.95" customHeight="1">
      <c r="A8" s="270"/>
      <c r="B8" s="167"/>
      <c r="C8" s="168"/>
      <c r="D8" s="61" t="s">
        <v>28</v>
      </c>
      <c r="E8" s="168"/>
    </row>
    <row r="9" spans="1:12" s="108" customFormat="1" ht="20.100000000000001" customHeight="1">
      <c r="A9" s="147"/>
      <c r="B9" s="602" t="s">
        <v>30</v>
      </c>
      <c r="C9" s="602"/>
      <c r="D9" s="602"/>
      <c r="E9" s="602"/>
    </row>
    <row r="10" spans="1:12" s="108" customFormat="1" ht="20.100000000000001" hidden="1" customHeight="1">
      <c r="A10" s="150">
        <v>2004</v>
      </c>
      <c r="B10" s="165">
        <v>48.68</v>
      </c>
      <c r="C10" s="165">
        <v>53.65</v>
      </c>
      <c r="D10" s="113">
        <v>0</v>
      </c>
      <c r="E10" s="165">
        <v>45.99</v>
      </c>
    </row>
    <row r="11" spans="1:12" s="108" customFormat="1" ht="20.100000000000001" hidden="1" customHeight="1">
      <c r="A11" s="150">
        <v>2005</v>
      </c>
      <c r="B11" s="165">
        <v>41.19</v>
      </c>
      <c r="C11" s="165">
        <v>37.380000000000003</v>
      </c>
      <c r="D11" s="113">
        <v>0</v>
      </c>
      <c r="E11" s="165">
        <v>42.8</v>
      </c>
    </row>
    <row r="12" spans="1:12" s="108" customFormat="1" ht="20.100000000000001" hidden="1" customHeight="1">
      <c r="A12" s="150">
        <v>2006</v>
      </c>
      <c r="B12" s="165">
        <v>43.41</v>
      </c>
      <c r="C12" s="165">
        <v>62.95</v>
      </c>
      <c r="D12" s="113">
        <v>0</v>
      </c>
      <c r="E12" s="165">
        <v>48.04</v>
      </c>
    </row>
    <row r="13" spans="1:12" s="108" customFormat="1" ht="20.100000000000001" hidden="1" customHeight="1">
      <c r="A13" s="150">
        <v>2007</v>
      </c>
      <c r="B13" s="165">
        <v>46.05</v>
      </c>
      <c r="C13" s="165">
        <v>58.09</v>
      </c>
      <c r="D13" s="113">
        <v>0</v>
      </c>
      <c r="E13" s="165">
        <v>39.68</v>
      </c>
    </row>
    <row r="14" spans="1:12" s="108" customFormat="1" ht="20.100000000000001" hidden="1" customHeight="1">
      <c r="A14" s="150">
        <v>2008</v>
      </c>
      <c r="B14" s="165">
        <v>49.65</v>
      </c>
      <c r="C14" s="165">
        <v>52.07</v>
      </c>
      <c r="D14" s="113">
        <v>0</v>
      </c>
      <c r="E14" s="165">
        <v>48.35</v>
      </c>
    </row>
    <row r="15" spans="1:12" s="108" customFormat="1" ht="20.100000000000001" hidden="1" customHeight="1">
      <c r="A15" s="150">
        <v>2009</v>
      </c>
      <c r="B15" s="165">
        <v>54.98</v>
      </c>
      <c r="C15" s="165">
        <v>63.99</v>
      </c>
      <c r="D15" s="113">
        <v>0</v>
      </c>
      <c r="E15" s="165">
        <v>49.74</v>
      </c>
    </row>
    <row r="16" spans="1:12" s="108" customFormat="1" ht="20.100000000000001" customHeight="1">
      <c r="A16" s="150">
        <v>2010</v>
      </c>
      <c r="B16" s="112">
        <f>'121'!B16/'119'!B16*10</f>
        <v>56.306210652543214</v>
      </c>
      <c r="C16" s="112">
        <f>'121'!C16/'119'!C16*10</f>
        <v>63.870458666308508</v>
      </c>
      <c r="D16" s="113">
        <v>0</v>
      </c>
      <c r="E16" s="112">
        <f>'121'!E16/'119'!E16*10</f>
        <v>51.82519791542348</v>
      </c>
      <c r="G16" s="165"/>
      <c r="H16" s="113"/>
      <c r="I16" s="165"/>
    </row>
    <row r="17" spans="1:9" s="108" customFormat="1" ht="20.100000000000001" customHeight="1">
      <c r="A17" s="150">
        <v>2011</v>
      </c>
      <c r="B17" s="112">
        <f>'121'!B17/'119'!B17*10</f>
        <v>56.145285788701045</v>
      </c>
      <c r="C17" s="112">
        <f>'121'!C17/'119'!C17*10</f>
        <v>60.111595690097488</v>
      </c>
      <c r="D17" s="113">
        <v>0</v>
      </c>
      <c r="E17" s="112">
        <f>'121'!E17/'119'!E17*10</f>
        <v>53.824037234441853</v>
      </c>
      <c r="G17" s="165"/>
      <c r="H17" s="113"/>
      <c r="I17" s="165"/>
    </row>
    <row r="18" spans="1:9" s="108" customFormat="1" ht="20.100000000000001" customHeight="1">
      <c r="A18" s="150">
        <v>2012</v>
      </c>
      <c r="B18" s="112">
        <f>'121'!B18/'119'!B18*10</f>
        <v>56.09025737185717</v>
      </c>
      <c r="C18" s="112">
        <f>'121'!C18/'119'!C18*10</f>
        <v>63.350685511939709</v>
      </c>
      <c r="D18" s="113">
        <v>0</v>
      </c>
      <c r="E18" s="112">
        <f>'121'!E18/'119'!E18*10</f>
        <v>51.682102168320469</v>
      </c>
      <c r="G18" s="165"/>
      <c r="H18" s="113"/>
      <c r="I18" s="165"/>
    </row>
    <row r="19" spans="1:9" s="108" customFormat="1" ht="20.100000000000001" customHeight="1">
      <c r="A19" s="150">
        <v>2013</v>
      </c>
      <c r="B19" s="112">
        <f>'121'!B19/'119'!B19*10</f>
        <v>56.96361038072223</v>
      </c>
      <c r="C19" s="112">
        <f>'121'!C19/'119'!C19*10</f>
        <v>62.578701844357255</v>
      </c>
      <c r="D19" s="113">
        <v>0</v>
      </c>
      <c r="E19" s="112">
        <f>'121'!E19/'119'!E19*10</f>
        <v>53.822980737529569</v>
      </c>
      <c r="G19" s="112"/>
      <c r="H19" s="113"/>
      <c r="I19" s="165"/>
    </row>
    <row r="20" spans="1:9" s="108" customFormat="1" ht="20.100000000000001" customHeight="1">
      <c r="A20" s="150">
        <v>2014</v>
      </c>
      <c r="B20" s="112">
        <f>'121'!B20/'119'!B20*10</f>
        <v>61.249496469989609</v>
      </c>
      <c r="C20" s="112">
        <f>'121'!C20/'119'!C20*10</f>
        <v>69.472042952437775</v>
      </c>
      <c r="D20" s="113">
        <v>0</v>
      </c>
      <c r="E20" s="112">
        <f>'121'!E20/'119'!E20*10</f>
        <v>55.971874129768864</v>
      </c>
      <c r="G20" s="112"/>
      <c r="H20" s="113"/>
      <c r="I20" s="165"/>
    </row>
    <row r="21" spans="1:9" s="108" customFormat="1" ht="20.100000000000001" customHeight="1">
      <c r="A21" s="150">
        <v>2015</v>
      </c>
      <c r="B21" s="112">
        <f>'121'!B21/'119'!B21*10</f>
        <v>59.478967137155024</v>
      </c>
      <c r="C21" s="112">
        <f>'121'!C21/'119'!C21*10</f>
        <v>64.489915966386548</v>
      </c>
      <c r="D21" s="113">
        <v>0</v>
      </c>
      <c r="E21" s="112">
        <f>'121'!E21/'119'!E21*10</f>
        <v>56.381236038719287</v>
      </c>
      <c r="G21" s="112"/>
      <c r="H21" s="113"/>
      <c r="I21" s="165"/>
    </row>
    <row r="22" spans="1:9" s="108" customFormat="1" ht="20.100000000000001" customHeight="1">
      <c r="A22" s="150">
        <v>2016</v>
      </c>
      <c r="B22" s="112">
        <f>'121'!B22/'119'!B22*10</f>
        <v>58.572857903139962</v>
      </c>
      <c r="C22" s="112">
        <f>'121'!C22/'119'!C22*10</f>
        <v>61.125021887585362</v>
      </c>
      <c r="D22" s="113">
        <v>0</v>
      </c>
      <c r="E22" s="112">
        <f>'121'!E22/'119'!E22*10</f>
        <v>57.107600026807859</v>
      </c>
      <c r="G22" s="112"/>
      <c r="H22" s="113"/>
      <c r="I22" s="165"/>
    </row>
    <row r="23" spans="1:9" s="108" customFormat="1" ht="20.100000000000001" customHeight="1">
      <c r="A23" s="146">
        <v>2017</v>
      </c>
      <c r="B23" s="112">
        <f>'121'!B23/'119'!B23*10</f>
        <v>63.405030987969376</v>
      </c>
      <c r="C23" s="112">
        <f>'121'!C23/'119'!C23*10</f>
        <v>69.748717041231643</v>
      </c>
      <c r="D23" s="113">
        <v>0</v>
      </c>
      <c r="E23" s="112">
        <f>'121'!E23/'119'!E23*10</f>
        <v>59.35334388219718</v>
      </c>
    </row>
    <row r="24" spans="1:9" s="108" customFormat="1" ht="20.100000000000001" customHeight="1">
      <c r="A24" s="146">
        <v>2018</v>
      </c>
      <c r="B24" s="112">
        <f>'121'!B24/'119'!B24*10</f>
        <v>66.222713850302412</v>
      </c>
      <c r="C24" s="112">
        <f>'121'!C24/'119'!C24*10</f>
        <v>75.071868083760975</v>
      </c>
      <c r="D24" s="113">
        <v>0</v>
      </c>
      <c r="E24" s="112">
        <f>'121'!E24/'119'!E24*10</f>
        <v>60.555434410142993</v>
      </c>
    </row>
    <row r="25" spans="1:9" s="108" customFormat="1" ht="20.100000000000001" customHeight="1">
      <c r="A25" s="146">
        <v>2019</v>
      </c>
      <c r="B25" s="112">
        <f>'121'!B25/'119'!B25*10</f>
        <v>66.973252262281989</v>
      </c>
      <c r="C25" s="112">
        <f>'121'!C25/'119'!C25*10</f>
        <v>74.856831131046192</v>
      </c>
      <c r="D25" s="113">
        <v>0</v>
      </c>
      <c r="E25" s="112">
        <f>'121'!E25/'119'!E25*10</f>
        <v>61.880560080190456</v>
      </c>
    </row>
    <row r="26" spans="1:9" s="108" customFormat="1" ht="20.100000000000001" customHeight="1">
      <c r="A26" s="146">
        <v>2020</v>
      </c>
      <c r="B26" s="112">
        <f>'121'!B26/'119'!B26*10</f>
        <v>66.614119068643404</v>
      </c>
      <c r="C26" s="112">
        <f>'121'!C26/'119'!C26*10</f>
        <v>73.73643702779674</v>
      </c>
      <c r="D26" s="113">
        <v>0</v>
      </c>
      <c r="E26" s="112">
        <f>'121'!E26/'119'!E26*10</f>
        <v>61.965651786537215</v>
      </c>
    </row>
    <row r="27" spans="1:9" s="108" customFormat="1" ht="20.100000000000001" customHeight="1">
      <c r="A27" s="146"/>
      <c r="B27" s="112"/>
      <c r="C27" s="112"/>
      <c r="D27" s="113"/>
      <c r="E27" s="165"/>
    </row>
    <row r="28" spans="1:9" s="108" customFormat="1" ht="20.100000000000001" customHeight="1">
      <c r="A28" s="145"/>
      <c r="B28" s="586" t="s">
        <v>25</v>
      </c>
      <c r="C28" s="586"/>
      <c r="D28" s="586"/>
      <c r="E28" s="586"/>
    </row>
    <row r="29" spans="1:9" s="108" customFormat="1" ht="20.100000000000001" customHeight="1">
      <c r="A29" s="145"/>
      <c r="B29" s="587" t="s">
        <v>22</v>
      </c>
      <c r="C29" s="587"/>
      <c r="D29" s="587"/>
      <c r="E29" s="587"/>
    </row>
    <row r="30" spans="1:9" s="108" customFormat="1" ht="20.100000000000001" hidden="1" customHeight="1">
      <c r="A30" s="150">
        <v>2004</v>
      </c>
      <c r="B30" s="165">
        <v>105.35</v>
      </c>
      <c r="C30" s="165">
        <v>105.67</v>
      </c>
      <c r="D30" s="138">
        <v>0</v>
      </c>
      <c r="E30" s="165">
        <v>105.14</v>
      </c>
    </row>
    <row r="31" spans="1:9" s="108" customFormat="1" ht="20.100000000000001" hidden="1" customHeight="1">
      <c r="A31" s="150">
        <v>2005</v>
      </c>
      <c r="B31" s="165">
        <f t="shared" ref="B31:C42" si="0">B11/B10*100</f>
        <v>84.613804437140502</v>
      </c>
      <c r="C31" s="165">
        <f t="shared" si="0"/>
        <v>69.673811742777275</v>
      </c>
      <c r="D31" s="138">
        <v>0</v>
      </c>
      <c r="E31" s="165">
        <f t="shared" ref="E31:E46" si="1">E11/E10*100</f>
        <v>93.063709502065663</v>
      </c>
    </row>
    <row r="32" spans="1:9" s="108" customFormat="1" ht="20.100000000000001" hidden="1" customHeight="1">
      <c r="A32" s="150">
        <v>2006</v>
      </c>
      <c r="B32" s="165">
        <f t="shared" si="0"/>
        <v>105.38965768390385</v>
      </c>
      <c r="C32" s="165">
        <f t="shared" si="0"/>
        <v>168.40556447298022</v>
      </c>
      <c r="D32" s="138">
        <v>0</v>
      </c>
      <c r="E32" s="165">
        <f t="shared" si="1"/>
        <v>112.24299065420563</v>
      </c>
    </row>
    <row r="33" spans="1:5" s="108" customFormat="1" ht="20.100000000000001" hidden="1" customHeight="1">
      <c r="A33" s="150">
        <v>2007</v>
      </c>
      <c r="B33" s="165">
        <f t="shared" si="0"/>
        <v>106.08154803040775</v>
      </c>
      <c r="C33" s="165">
        <f t="shared" si="0"/>
        <v>92.279586973788724</v>
      </c>
      <c r="D33" s="138">
        <v>0</v>
      </c>
      <c r="E33" s="165">
        <f t="shared" si="1"/>
        <v>82.597835137385516</v>
      </c>
    </row>
    <row r="34" spans="1:5" s="108" customFormat="1" ht="20.100000000000001" hidden="1" customHeight="1">
      <c r="A34" s="150">
        <v>2008</v>
      </c>
      <c r="B34" s="165">
        <f t="shared" si="0"/>
        <v>107.81758957654723</v>
      </c>
      <c r="C34" s="165">
        <f t="shared" si="0"/>
        <v>89.636770528490274</v>
      </c>
      <c r="D34" s="138">
        <v>0</v>
      </c>
      <c r="E34" s="165">
        <f t="shared" si="1"/>
        <v>121.84979838709677</v>
      </c>
    </row>
    <row r="35" spans="1:5" s="108" customFormat="1" ht="20.100000000000001" hidden="1" customHeight="1">
      <c r="A35" s="150">
        <v>2009</v>
      </c>
      <c r="B35" s="165">
        <f t="shared" si="0"/>
        <v>110.73514602215508</v>
      </c>
      <c r="C35" s="165">
        <f t="shared" si="0"/>
        <v>122.89226041866719</v>
      </c>
      <c r="D35" s="138">
        <v>0</v>
      </c>
      <c r="E35" s="165">
        <f t="shared" si="1"/>
        <v>102.87487073422959</v>
      </c>
    </row>
    <row r="36" spans="1:5" s="108" customFormat="1" ht="20.100000000000001" hidden="1" customHeight="1">
      <c r="A36" s="150">
        <v>2010</v>
      </c>
      <c r="B36" s="165">
        <f t="shared" si="0"/>
        <v>102.41216924798692</v>
      </c>
      <c r="C36" s="165">
        <f t="shared" si="0"/>
        <v>99.81318747665027</v>
      </c>
      <c r="D36" s="138">
        <v>0</v>
      </c>
      <c r="E36" s="165">
        <f t="shared" si="1"/>
        <v>104.19219524612681</v>
      </c>
    </row>
    <row r="37" spans="1:5" s="108" customFormat="1" ht="20.100000000000001" customHeight="1">
      <c r="A37" s="150">
        <v>2011</v>
      </c>
      <c r="B37" s="354">
        <f t="shared" si="0"/>
        <v>99.714196956291005</v>
      </c>
      <c r="C37" s="354">
        <f t="shared" si="0"/>
        <v>94.114864595149982</v>
      </c>
      <c r="D37" s="354">
        <v>0</v>
      </c>
      <c r="E37" s="354">
        <f t="shared" si="1"/>
        <v>103.85688699593661</v>
      </c>
    </row>
    <row r="38" spans="1:5" s="108" customFormat="1" ht="20.100000000000001" customHeight="1">
      <c r="A38" s="150">
        <v>2012</v>
      </c>
      <c r="B38" s="354">
        <f t="shared" si="0"/>
        <v>99.901989247946887</v>
      </c>
      <c r="C38" s="354">
        <f t="shared" si="0"/>
        <v>105.3884608862177</v>
      </c>
      <c r="D38" s="354">
        <v>0</v>
      </c>
      <c r="E38" s="354">
        <f t="shared" si="1"/>
        <v>96.020486057573621</v>
      </c>
    </row>
    <row r="39" spans="1:5" s="108" customFormat="1" ht="20.100000000000001" customHeight="1">
      <c r="A39" s="166">
        <v>2013</v>
      </c>
      <c r="B39" s="354">
        <f t="shared" si="0"/>
        <v>101.55704938751673</v>
      </c>
      <c r="C39" s="354">
        <f t="shared" si="0"/>
        <v>98.78141229042113</v>
      </c>
      <c r="D39" s="354">
        <v>0</v>
      </c>
      <c r="E39" s="354">
        <f t="shared" si="1"/>
        <v>104.1423983920712</v>
      </c>
    </row>
    <row r="40" spans="1:5" s="108" customFormat="1" ht="20.100000000000001" customHeight="1">
      <c r="A40" s="150">
        <v>2014</v>
      </c>
      <c r="B40" s="354">
        <f t="shared" si="0"/>
        <v>107.52390176925621</v>
      </c>
      <c r="C40" s="354">
        <f t="shared" si="0"/>
        <v>111.01547476204495</v>
      </c>
      <c r="D40" s="354">
        <v>0</v>
      </c>
      <c r="E40" s="354">
        <f t="shared" si="1"/>
        <v>103.99252022610655</v>
      </c>
    </row>
    <row r="41" spans="1:5" s="108" customFormat="1" ht="20.100000000000001" customHeight="1">
      <c r="A41" s="150">
        <v>2015</v>
      </c>
      <c r="B41" s="354">
        <f t="shared" si="0"/>
        <v>97.109316100742006</v>
      </c>
      <c r="C41" s="354">
        <f t="shared" si="0"/>
        <v>92.828587192315453</v>
      </c>
      <c r="D41" s="354">
        <v>0</v>
      </c>
      <c r="E41" s="354">
        <f t="shared" si="1"/>
        <v>100.73137073809843</v>
      </c>
    </row>
    <row r="42" spans="1:5" s="108" customFormat="1" ht="20.100000000000001" customHeight="1">
      <c r="A42" s="150">
        <v>2016</v>
      </c>
      <c r="B42" s="354">
        <f t="shared" si="0"/>
        <v>98.476588821850868</v>
      </c>
      <c r="C42" s="354">
        <f t="shared" si="0"/>
        <v>94.782294210842139</v>
      </c>
      <c r="D42" s="354">
        <v>0</v>
      </c>
      <c r="E42" s="354">
        <f t="shared" si="1"/>
        <v>101.28830802430396</v>
      </c>
    </row>
    <row r="43" spans="1:5" s="108" customFormat="1" ht="20.100000000000001" customHeight="1">
      <c r="A43" s="146">
        <v>2017</v>
      </c>
      <c r="B43" s="354">
        <f t="shared" ref="B43:C43" si="2">B23/B22*100</f>
        <v>108.24985028529805</v>
      </c>
      <c r="C43" s="354">
        <f t="shared" si="2"/>
        <v>114.10828967800791</v>
      </c>
      <c r="D43" s="354">
        <v>0</v>
      </c>
      <c r="E43" s="354">
        <f t="shared" si="1"/>
        <v>103.93247808406431</v>
      </c>
    </row>
    <row r="44" spans="1:5" ht="20.100000000000001" customHeight="1">
      <c r="A44" s="146">
        <v>2018</v>
      </c>
      <c r="B44" s="354">
        <f t="shared" ref="B44:C46" si="3">B24/B23*100</f>
        <v>104.44394209485944</v>
      </c>
      <c r="C44" s="354">
        <f t="shared" si="3"/>
        <v>107.63189814571439</v>
      </c>
      <c r="D44" s="354">
        <v>0</v>
      </c>
      <c r="E44" s="354">
        <f t="shared" si="1"/>
        <v>102.02531222222575</v>
      </c>
    </row>
    <row r="45" spans="1:5" ht="20.100000000000001" customHeight="1">
      <c r="A45" s="146">
        <v>2019</v>
      </c>
      <c r="B45" s="354">
        <f t="shared" si="3"/>
        <v>101.13335495986495</v>
      </c>
      <c r="C45" s="354">
        <f t="shared" si="3"/>
        <v>99.713558543028597</v>
      </c>
      <c r="D45" s="354">
        <v>0</v>
      </c>
      <c r="E45" s="354">
        <f t="shared" si="1"/>
        <v>102.1882853008243</v>
      </c>
    </row>
    <row r="46" spans="1:5" ht="20.100000000000001" customHeight="1">
      <c r="A46" s="399">
        <v>2020</v>
      </c>
      <c r="B46" s="354">
        <f t="shared" si="3"/>
        <v>99.463766232775825</v>
      </c>
      <c r="C46" s="354">
        <f t="shared" si="3"/>
        <v>98.503284087342593</v>
      </c>
      <c r="D46" s="354">
        <v>0</v>
      </c>
      <c r="E46" s="354">
        <f t="shared" si="1"/>
        <v>100.13750959305554</v>
      </c>
    </row>
    <row r="47" spans="1:5" ht="20.100000000000001" customHeight="1"/>
    <row r="48" spans="1:5" ht="20.100000000000001" customHeight="1"/>
    <row r="49" ht="20.100000000000001" customHeight="1"/>
    <row r="50" ht="20.100000000000001" customHeight="1"/>
    <row r="51" ht="20.100000000000001" customHeight="1"/>
    <row r="52" ht="20.100000000000001" customHeight="1"/>
    <row r="53" ht="20.100000000000001" customHeight="1"/>
    <row r="54" ht="20.100000000000001" customHeight="1"/>
    <row r="55" ht="20.100000000000001" customHeight="1"/>
    <row r="56" ht="20.100000000000001" customHeight="1"/>
    <row r="57" ht="20.100000000000001" customHeight="1"/>
    <row r="58" ht="20.100000000000001" customHeight="1"/>
    <row r="59" ht="20.100000000000001" customHeight="1"/>
    <row r="60" ht="20.100000000000001" customHeight="1"/>
    <row r="61" ht="20.100000000000001" customHeight="1"/>
    <row r="62" ht="20.100000000000001" customHeight="1"/>
    <row r="63" ht="20.100000000000001" customHeight="1"/>
    <row r="64" ht="20.100000000000001" customHeight="1"/>
    <row r="65" ht="20.100000000000001" customHeight="1"/>
    <row r="66" ht="20.100000000000001" customHeight="1"/>
    <row r="67" ht="20.100000000000001" customHeight="1"/>
    <row r="68" ht="20.100000000000001" customHeight="1"/>
    <row r="69" ht="20.100000000000001" customHeight="1"/>
    <row r="70" ht="20.100000000000001" customHeight="1"/>
    <row r="71" ht="20.100000000000001" customHeight="1"/>
    <row r="72" ht="20.100000000000001" customHeight="1"/>
    <row r="73" ht="20.100000000000001" customHeight="1"/>
    <row r="74" ht="20.100000000000001" customHeight="1"/>
    <row r="75" ht="20.100000000000001" customHeight="1"/>
    <row r="76" ht="20.100000000000001" customHeight="1"/>
    <row r="77" ht="20.100000000000001" customHeight="1"/>
  </sheetData>
  <mergeCells count="4">
    <mergeCell ref="B28:E28"/>
    <mergeCell ref="B29:E29"/>
    <mergeCell ref="C5:E5"/>
    <mergeCell ref="B9:E9"/>
  </mergeCells>
  <phoneticPr fontId="29" type="noConversion"/>
  <pageMargins left="0.74803149606299202" right="0.511811023622047" top="0.62992125984252001" bottom="0.62992125984252001" header="0.511811023622047" footer="0.23622047244094499"/>
  <pageSetup orientation="portrait" r:id="rId1"/>
  <headerFooter alignWithMargins="0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8">
    <tabColor rgb="FF00B050"/>
  </sheetPr>
  <dimension ref="A1:G93"/>
  <sheetViews>
    <sheetView topLeftCell="A16" workbookViewId="0">
      <selection activeCell="E40" sqref="E40"/>
    </sheetView>
  </sheetViews>
  <sheetFormatPr defaultRowHeight="12.75"/>
  <cols>
    <col min="1" max="1" width="29.28515625" customWidth="1"/>
    <col min="2" max="5" width="15.7109375" customWidth="1"/>
    <col min="7" max="7" width="9.140625" style="364"/>
  </cols>
  <sheetData>
    <row r="1" spans="1:7" ht="20.100000000000001" customHeight="1">
      <c r="A1" s="23" t="s">
        <v>297</v>
      </c>
      <c r="B1" s="25"/>
      <c r="C1" s="25"/>
      <c r="D1" s="25"/>
      <c r="E1" s="25"/>
    </row>
    <row r="2" spans="1:7" ht="20.100000000000001" customHeight="1">
      <c r="A2" s="51" t="s">
        <v>287</v>
      </c>
      <c r="B2" s="25"/>
      <c r="C2" s="25"/>
      <c r="D2" s="25"/>
      <c r="E2" s="25"/>
    </row>
    <row r="3" spans="1:7" ht="20.100000000000001" customHeight="1">
      <c r="A3" s="24"/>
      <c r="B3" s="25"/>
      <c r="C3" s="25"/>
      <c r="D3" s="25"/>
      <c r="E3" s="25"/>
    </row>
    <row r="4" spans="1:7" ht="20.25" customHeight="1">
      <c r="A4" s="12"/>
      <c r="B4" s="12"/>
      <c r="C4" s="12"/>
      <c r="D4" s="12"/>
      <c r="E4" s="12"/>
    </row>
    <row r="5" spans="1:7" s="11" customFormat="1" ht="15.95" customHeight="1">
      <c r="B5" s="37" t="s">
        <v>152</v>
      </c>
      <c r="C5" s="598" t="s">
        <v>71</v>
      </c>
      <c r="D5" s="598"/>
      <c r="E5" s="598"/>
      <c r="G5" s="365"/>
    </row>
    <row r="6" spans="1:7" s="11" customFormat="1" ht="15.95" customHeight="1">
      <c r="B6" s="37" t="s">
        <v>153</v>
      </c>
      <c r="C6" s="18" t="s">
        <v>26</v>
      </c>
      <c r="D6" s="54" t="s">
        <v>157</v>
      </c>
      <c r="E6" s="37" t="s">
        <v>137</v>
      </c>
      <c r="G6" s="365"/>
    </row>
    <row r="7" spans="1:7" s="11" customFormat="1" ht="15.95" customHeight="1">
      <c r="B7" s="19" t="s">
        <v>20</v>
      </c>
      <c r="C7" s="19" t="s">
        <v>27</v>
      </c>
      <c r="D7" s="54" t="s">
        <v>158</v>
      </c>
      <c r="E7" s="19" t="s">
        <v>29</v>
      </c>
      <c r="G7" s="365"/>
    </row>
    <row r="8" spans="1:7" s="11" customFormat="1" ht="15.95" customHeight="1">
      <c r="A8" s="14"/>
      <c r="B8" s="22"/>
      <c r="C8" s="21"/>
      <c r="D8" s="21" t="s">
        <v>28</v>
      </c>
      <c r="E8" s="21"/>
      <c r="G8" s="365"/>
    </row>
    <row r="9" spans="1:7" s="108" customFormat="1" ht="20.100000000000001" customHeight="1">
      <c r="A9" s="145"/>
      <c r="B9" s="586" t="s">
        <v>342</v>
      </c>
      <c r="C9" s="586"/>
      <c r="D9" s="586"/>
      <c r="E9" s="586"/>
      <c r="G9" s="306"/>
    </row>
    <row r="10" spans="1:7" s="108" customFormat="1" ht="15.95" hidden="1" customHeight="1">
      <c r="A10" s="150">
        <v>2004</v>
      </c>
      <c r="B10" s="169">
        <f>C10+E10</f>
        <v>314914</v>
      </c>
      <c r="C10" s="169">
        <v>121881</v>
      </c>
      <c r="D10" s="170">
        <v>0</v>
      </c>
      <c r="E10" s="171">
        <v>193033</v>
      </c>
      <c r="G10" s="306"/>
    </row>
    <row r="11" spans="1:7" s="108" customFormat="1" ht="15.95" hidden="1" customHeight="1">
      <c r="A11" s="150">
        <v>2005</v>
      </c>
      <c r="B11" s="169">
        <f t="shared" ref="B11:B15" si="0">C11+E11</f>
        <v>236321</v>
      </c>
      <c r="C11" s="169">
        <v>63653</v>
      </c>
      <c r="D11" s="170">
        <v>0</v>
      </c>
      <c r="E11" s="171">
        <v>172668</v>
      </c>
      <c r="G11" s="306"/>
    </row>
    <row r="12" spans="1:7" s="108" customFormat="1" ht="15.95" hidden="1" customHeight="1">
      <c r="A12" s="150">
        <v>2006</v>
      </c>
      <c r="B12" s="169">
        <f t="shared" si="0"/>
        <v>372472</v>
      </c>
      <c r="C12" s="169">
        <v>157977</v>
      </c>
      <c r="D12" s="170">
        <v>0</v>
      </c>
      <c r="E12" s="171">
        <v>214495</v>
      </c>
      <c r="G12" s="306"/>
    </row>
    <row r="13" spans="1:7" s="108" customFormat="1" ht="15.95" hidden="1" customHeight="1">
      <c r="A13" s="150">
        <v>2007</v>
      </c>
      <c r="B13" s="169">
        <f t="shared" si="0"/>
        <v>323530</v>
      </c>
      <c r="C13" s="169">
        <v>141295</v>
      </c>
      <c r="D13" s="170">
        <v>0</v>
      </c>
      <c r="E13" s="171">
        <v>182235</v>
      </c>
      <c r="G13" s="306"/>
    </row>
    <row r="14" spans="1:7" s="108" customFormat="1" ht="15.95" hidden="1" customHeight="1">
      <c r="A14" s="150">
        <v>2008</v>
      </c>
      <c r="B14" s="169">
        <f t="shared" si="0"/>
        <v>378291</v>
      </c>
      <c r="C14" s="169">
        <v>138951</v>
      </c>
      <c r="D14" s="170">
        <v>0</v>
      </c>
      <c r="E14" s="171">
        <v>239340</v>
      </c>
      <c r="G14" s="306"/>
    </row>
    <row r="15" spans="1:7" s="108" customFormat="1" ht="15.95" hidden="1" customHeight="1">
      <c r="A15" s="150">
        <v>2009</v>
      </c>
      <c r="B15" s="169">
        <f t="shared" si="0"/>
        <v>421649</v>
      </c>
      <c r="C15" s="169">
        <v>180541</v>
      </c>
      <c r="D15" s="170">
        <v>0</v>
      </c>
      <c r="E15" s="171">
        <v>241108</v>
      </c>
      <c r="G15" s="306"/>
    </row>
    <row r="16" spans="1:7" s="108" customFormat="1" ht="21.95" customHeight="1">
      <c r="A16" s="150">
        <v>2010</v>
      </c>
      <c r="B16" s="286">
        <f>+SUM(C16:E16)</f>
        <v>450765</v>
      </c>
      <c r="C16" s="286">
        <f>+'125-127'!C75</f>
        <v>190219</v>
      </c>
      <c r="D16" s="286">
        <v>0</v>
      </c>
      <c r="E16" s="227">
        <f>+'128-130'!C77</f>
        <v>260546</v>
      </c>
      <c r="G16" s="306"/>
    </row>
    <row r="17" spans="1:7" s="108" customFormat="1" ht="21.95" customHeight="1">
      <c r="A17" s="150">
        <v>2011</v>
      </c>
      <c r="B17" s="286">
        <f t="shared" ref="B17:B24" si="1">+SUM(C17:E17)</f>
        <v>474248</v>
      </c>
      <c r="C17" s="286">
        <f>+'125-127'!D75</f>
        <v>187452</v>
      </c>
      <c r="D17" s="286">
        <v>0</v>
      </c>
      <c r="E17" s="227">
        <f>+'128-130'!D77</f>
        <v>286796</v>
      </c>
      <c r="G17" s="306"/>
    </row>
    <row r="18" spans="1:7" s="108" customFormat="1" ht="21.95" customHeight="1">
      <c r="A18" s="150">
        <v>2012</v>
      </c>
      <c r="B18" s="286">
        <f t="shared" si="1"/>
        <v>490571</v>
      </c>
      <c r="C18" s="286">
        <f>+'125-127'!E75</f>
        <v>209317</v>
      </c>
      <c r="D18" s="286">
        <v>0</v>
      </c>
      <c r="E18" s="227">
        <f>+'128-130'!E77</f>
        <v>281254</v>
      </c>
      <c r="G18" s="306"/>
    </row>
    <row r="19" spans="1:7" s="108" customFormat="1" ht="21.95" customHeight="1">
      <c r="A19" s="150">
        <v>2013</v>
      </c>
      <c r="B19" s="286">
        <f t="shared" si="1"/>
        <v>514046</v>
      </c>
      <c r="C19" s="287">
        <f>+'125-127'!F75</f>
        <v>202561</v>
      </c>
      <c r="D19" s="286">
        <v>0</v>
      </c>
      <c r="E19" s="287">
        <f>+'128-130'!F77</f>
        <v>311485</v>
      </c>
      <c r="G19" s="306"/>
    </row>
    <row r="20" spans="1:7" s="108" customFormat="1" ht="21.95" customHeight="1">
      <c r="A20" s="150">
        <v>2014</v>
      </c>
      <c r="B20" s="286">
        <f t="shared" si="1"/>
        <v>577791</v>
      </c>
      <c r="C20" s="287">
        <f>+'125-127'!G75</f>
        <v>256199</v>
      </c>
      <c r="D20" s="286">
        <v>0</v>
      </c>
      <c r="E20" s="287">
        <f>+'128-130'!G77</f>
        <v>321592</v>
      </c>
      <c r="G20" s="306"/>
    </row>
    <row r="21" spans="1:7" s="108" customFormat="1" ht="21.95" customHeight="1">
      <c r="A21" s="150">
        <v>2015</v>
      </c>
      <c r="B21" s="286">
        <f t="shared" si="1"/>
        <v>555825</v>
      </c>
      <c r="C21" s="287">
        <f>+'125-127'!H75</f>
        <v>230229</v>
      </c>
      <c r="D21" s="286">
        <v>0</v>
      </c>
      <c r="E21" s="287">
        <f>+'128-130'!H77</f>
        <v>325596</v>
      </c>
      <c r="G21" s="306"/>
    </row>
    <row r="22" spans="1:7" s="108" customFormat="1" ht="21.95" customHeight="1">
      <c r="A22" s="150">
        <v>2016</v>
      </c>
      <c r="B22" s="286">
        <f t="shared" si="1"/>
        <v>550292</v>
      </c>
      <c r="C22" s="287">
        <f>+'125-127'!I75</f>
        <v>209451</v>
      </c>
      <c r="D22" s="286">
        <v>0</v>
      </c>
      <c r="E22" s="287">
        <f>+'128-130'!I77</f>
        <v>340841</v>
      </c>
      <c r="G22" s="306"/>
    </row>
    <row r="23" spans="1:7" s="108" customFormat="1" ht="21.95" customHeight="1">
      <c r="A23" s="150">
        <v>2017</v>
      </c>
      <c r="B23" s="286">
        <f t="shared" si="1"/>
        <v>643504</v>
      </c>
      <c r="C23" s="287">
        <f>+'125-127'!J75</f>
        <v>275905</v>
      </c>
      <c r="D23" s="302">
        <v>0</v>
      </c>
      <c r="E23" s="286">
        <f>+'128-130'!J77</f>
        <v>367599</v>
      </c>
      <c r="G23" s="306"/>
    </row>
    <row r="24" spans="1:7" s="108" customFormat="1" ht="21.95" customHeight="1">
      <c r="A24" s="146">
        <v>2018</v>
      </c>
      <c r="B24" s="286">
        <f t="shared" si="1"/>
        <v>697451</v>
      </c>
      <c r="C24" s="287">
        <f>+'125-127'!K75</f>
        <v>308673</v>
      </c>
      <c r="D24" s="302">
        <v>0</v>
      </c>
      <c r="E24" s="286">
        <f>+'128-130'!K77</f>
        <v>388778</v>
      </c>
      <c r="G24" s="306"/>
    </row>
    <row r="25" spans="1:7" s="108" customFormat="1" ht="24.95" customHeight="1">
      <c r="A25" s="150">
        <v>2019</v>
      </c>
      <c r="B25" s="286">
        <f>+SUM(C25:E25)</f>
        <v>703842</v>
      </c>
      <c r="C25" s="158">
        <f>'125-127'!L75</f>
        <v>308747</v>
      </c>
      <c r="D25" s="302">
        <v>0</v>
      </c>
      <c r="E25" s="158">
        <f>'128-130'!L77</f>
        <v>395095</v>
      </c>
      <c r="G25" s="306"/>
    </row>
    <row r="26" spans="1:7" s="108" customFormat="1" ht="24.95" customHeight="1">
      <c r="A26" s="150">
        <v>2020</v>
      </c>
      <c r="B26" s="286">
        <f>+SUM(C26:E26)</f>
        <v>716668</v>
      </c>
      <c r="C26" s="158">
        <f>'125-127'!M75</f>
        <v>313284</v>
      </c>
      <c r="D26" s="302">
        <v>0</v>
      </c>
      <c r="E26" s="158">
        <f>'128-130'!M77</f>
        <v>403384</v>
      </c>
      <c r="G26" s="306"/>
    </row>
    <row r="27" spans="1:7" s="108" customFormat="1" ht="24.95" customHeight="1">
      <c r="A27" s="150"/>
      <c r="B27" s="169"/>
      <c r="C27" s="158"/>
      <c r="D27" s="170"/>
      <c r="E27" s="158"/>
      <c r="G27" s="306"/>
    </row>
    <row r="28" spans="1:7" s="108" customFormat="1" ht="15.95" customHeight="1">
      <c r="A28" s="145"/>
      <c r="B28" s="586" t="s">
        <v>25</v>
      </c>
      <c r="C28" s="586"/>
      <c r="D28" s="586"/>
      <c r="E28" s="586"/>
      <c r="G28" s="306"/>
    </row>
    <row r="29" spans="1:7" s="108" customFormat="1" ht="15.95" customHeight="1">
      <c r="A29" s="145"/>
      <c r="B29" s="587" t="s">
        <v>22</v>
      </c>
      <c r="C29" s="587"/>
      <c r="D29" s="587"/>
      <c r="E29" s="587"/>
      <c r="G29" s="306"/>
    </row>
    <row r="30" spans="1:7" s="108" customFormat="1" ht="15.95" hidden="1" customHeight="1">
      <c r="A30" s="150">
        <v>2004</v>
      </c>
      <c r="B30" s="172">
        <v>111.23</v>
      </c>
      <c r="C30" s="172">
        <v>111.61</v>
      </c>
      <c r="D30" s="170">
        <v>0</v>
      </c>
      <c r="E30" s="172">
        <v>110.99</v>
      </c>
      <c r="G30" s="306"/>
    </row>
    <row r="31" spans="1:7" s="108" customFormat="1" ht="15.95" hidden="1" customHeight="1">
      <c r="A31" s="150">
        <v>2005</v>
      </c>
      <c r="B31" s="172">
        <f t="shared" ref="B31:C42" si="2">B11/B10*100</f>
        <v>75.043027620239172</v>
      </c>
      <c r="C31" s="172">
        <f t="shared" si="2"/>
        <v>52.225531461015251</v>
      </c>
      <c r="D31" s="170">
        <v>0</v>
      </c>
      <c r="E31" s="172">
        <f t="shared" ref="E31:E46" si="3">E11/E10*100</f>
        <v>89.449990416146463</v>
      </c>
      <c r="G31" s="306"/>
    </row>
    <row r="32" spans="1:7" s="108" customFormat="1" ht="15.95" hidden="1" customHeight="1">
      <c r="A32" s="150">
        <v>2006</v>
      </c>
      <c r="B32" s="172">
        <f t="shared" si="2"/>
        <v>157.61273860554076</v>
      </c>
      <c r="C32" s="172">
        <f t="shared" si="2"/>
        <v>248.18468885991231</v>
      </c>
      <c r="D32" s="170">
        <v>0</v>
      </c>
      <c r="E32" s="172">
        <f t="shared" si="3"/>
        <v>124.22394421664697</v>
      </c>
      <c r="G32" s="306"/>
    </row>
    <row r="33" spans="1:7" s="108" customFormat="1" ht="15.95" hidden="1" customHeight="1">
      <c r="A33" s="150">
        <v>2007</v>
      </c>
      <c r="B33" s="172">
        <f t="shared" si="2"/>
        <v>86.86022036555768</v>
      </c>
      <c r="C33" s="172">
        <f t="shared" si="2"/>
        <v>89.440234970913494</v>
      </c>
      <c r="D33" s="170">
        <v>0</v>
      </c>
      <c r="E33" s="172">
        <f t="shared" si="3"/>
        <v>84.960022378144018</v>
      </c>
      <c r="G33" s="306"/>
    </row>
    <row r="34" spans="1:7" s="108" customFormat="1" ht="15.95" hidden="1" customHeight="1">
      <c r="A34" s="150">
        <v>2008</v>
      </c>
      <c r="B34" s="172">
        <f t="shared" si="2"/>
        <v>116.92609649800636</v>
      </c>
      <c r="C34" s="172">
        <f t="shared" si="2"/>
        <v>98.341059485473664</v>
      </c>
      <c r="D34" s="170">
        <v>0</v>
      </c>
      <c r="E34" s="172">
        <f t="shared" si="3"/>
        <v>131.33591242077537</v>
      </c>
      <c r="G34" s="306"/>
    </row>
    <row r="35" spans="1:7" s="108" customFormat="1" ht="15.95" hidden="1" customHeight="1">
      <c r="A35" s="150">
        <v>2009</v>
      </c>
      <c r="B35" s="172">
        <f t="shared" si="2"/>
        <v>111.46154679862856</v>
      </c>
      <c r="C35" s="172">
        <f t="shared" si="2"/>
        <v>129.93141467135897</v>
      </c>
      <c r="D35" s="170">
        <v>0</v>
      </c>
      <c r="E35" s="172">
        <f t="shared" si="3"/>
        <v>100.73869808640427</v>
      </c>
      <c r="G35" s="306"/>
    </row>
    <row r="36" spans="1:7" s="108" customFormat="1" ht="24.95" hidden="1" customHeight="1">
      <c r="A36" s="150">
        <v>2010</v>
      </c>
      <c r="B36" s="303">
        <f t="shared" si="2"/>
        <v>106.90526954884277</v>
      </c>
      <c r="C36" s="303">
        <f t="shared" si="2"/>
        <v>105.36055522014389</v>
      </c>
      <c r="D36" s="286">
        <v>0</v>
      </c>
      <c r="E36" s="303">
        <f t="shared" si="3"/>
        <v>108.06194734309935</v>
      </c>
      <c r="G36" s="306"/>
    </row>
    <row r="37" spans="1:7" s="108" customFormat="1" ht="21.95" customHeight="1">
      <c r="A37" s="150">
        <v>2011</v>
      </c>
      <c r="B37" s="347">
        <f t="shared" si="2"/>
        <v>105.20958814459863</v>
      </c>
      <c r="C37" s="347">
        <f t="shared" si="2"/>
        <v>98.545360873519471</v>
      </c>
      <c r="D37" s="429">
        <v>0</v>
      </c>
      <c r="E37" s="347">
        <f t="shared" si="3"/>
        <v>110.07499635381083</v>
      </c>
      <c r="G37" s="306"/>
    </row>
    <row r="38" spans="1:7" s="108" customFormat="1" ht="21.95" customHeight="1">
      <c r="A38" s="150">
        <v>2012</v>
      </c>
      <c r="B38" s="347">
        <f t="shared" si="2"/>
        <v>103.44187007641573</v>
      </c>
      <c r="C38" s="347">
        <f t="shared" si="2"/>
        <v>111.66431939909951</v>
      </c>
      <c r="D38" s="429">
        <v>0</v>
      </c>
      <c r="E38" s="347">
        <f t="shared" si="3"/>
        <v>98.067616005802037</v>
      </c>
      <c r="G38" s="306"/>
    </row>
    <row r="39" spans="1:7" s="108" customFormat="1" ht="21.95" customHeight="1">
      <c r="A39" s="150">
        <v>2013</v>
      </c>
      <c r="B39" s="347">
        <f t="shared" si="2"/>
        <v>104.78524005699481</v>
      </c>
      <c r="C39" s="347">
        <f t="shared" si="2"/>
        <v>96.772359626786169</v>
      </c>
      <c r="D39" s="429">
        <v>0</v>
      </c>
      <c r="E39" s="347">
        <f t="shared" si="3"/>
        <v>110.74864713035193</v>
      </c>
      <c r="G39" s="306"/>
    </row>
    <row r="40" spans="1:7" s="108" customFormat="1" ht="21.95" customHeight="1">
      <c r="A40" s="150">
        <v>2014</v>
      </c>
      <c r="B40" s="347">
        <f t="shared" si="2"/>
        <v>112.40064118775364</v>
      </c>
      <c r="C40" s="347">
        <f t="shared" si="2"/>
        <v>126.47992456593322</v>
      </c>
      <c r="D40" s="429">
        <v>0</v>
      </c>
      <c r="E40" s="347">
        <f t="shared" si="3"/>
        <v>103.2447790423295</v>
      </c>
      <c r="G40" s="306"/>
    </row>
    <row r="41" spans="1:7" s="114" customFormat="1" ht="21.95" customHeight="1">
      <c r="A41" s="150">
        <v>2015</v>
      </c>
      <c r="B41" s="347">
        <f t="shared" si="2"/>
        <v>96.198279308608122</v>
      </c>
      <c r="C41" s="347">
        <f t="shared" si="2"/>
        <v>89.863348412757276</v>
      </c>
      <c r="D41" s="429">
        <v>0</v>
      </c>
      <c r="E41" s="347">
        <f t="shared" si="3"/>
        <v>101.24505584716037</v>
      </c>
      <c r="G41" s="277"/>
    </row>
    <row r="42" spans="1:7" s="114" customFormat="1" ht="21.95" customHeight="1">
      <c r="A42" s="150">
        <v>2016</v>
      </c>
      <c r="B42" s="347">
        <f t="shared" si="2"/>
        <v>99.004542796743578</v>
      </c>
      <c r="C42" s="347">
        <f t="shared" si="2"/>
        <v>90.975072645062099</v>
      </c>
      <c r="D42" s="429">
        <v>0</v>
      </c>
      <c r="E42" s="347">
        <f t="shared" si="3"/>
        <v>104.68218282779887</v>
      </c>
      <c r="G42" s="277"/>
    </row>
    <row r="43" spans="1:7" s="114" customFormat="1" ht="21.95" customHeight="1">
      <c r="A43" s="146">
        <v>2017</v>
      </c>
      <c r="B43" s="347">
        <f t="shared" ref="B43:C43" si="4">B23/B22*100</f>
        <v>116.93864348382313</v>
      </c>
      <c r="C43" s="347">
        <f t="shared" si="4"/>
        <v>131.72770719643259</v>
      </c>
      <c r="D43" s="430">
        <v>0</v>
      </c>
      <c r="E43" s="347">
        <f t="shared" si="3"/>
        <v>107.85058135611621</v>
      </c>
      <c r="G43" s="277"/>
    </row>
    <row r="44" spans="1:7" s="108" customFormat="1" ht="21.95" customHeight="1">
      <c r="A44" s="146">
        <v>2018</v>
      </c>
      <c r="B44" s="347">
        <f t="shared" ref="B44:C46" si="5">B24/B23*100</f>
        <v>108.3833200726025</v>
      </c>
      <c r="C44" s="347">
        <f t="shared" si="5"/>
        <v>111.87655171163988</v>
      </c>
      <c r="D44" s="430">
        <v>0</v>
      </c>
      <c r="E44" s="347">
        <f t="shared" si="3"/>
        <v>105.76144113558526</v>
      </c>
      <c r="G44" s="306"/>
    </row>
    <row r="45" spans="1:7" ht="20.100000000000001" customHeight="1">
      <c r="A45" s="399">
        <v>2019</v>
      </c>
      <c r="B45" s="347">
        <f>B25/B24*100</f>
        <v>100.91633677491323</v>
      </c>
      <c r="C45" s="347">
        <f t="shared" si="5"/>
        <v>100.02397359017472</v>
      </c>
      <c r="D45" s="430">
        <v>0</v>
      </c>
      <c r="E45" s="347">
        <f t="shared" si="3"/>
        <v>101.62483473859119</v>
      </c>
    </row>
    <row r="46" spans="1:7" ht="20.100000000000001" customHeight="1">
      <c r="A46" s="399">
        <v>2020</v>
      </c>
      <c r="B46" s="347">
        <f>B26/B25*100</f>
        <v>101.82228397850655</v>
      </c>
      <c r="C46" s="347">
        <f t="shared" si="5"/>
        <v>101.46948796263608</v>
      </c>
      <c r="D46" s="430">
        <v>0</v>
      </c>
      <c r="E46" s="347">
        <f t="shared" si="3"/>
        <v>102.09797643604703</v>
      </c>
    </row>
    <row r="47" spans="1:7" ht="20.100000000000001" customHeight="1"/>
    <row r="48" spans="1:7" ht="20.100000000000001" customHeight="1"/>
    <row r="49" ht="20.100000000000001" customHeight="1"/>
    <row r="50" ht="20.100000000000001" customHeight="1"/>
    <row r="51" ht="20.100000000000001" customHeight="1"/>
    <row r="52" ht="20.100000000000001" customHeight="1"/>
    <row r="53" ht="20.100000000000001" customHeight="1"/>
    <row r="54" ht="20.100000000000001" customHeight="1"/>
    <row r="55" ht="20.100000000000001" customHeight="1"/>
    <row r="56" ht="20.100000000000001" customHeight="1"/>
    <row r="57" ht="20.100000000000001" customHeight="1"/>
    <row r="58" ht="20.100000000000001" customHeight="1"/>
    <row r="59" ht="20.100000000000001" customHeight="1"/>
    <row r="60" ht="20.100000000000001" customHeight="1"/>
    <row r="61" ht="20.100000000000001" customHeight="1"/>
    <row r="62" ht="20.100000000000001" customHeight="1"/>
    <row r="63" ht="20.100000000000001" customHeight="1"/>
    <row r="64" ht="20.100000000000001" customHeight="1"/>
    <row r="65" ht="20.100000000000001" customHeight="1"/>
    <row r="66" ht="20.100000000000001" customHeight="1"/>
    <row r="67" ht="20.100000000000001" customHeight="1"/>
    <row r="68" ht="20.100000000000001" customHeight="1"/>
    <row r="69" ht="20.100000000000001" customHeight="1"/>
    <row r="70" ht="20.100000000000001" customHeight="1"/>
    <row r="71" ht="20.100000000000001" customHeight="1"/>
    <row r="72" ht="20.100000000000001" customHeight="1"/>
    <row r="73" ht="20.100000000000001" customHeight="1"/>
    <row r="74" ht="20.100000000000001" customHeight="1"/>
    <row r="75" ht="20.100000000000001" customHeight="1"/>
    <row r="76" ht="20.100000000000001" customHeight="1"/>
    <row r="77" ht="20.100000000000001" customHeight="1"/>
    <row r="78" ht="20.100000000000001" customHeight="1"/>
    <row r="79" ht="20.100000000000001" customHeight="1"/>
    <row r="80" ht="20.100000000000001" customHeight="1"/>
    <row r="81" ht="20.100000000000001" customHeight="1"/>
    <row r="82" ht="20.100000000000001" customHeight="1"/>
    <row r="83" ht="20.100000000000001" customHeight="1"/>
    <row r="84" ht="20.100000000000001" customHeight="1"/>
    <row r="85" ht="20.100000000000001" customHeight="1"/>
    <row r="86" ht="20.100000000000001" customHeight="1"/>
    <row r="87" ht="20.100000000000001" customHeight="1"/>
    <row r="88" ht="20.100000000000001" customHeight="1"/>
    <row r="89" ht="20.100000000000001" customHeight="1"/>
    <row r="90" ht="20.100000000000001" customHeight="1"/>
    <row r="91" ht="20.100000000000001" customHeight="1"/>
    <row r="92" ht="20.100000000000001" customHeight="1"/>
    <row r="93" ht="20.100000000000001" customHeight="1"/>
  </sheetData>
  <mergeCells count="4">
    <mergeCell ref="B28:E28"/>
    <mergeCell ref="B29:E29"/>
    <mergeCell ref="C5:E5"/>
    <mergeCell ref="B9:E9"/>
  </mergeCells>
  <phoneticPr fontId="29" type="noConversion"/>
  <pageMargins left="0.74803149606299202" right="0.511811023622047" top="0.62992125984252001" bottom="0.62992125984252001" header="0.511811023622047" footer="0.23622047244094499"/>
  <pageSetup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9">
    <tabColor rgb="FF00B050"/>
  </sheetPr>
  <dimension ref="A1:M122"/>
  <sheetViews>
    <sheetView workbookViewId="0">
      <selection activeCell="P15" sqref="P15"/>
    </sheetView>
  </sheetViews>
  <sheetFormatPr defaultRowHeight="15.95" customHeight="1"/>
  <cols>
    <col min="1" max="1" width="37" style="11" customWidth="1"/>
    <col min="2" max="2" width="9.7109375" style="11" hidden="1" customWidth="1"/>
    <col min="3" max="3" width="12.140625" style="11" customWidth="1"/>
    <col min="4" max="5" width="9.85546875" style="11" hidden="1" customWidth="1"/>
    <col min="6" max="7" width="12" style="11" hidden="1" customWidth="1"/>
    <col min="8" max="8" width="12" style="11" customWidth="1"/>
    <col min="9" max="9" width="12" style="11" hidden="1" customWidth="1"/>
    <col min="10" max="10" width="9.85546875" style="11" hidden="1" customWidth="1"/>
    <col min="11" max="11" width="10.85546875" style="11" customWidth="1"/>
    <col min="12" max="12" width="9.5703125" style="11" customWidth="1"/>
    <col min="13" max="13" width="11.140625" style="11" customWidth="1"/>
    <col min="14" max="16384" width="9.140625" style="11"/>
  </cols>
  <sheetData>
    <row r="1" spans="1:13" ht="20.100000000000001" customHeight="1">
      <c r="A1" s="23" t="s">
        <v>298</v>
      </c>
      <c r="B1" s="25"/>
      <c r="C1" s="25"/>
      <c r="D1" s="25"/>
      <c r="E1" s="25"/>
      <c r="F1" s="31"/>
    </row>
    <row r="2" spans="1:13" ht="20.100000000000001" customHeight="1">
      <c r="A2" s="51" t="s">
        <v>31</v>
      </c>
      <c r="B2" s="25"/>
      <c r="C2" s="25"/>
      <c r="D2" s="25"/>
      <c r="E2" s="25"/>
      <c r="F2" s="31"/>
    </row>
    <row r="3" spans="1:13" ht="20.100000000000001" customHeight="1">
      <c r="B3" s="14"/>
      <c r="C3" s="14"/>
      <c r="D3" s="14"/>
      <c r="E3" s="14"/>
      <c r="F3" s="14"/>
      <c r="M3" s="162" t="s">
        <v>474</v>
      </c>
    </row>
    <row r="4" spans="1:13" s="105" customFormat="1" ht="27" customHeight="1">
      <c r="A4" s="268"/>
      <c r="B4" s="141">
        <v>2009</v>
      </c>
      <c r="C4" s="159">
        <v>2010</v>
      </c>
      <c r="D4" s="141">
        <v>2011</v>
      </c>
      <c r="E4" s="160">
        <v>2013</v>
      </c>
      <c r="F4" s="160">
        <v>2013</v>
      </c>
      <c r="G4" s="160">
        <v>2014</v>
      </c>
      <c r="H4" s="160">
        <v>2015</v>
      </c>
      <c r="I4" s="160">
        <v>2016</v>
      </c>
      <c r="J4" s="160">
        <v>2017</v>
      </c>
      <c r="K4" s="160">
        <v>2018</v>
      </c>
      <c r="L4" s="160">
        <v>2019</v>
      </c>
      <c r="M4" s="160">
        <v>2020</v>
      </c>
    </row>
    <row r="5" spans="1:13" s="105" customFormat="1" ht="20.100000000000001" customHeight="1">
      <c r="A5" s="260" t="s">
        <v>17</v>
      </c>
      <c r="B5" s="152">
        <f t="shared" ref="B5:M5" si="0">SUM(B6:B20)</f>
        <v>76693</v>
      </c>
      <c r="C5" s="152">
        <f t="shared" si="0"/>
        <v>80056</v>
      </c>
      <c r="D5" s="152">
        <f t="shared" si="0"/>
        <v>84468</v>
      </c>
      <c r="E5" s="152">
        <f t="shared" si="0"/>
        <v>87461</v>
      </c>
      <c r="F5" s="152">
        <f t="shared" si="0"/>
        <v>90241.12</v>
      </c>
      <c r="G5" s="152">
        <f t="shared" si="0"/>
        <v>94334</v>
      </c>
      <c r="H5" s="152">
        <f t="shared" si="0"/>
        <v>93449</v>
      </c>
      <c r="I5" s="152">
        <f t="shared" si="0"/>
        <v>93950</v>
      </c>
      <c r="J5" s="152">
        <f t="shared" si="0"/>
        <v>101491</v>
      </c>
      <c r="K5" s="152">
        <f t="shared" si="0"/>
        <v>105319</v>
      </c>
      <c r="L5" s="152">
        <f t="shared" si="0"/>
        <v>105093</v>
      </c>
      <c r="M5" s="152">
        <f t="shared" si="0"/>
        <v>107585</v>
      </c>
    </row>
    <row r="6" spans="1:13" s="105" customFormat="1" ht="20.100000000000001" customHeight="1">
      <c r="A6" s="114" t="s">
        <v>326</v>
      </c>
      <c r="B6" s="145">
        <v>3033</v>
      </c>
      <c r="C6" s="145">
        <f>'125-127'!C7+'128-130'!C8</f>
        <v>2997</v>
      </c>
      <c r="D6" s="145">
        <f>'125-127'!D7+'128-130'!D8</f>
        <v>3076</v>
      </c>
      <c r="E6" s="145">
        <f>'125-127'!E7+'128-130'!E8</f>
        <v>3009</v>
      </c>
      <c r="F6" s="145">
        <f>'125-127'!F7+'128-130'!F8</f>
        <v>3036.3900000000003</v>
      </c>
      <c r="G6" s="145">
        <f>'125-127'!G7+'128-130'!G8</f>
        <v>3015</v>
      </c>
      <c r="H6" s="145">
        <f>'125-127'!H7+'128-130'!H8</f>
        <v>3006</v>
      </c>
      <c r="I6" s="145">
        <f>'125-127'!I7+'128-130'!I8</f>
        <v>2922</v>
      </c>
      <c r="J6" s="145">
        <f>'125-127'!J7+'128-130'!J8</f>
        <v>2950</v>
      </c>
      <c r="K6" s="145">
        <f>'125-127'!K7+'128-130'!K8</f>
        <v>3000</v>
      </c>
      <c r="L6" s="145">
        <f>'125-127'!L7+'128-130'!L8</f>
        <v>2966</v>
      </c>
      <c r="M6" s="145">
        <f>'125-127'!M7+'128-130'!M8</f>
        <v>2938</v>
      </c>
    </row>
    <row r="7" spans="1:13" s="105" customFormat="1" ht="20.100000000000001" customHeight="1">
      <c r="A7" s="114" t="s">
        <v>327</v>
      </c>
      <c r="B7" s="145">
        <v>1256</v>
      </c>
      <c r="C7" s="145">
        <f>'125-127'!C8+'128-130'!C9</f>
        <v>1304</v>
      </c>
      <c r="D7" s="145">
        <f>'125-127'!D8+'128-130'!D9</f>
        <v>1412</v>
      </c>
      <c r="E7" s="145">
        <f>'125-127'!E8+'128-130'!E9</f>
        <v>1321</v>
      </c>
      <c r="F7" s="145">
        <f>'125-127'!F8+'128-130'!F9</f>
        <v>969.6</v>
      </c>
      <c r="G7" s="145">
        <f>'125-127'!G8+'128-130'!G9</f>
        <v>1285</v>
      </c>
      <c r="H7" s="145">
        <f>'125-127'!H8+'128-130'!H9</f>
        <v>1112</v>
      </c>
      <c r="I7" s="145">
        <f>'125-127'!I8+'128-130'!I9</f>
        <v>1007</v>
      </c>
      <c r="J7" s="145">
        <f>'125-127'!J8+'128-130'!J9</f>
        <v>1049</v>
      </c>
      <c r="K7" s="145">
        <f>'125-127'!K8+'128-130'!K9</f>
        <v>1163</v>
      </c>
      <c r="L7" s="145">
        <f>'125-127'!L8+'128-130'!L9</f>
        <v>1216</v>
      </c>
      <c r="M7" s="145">
        <f>'125-127'!M8+'128-130'!M9</f>
        <v>1209</v>
      </c>
    </row>
    <row r="8" spans="1:13" s="105" customFormat="1" ht="20.100000000000001" customHeight="1">
      <c r="A8" s="114" t="s">
        <v>328</v>
      </c>
      <c r="B8" s="145">
        <v>11587</v>
      </c>
      <c r="C8" s="145">
        <f>'125-127'!C9+'128-130'!C10</f>
        <v>11944</v>
      </c>
      <c r="D8" s="145">
        <f>'125-127'!D9+'128-130'!D10</f>
        <v>14601</v>
      </c>
      <c r="E8" s="145">
        <f>'125-127'!E9+'128-130'!E10</f>
        <v>15317</v>
      </c>
      <c r="F8" s="145">
        <f>'125-127'!F9+'128-130'!F10</f>
        <v>16584</v>
      </c>
      <c r="G8" s="145">
        <f>'125-127'!G9+'128-130'!G10</f>
        <v>15632</v>
      </c>
      <c r="H8" s="145">
        <f>'125-127'!H9+'128-130'!H10</f>
        <v>17165</v>
      </c>
      <c r="I8" s="145">
        <f>'125-127'!I9+'128-130'!I10</f>
        <v>16957</v>
      </c>
      <c r="J8" s="145">
        <f>'125-127'!J9+'128-130'!J10</f>
        <v>19419</v>
      </c>
      <c r="K8" s="145">
        <f>'125-127'!K9+'128-130'!K10</f>
        <v>20262</v>
      </c>
      <c r="L8" s="145">
        <f>'125-127'!L9+'128-130'!L10</f>
        <v>20895</v>
      </c>
      <c r="M8" s="145">
        <f>'125-127'!M9+'128-130'!M10</f>
        <v>21235</v>
      </c>
    </row>
    <row r="9" spans="1:13" s="105" customFormat="1" ht="20.100000000000001" customHeight="1">
      <c r="A9" s="114" t="s">
        <v>329</v>
      </c>
      <c r="B9" s="145">
        <v>2021</v>
      </c>
      <c r="C9" s="145">
        <f>'125-127'!C10+'128-130'!C11</f>
        <v>2451</v>
      </c>
      <c r="D9" s="145">
        <f>'125-127'!D10+'128-130'!D11</f>
        <v>2428</v>
      </c>
      <c r="E9" s="145">
        <f>'125-127'!E10+'128-130'!E11</f>
        <v>2565</v>
      </c>
      <c r="F9" s="145">
        <f>'125-127'!F10+'128-130'!F11</f>
        <v>2231.3000000000002</v>
      </c>
      <c r="G9" s="145">
        <f>'125-127'!G10+'128-130'!G11</f>
        <v>2564</v>
      </c>
      <c r="H9" s="145">
        <f>'125-127'!H10+'128-130'!H11</f>
        <v>2570</v>
      </c>
      <c r="I9" s="145">
        <f>'125-127'!I10+'128-130'!I11</f>
        <v>2549</v>
      </c>
      <c r="J9" s="145">
        <f>'125-127'!J10+'128-130'!J11</f>
        <v>2493</v>
      </c>
      <c r="K9" s="145">
        <f>'125-127'!K10+'128-130'!K11</f>
        <v>2701</v>
      </c>
      <c r="L9" s="145">
        <f>'125-127'!L10+'128-130'!L11</f>
        <v>2629</v>
      </c>
      <c r="M9" s="145">
        <f>'125-127'!M10+'128-130'!M11</f>
        <v>2564</v>
      </c>
    </row>
    <row r="10" spans="1:13" s="105" customFormat="1" ht="20.100000000000001" customHeight="1">
      <c r="A10" s="114" t="s">
        <v>330</v>
      </c>
      <c r="B10" s="145">
        <v>313</v>
      </c>
      <c r="C10" s="145">
        <f>'125-127'!C11+'128-130'!C12</f>
        <v>385</v>
      </c>
      <c r="D10" s="145">
        <f>'125-127'!D11+'128-130'!D12</f>
        <v>435</v>
      </c>
      <c r="E10" s="145">
        <f>'125-127'!E11+'128-130'!E12</f>
        <v>441</v>
      </c>
      <c r="F10" s="145">
        <f>'125-127'!F11+'128-130'!F12</f>
        <v>379.04</v>
      </c>
      <c r="G10" s="145">
        <f>'125-127'!G11+'128-130'!G12</f>
        <v>432</v>
      </c>
      <c r="H10" s="145">
        <f>'125-127'!H11+'128-130'!H12</f>
        <v>500</v>
      </c>
      <c r="I10" s="145">
        <f>'125-127'!I11+'128-130'!I12</f>
        <v>717</v>
      </c>
      <c r="J10" s="145">
        <f>'125-127'!J11+'128-130'!J12</f>
        <v>511</v>
      </c>
      <c r="K10" s="145">
        <f>'125-127'!K11+'128-130'!K12</f>
        <v>424</v>
      </c>
      <c r="L10" s="145">
        <f>'125-127'!L11+'128-130'!L12</f>
        <v>398</v>
      </c>
      <c r="M10" s="145">
        <f>'125-127'!M11+'128-130'!M12</f>
        <v>291</v>
      </c>
    </row>
    <row r="11" spans="1:13" s="105" customFormat="1" ht="20.100000000000001" customHeight="1">
      <c r="A11" s="114" t="s">
        <v>331</v>
      </c>
      <c r="B11" s="145">
        <v>2360</v>
      </c>
      <c r="C11" s="145">
        <f>'125-127'!C12+'128-130'!C13</f>
        <v>2382</v>
      </c>
      <c r="D11" s="145">
        <f>'125-127'!D12+'128-130'!D13</f>
        <v>2413</v>
      </c>
      <c r="E11" s="145">
        <f>'125-127'!E12+'128-130'!E13</f>
        <v>2607</v>
      </c>
      <c r="F11" s="145">
        <f>'125-127'!F12+'128-130'!F13</f>
        <v>2600.9899999999998</v>
      </c>
      <c r="G11" s="145">
        <f>'125-127'!G12+'128-130'!G13</f>
        <v>2604</v>
      </c>
      <c r="H11" s="145">
        <f>'125-127'!H12+'128-130'!H13</f>
        <v>2653</v>
      </c>
      <c r="I11" s="145">
        <f>'125-127'!I12+'128-130'!I13</f>
        <v>2638</v>
      </c>
      <c r="J11" s="145">
        <f>'125-127'!J12+'128-130'!J13</f>
        <v>2827</v>
      </c>
      <c r="K11" s="145">
        <f>'125-127'!K12+'128-130'!K13</f>
        <v>2872</v>
      </c>
      <c r="L11" s="145">
        <f>'125-127'!L12+'128-130'!L13</f>
        <v>2865</v>
      </c>
      <c r="M11" s="145">
        <f>'125-127'!M12+'128-130'!M13</f>
        <v>2840</v>
      </c>
    </row>
    <row r="12" spans="1:13" s="105" customFormat="1" ht="20.100000000000001" customHeight="1">
      <c r="A12" s="114" t="s">
        <v>332</v>
      </c>
      <c r="B12" s="145">
        <v>3029</v>
      </c>
      <c r="C12" s="145">
        <f>'125-127'!C13+'128-130'!C14</f>
        <v>3311</v>
      </c>
      <c r="D12" s="145">
        <f>'125-127'!D13+'128-130'!D14</f>
        <v>3150</v>
      </c>
      <c r="E12" s="145">
        <f>'125-127'!E13+'128-130'!E14</f>
        <v>3333</v>
      </c>
      <c r="F12" s="145">
        <f>'125-127'!F13+'128-130'!F14</f>
        <v>3321.79</v>
      </c>
      <c r="G12" s="145">
        <f>'125-127'!G13+'128-130'!G14</f>
        <v>3350</v>
      </c>
      <c r="H12" s="145">
        <f>'125-127'!H13+'128-130'!H14</f>
        <v>3319</v>
      </c>
      <c r="I12" s="145">
        <f>'125-127'!I13+'128-130'!I14</f>
        <v>3318</v>
      </c>
      <c r="J12" s="145">
        <f>'125-127'!J13+'128-130'!J14</f>
        <v>3327</v>
      </c>
      <c r="K12" s="145">
        <f>'125-127'!K13+'128-130'!K14</f>
        <v>3428</v>
      </c>
      <c r="L12" s="145">
        <f>'125-127'!L13+'128-130'!L14</f>
        <v>3295</v>
      </c>
      <c r="M12" s="145">
        <f>'125-127'!M13+'128-130'!M14</f>
        <v>3074</v>
      </c>
    </row>
    <row r="13" spans="1:13" s="105" customFormat="1" ht="20.100000000000001" customHeight="1">
      <c r="A13" s="114" t="s">
        <v>333</v>
      </c>
      <c r="B13" s="145">
        <v>8856</v>
      </c>
      <c r="C13" s="145">
        <f>'125-127'!C14+'128-130'!C15</f>
        <v>8747</v>
      </c>
      <c r="D13" s="145">
        <f>'125-127'!D14+'128-130'!D15</f>
        <v>9301</v>
      </c>
      <c r="E13" s="145">
        <f>'125-127'!E14+'128-130'!E15</f>
        <v>9923</v>
      </c>
      <c r="F13" s="145">
        <f>'125-127'!F14+'128-130'!F15</f>
        <v>9729.39</v>
      </c>
      <c r="G13" s="145">
        <f>'125-127'!G14+'128-130'!G15</f>
        <v>12212</v>
      </c>
      <c r="H13" s="145">
        <f>'125-127'!H14+'128-130'!H15</f>
        <v>10002</v>
      </c>
      <c r="I13" s="145">
        <f>'125-127'!I14+'128-130'!I15</f>
        <v>9669</v>
      </c>
      <c r="J13" s="145">
        <f>'125-127'!J14+'128-130'!J15</f>
        <v>12520</v>
      </c>
      <c r="K13" s="145">
        <f>'125-127'!K14+'128-130'!K15</f>
        <v>12647</v>
      </c>
      <c r="L13" s="145">
        <f>'125-127'!L14+'128-130'!L15</f>
        <v>12954</v>
      </c>
      <c r="M13" s="145">
        <f>'125-127'!M14+'128-130'!M15</f>
        <v>13101</v>
      </c>
    </row>
    <row r="14" spans="1:13" s="105" customFormat="1" ht="20.100000000000001" customHeight="1">
      <c r="A14" s="114" t="s">
        <v>334</v>
      </c>
      <c r="B14" s="145">
        <v>3504</v>
      </c>
      <c r="C14" s="145">
        <f>'125-127'!C15+'128-130'!C16</f>
        <v>3653</v>
      </c>
      <c r="D14" s="145">
        <f>'125-127'!D15+'128-130'!D16</f>
        <v>3597</v>
      </c>
      <c r="E14" s="145">
        <f>'125-127'!E15+'128-130'!E16</f>
        <v>3710</v>
      </c>
      <c r="F14" s="145">
        <f>'125-127'!F15+'128-130'!F16</f>
        <v>3957</v>
      </c>
      <c r="G14" s="145">
        <f>'125-127'!G15+'128-130'!G16</f>
        <v>3845</v>
      </c>
      <c r="H14" s="145">
        <f>'125-127'!H15+'128-130'!H16</f>
        <v>3391</v>
      </c>
      <c r="I14" s="145">
        <f>'125-127'!I15+'128-130'!I16</f>
        <v>4101</v>
      </c>
      <c r="J14" s="145">
        <f>'125-127'!J15+'128-130'!J16</f>
        <v>4150</v>
      </c>
      <c r="K14" s="145">
        <f>'125-127'!K15+'128-130'!K16</f>
        <v>4150</v>
      </c>
      <c r="L14" s="145">
        <f>'125-127'!L15+'128-130'!L16</f>
        <v>3648</v>
      </c>
      <c r="M14" s="145">
        <f>'125-127'!M15+'128-130'!M16</f>
        <v>3869</v>
      </c>
    </row>
    <row r="15" spans="1:13" s="105" customFormat="1" ht="20.100000000000001" customHeight="1">
      <c r="A15" s="114" t="s">
        <v>335</v>
      </c>
      <c r="B15" s="145">
        <v>10844</v>
      </c>
      <c r="C15" s="145">
        <f>'125-127'!C16+'128-130'!C17</f>
        <v>11196</v>
      </c>
      <c r="D15" s="145">
        <f>'125-127'!D16+'128-130'!D17</f>
        <v>11720</v>
      </c>
      <c r="E15" s="145">
        <f>'125-127'!E16+'128-130'!E17</f>
        <v>12127</v>
      </c>
      <c r="F15" s="145">
        <f>'125-127'!F16+'128-130'!F17</f>
        <v>12194</v>
      </c>
      <c r="G15" s="145">
        <f>'125-127'!G16+'128-130'!G17</f>
        <v>12986</v>
      </c>
      <c r="H15" s="145">
        <f>'125-127'!H16+'128-130'!H17</f>
        <v>13249</v>
      </c>
      <c r="I15" s="145">
        <f>'125-127'!I16+'128-130'!I17</f>
        <v>13760</v>
      </c>
      <c r="J15" s="145">
        <f>'125-127'!J16+'128-130'!J17</f>
        <v>14494</v>
      </c>
      <c r="K15" s="145">
        <f>'125-127'!K16+'128-130'!K17</f>
        <v>14968</v>
      </c>
      <c r="L15" s="145">
        <f>'125-127'!L16+'128-130'!L17</f>
        <v>14449</v>
      </c>
      <c r="M15" s="145">
        <f>'125-127'!M16+'128-130'!M17</f>
        <v>15462</v>
      </c>
    </row>
    <row r="16" spans="1:13" s="105" customFormat="1" ht="20.100000000000001" customHeight="1">
      <c r="A16" s="114" t="s">
        <v>336</v>
      </c>
      <c r="B16" s="145">
        <v>5867</v>
      </c>
      <c r="C16" s="145">
        <f>'125-127'!C17+'128-130'!C18</f>
        <v>6255</v>
      </c>
      <c r="D16" s="145">
        <f>'125-127'!D17+'128-130'!D18</f>
        <v>6295</v>
      </c>
      <c r="E16" s="145">
        <f>'125-127'!E17+'128-130'!E18</f>
        <v>6297</v>
      </c>
      <c r="F16" s="145">
        <f>'125-127'!F17+'128-130'!F18</f>
        <v>7173.89</v>
      </c>
      <c r="G16" s="145">
        <f>'125-127'!G17+'128-130'!G18</f>
        <v>7465</v>
      </c>
      <c r="H16" s="145">
        <f>'125-127'!H17+'128-130'!H18</f>
        <v>7297</v>
      </c>
      <c r="I16" s="145">
        <f>'125-127'!I17+'128-130'!I18</f>
        <v>6934</v>
      </c>
      <c r="J16" s="145">
        <f>'125-127'!J17+'128-130'!J18</f>
        <v>7985</v>
      </c>
      <c r="K16" s="145">
        <f>'125-127'!K17+'128-130'!K18</f>
        <v>8391</v>
      </c>
      <c r="L16" s="145">
        <f>'125-127'!L17+'128-130'!L18</f>
        <v>8072</v>
      </c>
      <c r="M16" s="145">
        <f>'125-127'!M17+'128-130'!M18</f>
        <v>8536</v>
      </c>
    </row>
    <row r="17" spans="1:13" s="105" customFormat="1" ht="20.100000000000001" customHeight="1">
      <c r="A17" s="114" t="s">
        <v>337</v>
      </c>
      <c r="B17" s="145">
        <v>9804</v>
      </c>
      <c r="C17" s="145">
        <f>'125-127'!C18+'128-130'!C19</f>
        <v>10114</v>
      </c>
      <c r="D17" s="145">
        <f>'125-127'!D18+'128-130'!D19</f>
        <v>10030</v>
      </c>
      <c r="E17" s="145">
        <f>'125-127'!E18+'128-130'!E19</f>
        <v>10447</v>
      </c>
      <c r="F17" s="145">
        <f>'125-127'!F18+'128-130'!F19</f>
        <v>11026</v>
      </c>
      <c r="G17" s="145">
        <f>'125-127'!G18+'128-130'!G19</f>
        <v>11347</v>
      </c>
      <c r="H17" s="145">
        <f>'125-127'!H18+'128-130'!H19</f>
        <v>11408</v>
      </c>
      <c r="I17" s="145">
        <f>'125-127'!I18+'128-130'!I19</f>
        <v>11352</v>
      </c>
      <c r="J17" s="145">
        <f>'125-127'!J18+'128-130'!J19</f>
        <v>11256</v>
      </c>
      <c r="K17" s="145">
        <f>'125-127'!K18+'128-130'!K19</f>
        <v>11749</v>
      </c>
      <c r="L17" s="145">
        <f>'125-127'!L18+'128-130'!L19</f>
        <v>12225</v>
      </c>
      <c r="M17" s="145">
        <f>'125-127'!M18+'128-130'!M19</f>
        <v>12476</v>
      </c>
    </row>
    <row r="18" spans="1:13" s="105" customFormat="1" ht="20.100000000000001" customHeight="1">
      <c r="A18" s="114" t="s">
        <v>338</v>
      </c>
      <c r="B18" s="145">
        <v>8648</v>
      </c>
      <c r="C18" s="145">
        <f>'125-127'!C19+'128-130'!C20</f>
        <v>9543</v>
      </c>
      <c r="D18" s="145">
        <f>'125-127'!D19+'128-130'!D20</f>
        <v>9491</v>
      </c>
      <c r="E18" s="145">
        <f>'125-127'!E19+'128-130'!E20</f>
        <v>9856</v>
      </c>
      <c r="F18" s="145">
        <f>'125-127'!F19+'128-130'!F20</f>
        <v>10467.299999999999</v>
      </c>
      <c r="G18" s="145">
        <f>'125-127'!G19+'128-130'!G20</f>
        <v>10753</v>
      </c>
      <c r="H18" s="145">
        <f>'125-127'!H19+'128-130'!H20</f>
        <v>10959</v>
      </c>
      <c r="I18" s="145">
        <f>'125-127'!I19+'128-130'!I20</f>
        <v>11242</v>
      </c>
      <c r="J18" s="145">
        <f>'125-127'!J19+'128-130'!J20</f>
        <v>11949</v>
      </c>
      <c r="K18" s="145">
        <f>'125-127'!K19+'128-130'!K20</f>
        <v>12987</v>
      </c>
      <c r="L18" s="145">
        <f>'125-127'!L19+'128-130'!L20</f>
        <v>13085</v>
      </c>
      <c r="M18" s="145">
        <f>'125-127'!M19+'128-130'!M20</f>
        <v>13503</v>
      </c>
    </row>
    <row r="19" spans="1:13" s="105" customFormat="1" ht="20.100000000000001" customHeight="1">
      <c r="A19" s="114" t="s">
        <v>339</v>
      </c>
      <c r="B19" s="145">
        <v>4174</v>
      </c>
      <c r="C19" s="145">
        <f>'125-127'!C20+'128-130'!C21</f>
        <v>4212</v>
      </c>
      <c r="D19" s="145">
        <f>'125-127'!D20+'128-130'!D21</f>
        <v>4744</v>
      </c>
      <c r="E19" s="145">
        <f>'125-127'!E20+'128-130'!E21</f>
        <v>4660</v>
      </c>
      <c r="F19" s="145">
        <f>'125-127'!F20+'128-130'!F21</f>
        <v>4643</v>
      </c>
      <c r="G19" s="145">
        <f>'125-127'!G20+'128-130'!G21</f>
        <v>4848</v>
      </c>
      <c r="H19" s="145">
        <f>'125-127'!H20+'128-130'!H21</f>
        <v>4632</v>
      </c>
      <c r="I19" s="145">
        <f>'125-127'!I20+'128-130'!I21</f>
        <v>4775</v>
      </c>
      <c r="J19" s="145">
        <f>'125-127'!J20+'128-130'!J21</f>
        <v>4663</v>
      </c>
      <c r="K19" s="145">
        <f>'125-127'!K20+'128-130'!K21</f>
        <v>4605</v>
      </c>
      <c r="L19" s="145">
        <f>'125-127'!L20+'128-130'!L21</f>
        <v>4607</v>
      </c>
      <c r="M19" s="145">
        <f>'125-127'!M20+'128-130'!M21</f>
        <v>4519</v>
      </c>
    </row>
    <row r="20" spans="1:13" s="105" customFormat="1" ht="20.100000000000001" customHeight="1">
      <c r="A20" s="114" t="s">
        <v>340</v>
      </c>
      <c r="B20" s="145">
        <v>1397</v>
      </c>
      <c r="C20" s="145">
        <f>'125-127'!C21+'128-130'!C22</f>
        <v>1562</v>
      </c>
      <c r="D20" s="145">
        <f>'125-127'!D21+'128-130'!D22</f>
        <v>1775</v>
      </c>
      <c r="E20" s="145">
        <f>'125-127'!E21+'128-130'!E22</f>
        <v>1848</v>
      </c>
      <c r="F20" s="145">
        <f>'125-127'!F21+'128-130'!F22</f>
        <v>1927.43</v>
      </c>
      <c r="G20" s="145">
        <f>'125-127'!G21+'128-130'!G22</f>
        <v>1996</v>
      </c>
      <c r="H20" s="145">
        <f>'125-127'!H21+'128-130'!H22</f>
        <v>2186</v>
      </c>
      <c r="I20" s="145">
        <f>'125-127'!I21+'128-130'!I22</f>
        <v>2009</v>
      </c>
      <c r="J20" s="145">
        <f>'125-127'!J21+'128-130'!J22</f>
        <v>1898</v>
      </c>
      <c r="K20" s="145">
        <f>'125-127'!K21+'128-130'!K22</f>
        <v>1972</v>
      </c>
      <c r="L20" s="145">
        <f>'125-127'!L21+'128-130'!L22</f>
        <v>1789</v>
      </c>
      <c r="M20" s="145">
        <f>'125-127'!M21+'128-130'!M22</f>
        <v>1968</v>
      </c>
    </row>
    <row r="21" spans="1:13" s="105" customFormat="1" ht="20.100000000000001" customHeight="1">
      <c r="A21" s="145"/>
      <c r="B21" s="145"/>
      <c r="C21" s="145"/>
      <c r="D21" s="145"/>
      <c r="E21" s="145"/>
      <c r="F21" s="145"/>
      <c r="G21" s="145"/>
      <c r="H21" s="145"/>
      <c r="I21" s="145"/>
      <c r="J21" s="145"/>
    </row>
    <row r="22" spans="1:13" ht="20.100000000000001" customHeight="1"/>
    <row r="23" spans="1:13" ht="20.100000000000001" customHeight="1"/>
    <row r="24" spans="1:13" ht="20.100000000000001" customHeight="1"/>
    <row r="25" spans="1:13" ht="20.100000000000001" customHeight="1"/>
    <row r="26" spans="1:13" ht="20.100000000000001" customHeight="1"/>
    <row r="27" spans="1:13" ht="20.100000000000001" customHeight="1"/>
    <row r="28" spans="1:13" ht="20.100000000000001" customHeight="1"/>
    <row r="29" spans="1:13" ht="20.100000000000001" customHeight="1"/>
    <row r="30" spans="1:13" ht="20.100000000000001" customHeight="1"/>
    <row r="31" spans="1:13" ht="20.100000000000001" customHeight="1"/>
    <row r="32" spans="1:13" ht="20.100000000000001" customHeight="1"/>
    <row r="33" spans="1:13" ht="20.100000000000001" customHeight="1"/>
    <row r="34" spans="1:13" ht="20.100000000000001" customHeight="1"/>
    <row r="35" spans="1:13" ht="20.100000000000001" customHeight="1"/>
    <row r="36" spans="1:13" ht="20.100000000000001" customHeight="1">
      <c r="A36" s="23" t="s">
        <v>299</v>
      </c>
      <c r="B36" s="25"/>
      <c r="C36" s="25"/>
      <c r="D36" s="25"/>
      <c r="E36" s="25"/>
      <c r="F36" s="31"/>
    </row>
    <row r="37" spans="1:13" ht="20.100000000000001" customHeight="1">
      <c r="A37" s="51" t="s">
        <v>32</v>
      </c>
      <c r="B37" s="25"/>
      <c r="C37" s="25"/>
      <c r="D37" s="25"/>
      <c r="E37" s="25"/>
      <c r="F37" s="31"/>
    </row>
    <row r="38" spans="1:13" ht="20.100000000000001" customHeight="1">
      <c r="A38" s="24"/>
      <c r="B38" s="25"/>
      <c r="C38" s="25"/>
      <c r="D38" s="25"/>
      <c r="E38" s="25"/>
      <c r="F38" s="31"/>
    </row>
    <row r="39" spans="1:13" ht="20.100000000000001" customHeight="1">
      <c r="A39" s="14"/>
      <c r="B39" s="14"/>
      <c r="C39" s="14"/>
      <c r="D39" s="14"/>
      <c r="E39"/>
      <c r="M39" s="162" t="s">
        <v>475</v>
      </c>
    </row>
    <row r="40" spans="1:13" customFormat="1" ht="27" customHeight="1">
      <c r="A40" s="268"/>
      <c r="B40" s="141">
        <v>2009</v>
      </c>
      <c r="C40" s="159">
        <v>2010</v>
      </c>
      <c r="D40" s="141">
        <v>2011</v>
      </c>
      <c r="E40" s="160">
        <v>2012</v>
      </c>
      <c r="F40" s="160">
        <v>2013</v>
      </c>
      <c r="G40" s="160">
        <v>2014</v>
      </c>
      <c r="H40" s="160">
        <v>2015</v>
      </c>
      <c r="I40" s="160">
        <v>2016</v>
      </c>
      <c r="J40" s="160">
        <v>2017</v>
      </c>
      <c r="K40" s="160">
        <v>2018</v>
      </c>
      <c r="L40" s="160">
        <v>2019</v>
      </c>
      <c r="M40" s="160">
        <v>2020</v>
      </c>
    </row>
    <row r="41" spans="1:13" customFormat="1" ht="20.100000000000001" customHeight="1">
      <c r="A41" s="262" t="s">
        <v>17</v>
      </c>
      <c r="B41" s="173">
        <f t="shared" ref="B41:B56" si="1">+B75/B5*10</f>
        <v>54.978811625572092</v>
      </c>
      <c r="C41" s="175">
        <f>C75/C5*10</f>
        <v>56.306210652543214</v>
      </c>
      <c r="D41" s="175">
        <f t="shared" ref="D41:G41" si="2">D75/D5*10</f>
        <v>56.145285788701045</v>
      </c>
      <c r="E41" s="175">
        <f t="shared" si="2"/>
        <v>56.09025737185717</v>
      </c>
      <c r="F41" s="175">
        <f t="shared" si="2"/>
        <v>56.96361038072223</v>
      </c>
      <c r="G41" s="175">
        <f t="shared" si="2"/>
        <v>61.249496469989609</v>
      </c>
      <c r="H41" s="175">
        <f>H75/H5*10</f>
        <v>59.478967137155024</v>
      </c>
      <c r="I41" s="175">
        <f t="shared" ref="I41" si="3">I75/I5*10</f>
        <v>58.572857903139962</v>
      </c>
      <c r="J41" s="175">
        <f t="shared" ref="J41:M42" si="4">J75/J5*10</f>
        <v>63.405030987969376</v>
      </c>
      <c r="K41" s="175">
        <f t="shared" si="4"/>
        <v>66.222713850302412</v>
      </c>
      <c r="L41" s="175">
        <f t="shared" si="4"/>
        <v>66.973252262281989</v>
      </c>
      <c r="M41" s="175">
        <f t="shared" si="4"/>
        <v>66.614119068643404</v>
      </c>
    </row>
    <row r="42" spans="1:13" customFormat="1" ht="20.100000000000001" customHeight="1">
      <c r="A42" s="117" t="s">
        <v>326</v>
      </c>
      <c r="B42" s="176">
        <f t="shared" si="1"/>
        <v>58.588855918232774</v>
      </c>
      <c r="C42" s="258">
        <f>C76/C6*10</f>
        <v>61.351351351351354</v>
      </c>
      <c r="D42" s="258">
        <f t="shared" ref="D42:G42" si="5">D76/D6*10</f>
        <v>61.628738621586479</v>
      </c>
      <c r="E42" s="258">
        <f t="shared" si="5"/>
        <v>62.645397141907608</v>
      </c>
      <c r="F42" s="258">
        <f t="shared" si="5"/>
        <v>61.270126696504725</v>
      </c>
      <c r="G42" s="258">
        <f t="shared" si="5"/>
        <v>65.75124378109453</v>
      </c>
      <c r="H42" s="258">
        <f>H76/H6*10</f>
        <v>64.700598802395206</v>
      </c>
      <c r="I42" s="258">
        <f t="shared" ref="I42" si="6">I76/I6*10</f>
        <v>63.586584531143053</v>
      </c>
      <c r="J42" s="258">
        <f t="shared" si="4"/>
        <v>64.454237288135602</v>
      </c>
      <c r="K42" s="258">
        <f t="shared" si="4"/>
        <v>65.726666666666659</v>
      </c>
      <c r="L42" s="258">
        <f t="shared" si="4"/>
        <v>66.776803776129469</v>
      </c>
      <c r="M42" s="258">
        <f t="shared" ref="M42" si="7">M76/M6*10</f>
        <v>62.018379850238254</v>
      </c>
    </row>
    <row r="43" spans="1:13" customFormat="1" ht="20.100000000000001" customHeight="1">
      <c r="A43" s="117" t="s">
        <v>327</v>
      </c>
      <c r="B43" s="176">
        <f t="shared" si="1"/>
        <v>30.063694267515928</v>
      </c>
      <c r="C43" s="258">
        <f t="shared" ref="C43:G43" si="8">C77/C7*10</f>
        <v>30.115030674846626</v>
      </c>
      <c r="D43" s="258">
        <f t="shared" si="8"/>
        <v>31.621813031161473</v>
      </c>
      <c r="E43" s="258">
        <f t="shared" si="8"/>
        <v>30.651021953065861</v>
      </c>
      <c r="F43" s="258">
        <f t="shared" si="8"/>
        <v>41.450082508250823</v>
      </c>
      <c r="G43" s="258">
        <f t="shared" si="8"/>
        <v>42.988326848249024</v>
      </c>
      <c r="H43" s="258">
        <f t="shared" ref="H43:I43" si="9">H77/H7*10</f>
        <v>42.868705035971225</v>
      </c>
      <c r="I43" s="258">
        <f t="shared" si="9"/>
        <v>40.695134061569014</v>
      </c>
      <c r="J43" s="258">
        <f t="shared" ref="J43:K43" si="10">J77/J7*10</f>
        <v>46.539561487130598</v>
      </c>
      <c r="K43" s="258">
        <f t="shared" si="10"/>
        <v>53.336199484092866</v>
      </c>
      <c r="L43" s="258">
        <f t="shared" ref="L43:M43" si="11">L77/L7*10</f>
        <v>49.07072368421052</v>
      </c>
      <c r="M43" s="258">
        <f t="shared" si="11"/>
        <v>46.029776674937963</v>
      </c>
    </row>
    <row r="44" spans="1:13" customFormat="1" ht="20.100000000000001" customHeight="1">
      <c r="A44" s="117" t="s">
        <v>328</v>
      </c>
      <c r="B44" s="176">
        <f t="shared" si="1"/>
        <v>40.069042892897215</v>
      </c>
      <c r="C44" s="258">
        <f t="shared" ref="C44:G44" si="12">C78/C8*10</f>
        <v>45.323174815807107</v>
      </c>
      <c r="D44" s="258">
        <f t="shared" si="12"/>
        <v>45.828367920005483</v>
      </c>
      <c r="E44" s="258">
        <f t="shared" si="12"/>
        <v>54.805771365149837</v>
      </c>
      <c r="F44" s="258">
        <f t="shared" si="12"/>
        <v>49.808851905451036</v>
      </c>
      <c r="G44" s="258">
        <f t="shared" si="12"/>
        <v>57.281218014329582</v>
      </c>
      <c r="H44" s="258">
        <f t="shared" ref="H44:I44" si="13">H78/H8*10</f>
        <v>50.600640838916398</v>
      </c>
      <c r="I44" s="258">
        <f t="shared" si="13"/>
        <v>52.462110043050068</v>
      </c>
      <c r="J44" s="258">
        <f t="shared" ref="J44:K44" si="14">J78/J8*10</f>
        <v>56.77429321798239</v>
      </c>
      <c r="K44" s="258">
        <f t="shared" si="14"/>
        <v>55.410127331951443</v>
      </c>
      <c r="L44" s="258">
        <f t="shared" ref="L44:M44" si="15">L78/L8*10</f>
        <v>57.012682459918636</v>
      </c>
      <c r="M44" s="258">
        <f t="shared" si="15"/>
        <v>63.418412997409931</v>
      </c>
    </row>
    <row r="45" spans="1:13" customFormat="1" ht="20.100000000000001" customHeight="1">
      <c r="A45" s="117" t="s">
        <v>329</v>
      </c>
      <c r="B45" s="176">
        <f t="shared" si="1"/>
        <v>63.612073231073722</v>
      </c>
      <c r="C45" s="258">
        <f t="shared" ref="C45:G45" si="16">C79/C9*10</f>
        <v>54.977560179518569</v>
      </c>
      <c r="D45" s="258">
        <f t="shared" si="16"/>
        <v>49.122734761120263</v>
      </c>
      <c r="E45" s="258">
        <f t="shared" si="16"/>
        <v>65.278752436647181</v>
      </c>
      <c r="F45" s="258">
        <f t="shared" si="16"/>
        <v>55.425088513422665</v>
      </c>
      <c r="G45" s="258">
        <f t="shared" si="16"/>
        <v>63.264430577223088</v>
      </c>
      <c r="H45" s="258">
        <f t="shared" ref="H45:I45" si="17">H79/H9*10</f>
        <v>55.350194552529182</v>
      </c>
      <c r="I45" s="258">
        <f t="shared" si="17"/>
        <v>47.799136916437817</v>
      </c>
      <c r="J45" s="258">
        <f t="shared" ref="J45:K45" si="18">J79/J9*10</f>
        <v>55.707982350581631</v>
      </c>
      <c r="K45" s="258">
        <f t="shared" si="18"/>
        <v>65.009255831173633</v>
      </c>
      <c r="L45" s="258">
        <f t="shared" ref="L45:M45" si="19">L79/L9*10</f>
        <v>66.550019018638267</v>
      </c>
      <c r="M45" s="258">
        <f t="shared" si="19"/>
        <v>61.119344773790949</v>
      </c>
    </row>
    <row r="46" spans="1:13" customFormat="1" ht="20.100000000000001" customHeight="1">
      <c r="A46" s="117" t="s">
        <v>330</v>
      </c>
      <c r="B46" s="176">
        <f t="shared" si="1"/>
        <v>37.092651757188499</v>
      </c>
      <c r="C46" s="258">
        <f t="shared" ref="C46:G46" si="20">C80/C10*10</f>
        <v>33.558441558441558</v>
      </c>
      <c r="D46" s="258">
        <f t="shared" si="20"/>
        <v>27.908045977011497</v>
      </c>
      <c r="E46" s="258">
        <f t="shared" si="20"/>
        <v>34.557823129251702</v>
      </c>
      <c r="F46" s="258">
        <f t="shared" si="20"/>
        <v>32.450401013085688</v>
      </c>
      <c r="G46" s="258">
        <f t="shared" si="20"/>
        <v>33.86574074074074</v>
      </c>
      <c r="H46" s="258">
        <f t="shared" ref="H46:I46" si="21">H80/H10*10</f>
        <v>28.580000000000002</v>
      </c>
      <c r="I46" s="258">
        <f t="shared" si="21"/>
        <v>59.511854951185498</v>
      </c>
      <c r="J46" s="258">
        <f t="shared" ref="J46:K46" si="22">J80/J10*10</f>
        <v>54.109589041095887</v>
      </c>
      <c r="K46" s="258">
        <f t="shared" si="22"/>
        <v>54.740566037735846</v>
      </c>
      <c r="L46" s="258">
        <f t="shared" ref="L46:M46" si="23">L80/L10*10</f>
        <v>42.688442211055275</v>
      </c>
      <c r="M46" s="258">
        <f t="shared" si="23"/>
        <v>51.68384879725086</v>
      </c>
    </row>
    <row r="47" spans="1:13" customFormat="1" ht="20.100000000000001" customHeight="1">
      <c r="A47" s="117" t="s">
        <v>331</v>
      </c>
      <c r="B47" s="176">
        <f t="shared" si="1"/>
        <v>51.194915254237287</v>
      </c>
      <c r="C47" s="258">
        <f t="shared" ref="C47:G47" si="24">C81/C11*10</f>
        <v>54.382871536523929</v>
      </c>
      <c r="D47" s="258">
        <f t="shared" si="24"/>
        <v>55.793617903025279</v>
      </c>
      <c r="E47" s="258">
        <f t="shared" si="24"/>
        <v>57.844265439202147</v>
      </c>
      <c r="F47" s="258">
        <f t="shared" si="24"/>
        <v>53.345072453181295</v>
      </c>
      <c r="G47" s="258">
        <f t="shared" si="24"/>
        <v>52.411674347158211</v>
      </c>
      <c r="H47" s="258">
        <f t="shared" ref="H47:I47" si="25">H81/H11*10</f>
        <v>53.720316622691293</v>
      </c>
      <c r="I47" s="258">
        <f t="shared" si="25"/>
        <v>50.822592873388928</v>
      </c>
      <c r="J47" s="258">
        <f t="shared" ref="J47:K47" si="26">J81/J11*10</f>
        <v>54.145737530951543</v>
      </c>
      <c r="K47" s="258">
        <f t="shared" si="26"/>
        <v>54.822423398328688</v>
      </c>
      <c r="L47" s="258">
        <f t="shared" ref="L47:M47" si="27">L81/L11*10</f>
        <v>54.732984293193716</v>
      </c>
      <c r="M47" s="258">
        <f t="shared" si="27"/>
        <v>55.264084507042249</v>
      </c>
    </row>
    <row r="48" spans="1:13" customFormat="1" ht="20.100000000000001" customHeight="1">
      <c r="A48" s="117" t="s">
        <v>332</v>
      </c>
      <c r="B48" s="176">
        <f t="shared" si="1"/>
        <v>55.084186200066029</v>
      </c>
      <c r="C48" s="258">
        <f t="shared" ref="C48:G48" si="28">C82/C12*10</f>
        <v>64.080338266384786</v>
      </c>
      <c r="D48" s="258">
        <f t="shared" si="28"/>
        <v>63.882539682539687</v>
      </c>
      <c r="E48" s="258">
        <f t="shared" si="28"/>
        <v>62.874287428742875</v>
      </c>
      <c r="F48" s="258">
        <f t="shared" si="28"/>
        <v>55.229258923652608</v>
      </c>
      <c r="G48" s="258">
        <f t="shared" si="28"/>
        <v>63.797014925373134</v>
      </c>
      <c r="H48" s="258">
        <f t="shared" ref="H48:I48" si="29">H82/H12*10</f>
        <v>61.379933714974385</v>
      </c>
      <c r="I48" s="258">
        <f t="shared" si="29"/>
        <v>58.80048221820374</v>
      </c>
      <c r="J48" s="258">
        <f t="shared" ref="J48:K48" si="30">J82/J12*10</f>
        <v>63.733092876465285</v>
      </c>
      <c r="K48" s="258">
        <f t="shared" si="30"/>
        <v>60.166277712952159</v>
      </c>
      <c r="L48" s="258">
        <f t="shared" ref="L48:M48" si="31">L82/L12*10</f>
        <v>61.960546282245829</v>
      </c>
      <c r="M48" s="258">
        <f t="shared" si="31"/>
        <v>58.448275862068968</v>
      </c>
    </row>
    <row r="49" spans="1:13" customFormat="1" ht="20.100000000000001" customHeight="1">
      <c r="A49" s="117" t="s">
        <v>333</v>
      </c>
      <c r="B49" s="176">
        <f t="shared" si="1"/>
        <v>60.416666666666671</v>
      </c>
      <c r="C49" s="258">
        <f t="shared" ref="C49:G49" si="32">C83/C13*10</f>
        <v>62.201897793529213</v>
      </c>
      <c r="D49" s="258">
        <f t="shared" si="32"/>
        <v>58.339963444790882</v>
      </c>
      <c r="E49" s="258">
        <f t="shared" si="32"/>
        <v>58.686889045651512</v>
      </c>
      <c r="F49" s="258">
        <f t="shared" si="32"/>
        <v>58.752912566974913</v>
      </c>
      <c r="G49" s="258">
        <f t="shared" si="32"/>
        <v>70.67310841794955</v>
      </c>
      <c r="H49" s="258">
        <f t="shared" ref="H49:I49" si="33">H83/H13*10</f>
        <v>64.478104379124176</v>
      </c>
      <c r="I49" s="258">
        <f t="shared" si="33"/>
        <v>63.42538008067018</v>
      </c>
      <c r="J49" s="258">
        <f t="shared" ref="J49:K49" si="34">J83/J13*10</f>
        <v>74.16134185303514</v>
      </c>
      <c r="K49" s="258">
        <f t="shared" si="34"/>
        <v>74.757650035581563</v>
      </c>
      <c r="L49" s="258">
        <f t="shared" ref="L49:M49" si="35">L83/L13*10</f>
        <v>74.986104678091706</v>
      </c>
      <c r="M49" s="258">
        <f t="shared" si="35"/>
        <v>69.409205404167622</v>
      </c>
    </row>
    <row r="50" spans="1:13" customFormat="1" ht="20.100000000000001" customHeight="1">
      <c r="A50" s="117" t="s">
        <v>334</v>
      </c>
      <c r="B50" s="176">
        <f t="shared" si="1"/>
        <v>52.394406392694066</v>
      </c>
      <c r="C50" s="258">
        <f t="shared" ref="C50:G50" si="36">C84/C14*10</f>
        <v>54.037777169449768</v>
      </c>
      <c r="D50" s="258">
        <f t="shared" si="36"/>
        <v>58.287461773700301</v>
      </c>
      <c r="E50" s="258">
        <f t="shared" si="36"/>
        <v>59.671159029649594</v>
      </c>
      <c r="F50" s="258">
        <f t="shared" si="36"/>
        <v>61.06899166034875</v>
      </c>
      <c r="G50" s="258">
        <f t="shared" si="36"/>
        <v>57.93758127438231</v>
      </c>
      <c r="H50" s="258">
        <f t="shared" ref="H50:I50" si="37">H84/H14*10</f>
        <v>59.737540548510765</v>
      </c>
      <c r="I50" s="258">
        <f t="shared" si="37"/>
        <v>62.357961472811503</v>
      </c>
      <c r="J50" s="258">
        <f t="shared" ref="J50:K50" si="38">J84/J14*10</f>
        <v>68.402409638554218</v>
      </c>
      <c r="K50" s="258">
        <f t="shared" si="38"/>
        <v>63.961445783132532</v>
      </c>
      <c r="L50" s="258">
        <f t="shared" ref="L50:M50" si="39">L84/L14*10</f>
        <v>68.04276315789474</v>
      </c>
      <c r="M50" s="258">
        <f t="shared" si="39"/>
        <v>66.252261566296198</v>
      </c>
    </row>
    <row r="51" spans="1:13" customFormat="1" ht="20.100000000000001" customHeight="1">
      <c r="A51" s="117" t="s">
        <v>335</v>
      </c>
      <c r="B51" s="176">
        <f t="shared" si="1"/>
        <v>59.81095536702324</v>
      </c>
      <c r="C51" s="258">
        <f t="shared" ref="C51:G51" si="40">C85/C15*10</f>
        <v>64.772240085744912</v>
      </c>
      <c r="D51" s="258">
        <f t="shared" si="40"/>
        <v>66.439419795221838</v>
      </c>
      <c r="E51" s="258">
        <f t="shared" si="40"/>
        <v>64.311041477694403</v>
      </c>
      <c r="F51" s="258">
        <f t="shared" si="40"/>
        <v>67.163359029030673</v>
      </c>
      <c r="G51" s="258">
        <f t="shared" si="40"/>
        <v>73.615432003696284</v>
      </c>
      <c r="H51" s="258">
        <f t="shared" ref="H51:I51" si="41">H85/H15*10</f>
        <v>73.373084761114043</v>
      </c>
      <c r="I51" s="258">
        <f t="shared" si="41"/>
        <v>65.032703488372093</v>
      </c>
      <c r="J51" s="258">
        <f t="shared" ref="J51:K51" si="42">J85/J15*10</f>
        <v>69.863391748309652</v>
      </c>
      <c r="K51" s="258">
        <f t="shared" si="42"/>
        <v>74.316541956173168</v>
      </c>
      <c r="L51" s="258">
        <f t="shared" ref="L51:M51" si="43">L85/L15*10</f>
        <v>84.169838743165627</v>
      </c>
      <c r="M51" s="258">
        <f t="shared" si="43"/>
        <v>76.15832363213039</v>
      </c>
    </row>
    <row r="52" spans="1:13" customFormat="1" ht="20.100000000000001" customHeight="1">
      <c r="A52" s="117" t="s">
        <v>336</v>
      </c>
      <c r="B52" s="176">
        <f t="shared" si="1"/>
        <v>52.508948355207096</v>
      </c>
      <c r="C52" s="258">
        <f t="shared" ref="C52:G52" si="44">C86/C16*10</f>
        <v>50.20463629096723</v>
      </c>
      <c r="D52" s="258">
        <f t="shared" si="44"/>
        <v>49.382049245432881</v>
      </c>
      <c r="E52" s="258">
        <f t="shared" si="44"/>
        <v>43.503255518500872</v>
      </c>
      <c r="F52" s="258">
        <f t="shared" si="44"/>
        <v>52.685502565553691</v>
      </c>
      <c r="G52" s="258">
        <f t="shared" si="44"/>
        <v>51.892833221701274</v>
      </c>
      <c r="H52" s="258">
        <f t="shared" ref="H52:I52" si="45">H86/H16*10</f>
        <v>56.516376593120455</v>
      </c>
      <c r="I52" s="258">
        <f t="shared" si="45"/>
        <v>68.260744159215463</v>
      </c>
      <c r="J52" s="258">
        <f t="shared" ref="J52:K52" si="46">J86/J16*10</f>
        <v>60.226675015654358</v>
      </c>
      <c r="K52" s="258">
        <f t="shared" si="46"/>
        <v>75.289000119175313</v>
      </c>
      <c r="L52" s="258">
        <f t="shared" ref="L52:M52" si="47">L86/L16*10</f>
        <v>71.010901883052526</v>
      </c>
      <c r="M52" s="258">
        <f t="shared" si="47"/>
        <v>75.18978444236177</v>
      </c>
    </row>
    <row r="53" spans="1:13" customFormat="1" ht="20.100000000000001" customHeight="1">
      <c r="A53" s="117" t="s">
        <v>337</v>
      </c>
      <c r="B53" s="176">
        <f t="shared" si="1"/>
        <v>62.790697674418603</v>
      </c>
      <c r="C53" s="258">
        <f t="shared" ref="C53:G53" si="48">C87/C17*10</f>
        <v>61.850899742930594</v>
      </c>
      <c r="D53" s="258">
        <f t="shared" si="48"/>
        <v>62.20538384845463</v>
      </c>
      <c r="E53" s="258">
        <f t="shared" si="48"/>
        <v>61.542069493634543</v>
      </c>
      <c r="F53" s="258">
        <f t="shared" si="48"/>
        <v>62.153092690005437</v>
      </c>
      <c r="G53" s="258">
        <f t="shared" si="48"/>
        <v>64.023089803472274</v>
      </c>
      <c r="H53" s="258">
        <f t="shared" ref="H53:I53" si="49">H87/H17*10</f>
        <v>65.948457223001398</v>
      </c>
      <c r="I53" s="258">
        <f t="shared" si="49"/>
        <v>62.664728682170541</v>
      </c>
      <c r="J53" s="258">
        <f t="shared" ref="J53:K53" si="50">J87/J17*10</f>
        <v>65.183901918976545</v>
      </c>
      <c r="K53" s="258">
        <f t="shared" si="50"/>
        <v>67.87471274150991</v>
      </c>
      <c r="L53" s="258">
        <f t="shared" ref="L53:M53" si="51">L87/L17*10</f>
        <v>69.547648261758695</v>
      </c>
      <c r="M53" s="258">
        <f t="shared" si="51"/>
        <v>66.025969862135298</v>
      </c>
    </row>
    <row r="54" spans="1:13" customFormat="1" ht="20.100000000000001" customHeight="1">
      <c r="A54" s="117" t="s">
        <v>338</v>
      </c>
      <c r="B54" s="176">
        <f t="shared" si="1"/>
        <v>56.156336725254398</v>
      </c>
      <c r="C54" s="258">
        <f t="shared" ref="C54:G54" si="52">C88/C18*10</f>
        <v>52.848160955674317</v>
      </c>
      <c r="D54" s="258">
        <f t="shared" si="52"/>
        <v>55.417764197660944</v>
      </c>
      <c r="E54" s="258">
        <f t="shared" si="52"/>
        <v>42.114448051948052</v>
      </c>
      <c r="F54" s="258">
        <f t="shared" si="52"/>
        <v>51.338931720692067</v>
      </c>
      <c r="G54" s="258">
        <f t="shared" si="52"/>
        <v>49.225332465358505</v>
      </c>
      <c r="H54" s="258">
        <f t="shared" ref="H54:I54" si="53">H88/H18*10</f>
        <v>52.267542659001734</v>
      </c>
      <c r="I54" s="258">
        <f t="shared" si="53"/>
        <v>48.693293008361501</v>
      </c>
      <c r="J54" s="258">
        <f t="shared" ref="J54:K54" si="54">J88/J18*10</f>
        <v>59.281948280190811</v>
      </c>
      <c r="K54" s="258">
        <f t="shared" si="54"/>
        <v>68.924308924308932</v>
      </c>
      <c r="L54" s="258">
        <f t="shared" ref="L54:M54" si="55">L88/L18*10</f>
        <v>62.752006113870848</v>
      </c>
      <c r="M54" s="258">
        <f t="shared" si="55"/>
        <v>62.583129674887061</v>
      </c>
    </row>
    <row r="55" spans="1:13" customFormat="1" ht="20.100000000000001" customHeight="1">
      <c r="A55" s="117" t="s">
        <v>339</v>
      </c>
      <c r="B55" s="176">
        <f t="shared" si="1"/>
        <v>61.799233349305219</v>
      </c>
      <c r="C55" s="258">
        <f t="shared" ref="C55:G55" si="56">C89/C19*10</f>
        <v>61.851851851851848</v>
      </c>
      <c r="D55" s="258">
        <f t="shared" si="56"/>
        <v>62.649662731871842</v>
      </c>
      <c r="E55" s="258">
        <f t="shared" si="56"/>
        <v>58.959227467811161</v>
      </c>
      <c r="F55" s="258">
        <f t="shared" si="56"/>
        <v>61.339651087658844</v>
      </c>
      <c r="G55" s="258">
        <f t="shared" si="56"/>
        <v>61.313943894389439</v>
      </c>
      <c r="H55" s="258">
        <f t="shared" ref="H55:I55" si="57">H89/H19*10</f>
        <v>60.561312607944728</v>
      </c>
      <c r="I55" s="258">
        <f t="shared" si="57"/>
        <v>61.882722513089007</v>
      </c>
      <c r="J55" s="258">
        <f t="shared" ref="J55:K55" si="58">J89/J19*10</f>
        <v>65.11902208878405</v>
      </c>
      <c r="K55" s="258">
        <f t="shared" si="58"/>
        <v>57.693811074918564</v>
      </c>
      <c r="L55" s="258">
        <f t="shared" ref="L55:M55" si="59">L89/L19*10</f>
        <v>53.216843933145213</v>
      </c>
      <c r="M55" s="258">
        <f t="shared" si="59"/>
        <v>64.585085195839781</v>
      </c>
    </row>
    <row r="56" spans="1:13" customFormat="1" ht="20.100000000000001" customHeight="1">
      <c r="A56" s="117" t="s">
        <v>340</v>
      </c>
      <c r="B56" s="176">
        <f t="shared" si="1"/>
        <v>53.271295633500358</v>
      </c>
      <c r="C56" s="258">
        <f t="shared" ref="C56:G56" si="60">C90/C20*10</f>
        <v>52.932138284250961</v>
      </c>
      <c r="D56" s="258">
        <f t="shared" si="60"/>
        <v>46.726760563380282</v>
      </c>
      <c r="E56" s="258">
        <f t="shared" si="60"/>
        <v>56.217532467532472</v>
      </c>
      <c r="F56" s="258">
        <f t="shared" si="60"/>
        <v>58.269301608878138</v>
      </c>
      <c r="G56" s="258">
        <f t="shared" si="60"/>
        <v>59.994989979959918</v>
      </c>
      <c r="H56" s="258">
        <f t="shared" ref="H56:I56" si="61">H90/H20*10</f>
        <v>48.989021043000918</v>
      </c>
      <c r="I56" s="258">
        <f t="shared" si="61"/>
        <v>50.487804878048777</v>
      </c>
      <c r="J56" s="258">
        <f t="shared" ref="J56:K56" si="62">J90/J20*10</f>
        <v>58.134878819810325</v>
      </c>
      <c r="K56" s="258">
        <f t="shared" si="62"/>
        <v>59.22920892494929</v>
      </c>
      <c r="L56" s="258">
        <f t="shared" ref="L56:M56" si="63">L90/L20*10</f>
        <v>62.062604807154841</v>
      </c>
      <c r="M56" s="258">
        <f t="shared" si="63"/>
        <v>65.071138211382106</v>
      </c>
    </row>
    <row r="57" spans="1:13" customFormat="1" ht="20.100000000000001" customHeight="1">
      <c r="A57" s="117"/>
      <c r="B57" s="117"/>
      <c r="C57" s="117"/>
      <c r="D57" s="117"/>
      <c r="E57" s="117"/>
      <c r="F57" s="117"/>
      <c r="G57" s="117"/>
      <c r="H57" s="117"/>
      <c r="I57" s="117"/>
      <c r="J57" s="177"/>
    </row>
    <row r="58" spans="1:13" ht="20.100000000000001" customHeight="1">
      <c r="A58" s="14"/>
      <c r="B58" s="14"/>
      <c r="C58" s="14"/>
      <c r="D58" s="14"/>
      <c r="E58" s="14"/>
      <c r="F58" s="14"/>
      <c r="G58" s="14"/>
      <c r="H58" s="14"/>
      <c r="I58" s="14"/>
      <c r="J58" s="14"/>
    </row>
    <row r="59" spans="1:13" ht="20.100000000000001" customHeight="1">
      <c r="A59" s="14"/>
      <c r="B59" s="14"/>
      <c r="C59" s="14"/>
      <c r="D59" s="14"/>
      <c r="E59" s="14"/>
      <c r="F59" s="14"/>
      <c r="G59" s="14"/>
      <c r="H59" s="14"/>
      <c r="I59" s="14"/>
      <c r="J59" s="14"/>
    </row>
    <row r="60" spans="1:13" ht="20.100000000000001" customHeight="1">
      <c r="A60" s="14"/>
      <c r="B60" s="14"/>
      <c r="C60" s="14"/>
      <c r="D60" s="14"/>
      <c r="E60" s="14"/>
      <c r="F60" s="14"/>
      <c r="G60" s="14"/>
      <c r="H60" s="14"/>
      <c r="I60" s="14"/>
      <c r="J60" s="14"/>
    </row>
    <row r="61" spans="1:13" ht="20.100000000000001" customHeight="1">
      <c r="A61" s="14"/>
      <c r="B61" s="14"/>
      <c r="C61" s="14"/>
      <c r="D61" s="14"/>
      <c r="E61" s="14"/>
      <c r="F61" s="14"/>
      <c r="G61" s="14"/>
      <c r="H61" s="14"/>
      <c r="I61" s="14"/>
      <c r="J61" s="14"/>
    </row>
    <row r="62" spans="1:13" ht="20.100000000000001" customHeight="1">
      <c r="A62" s="14"/>
      <c r="B62" s="14"/>
      <c r="C62" s="14"/>
      <c r="D62" s="14"/>
      <c r="E62" s="14"/>
      <c r="F62" s="14"/>
      <c r="G62" s="14"/>
      <c r="H62" s="14"/>
      <c r="I62" s="14"/>
      <c r="J62" s="14"/>
    </row>
    <row r="63" spans="1:13" ht="20.100000000000001" customHeight="1">
      <c r="A63" s="14"/>
      <c r="B63" s="14"/>
      <c r="C63" s="14"/>
      <c r="D63" s="14"/>
      <c r="E63" s="14"/>
      <c r="F63" s="14"/>
      <c r="G63" s="14"/>
      <c r="H63" s="14"/>
      <c r="I63" s="14"/>
      <c r="J63" s="14"/>
    </row>
    <row r="64" spans="1:13" ht="20.100000000000001" customHeight="1">
      <c r="A64" s="14"/>
      <c r="B64" s="14"/>
      <c r="C64" s="14"/>
      <c r="D64" s="14"/>
      <c r="E64" s="14"/>
      <c r="F64" s="14"/>
      <c r="G64" s="14"/>
      <c r="H64" s="14"/>
      <c r="I64" s="14"/>
      <c r="J64" s="14"/>
    </row>
    <row r="65" spans="1:13" ht="20.100000000000001" customHeight="1">
      <c r="A65" s="14"/>
      <c r="B65" s="14"/>
      <c r="C65" s="14"/>
      <c r="D65" s="14"/>
      <c r="E65" s="14"/>
      <c r="F65" s="14"/>
      <c r="G65" s="14"/>
      <c r="H65" s="14"/>
      <c r="I65" s="14"/>
      <c r="J65" s="14"/>
    </row>
    <row r="66" spans="1:13" ht="20.100000000000001" customHeight="1">
      <c r="A66" s="14"/>
      <c r="B66" s="14"/>
      <c r="C66" s="14"/>
      <c r="D66" s="14"/>
      <c r="E66" s="14"/>
      <c r="F66" s="14"/>
      <c r="G66" s="14"/>
      <c r="H66" s="14"/>
      <c r="I66" s="14"/>
      <c r="J66" s="14"/>
    </row>
    <row r="67" spans="1:13" ht="20.100000000000001" customHeight="1">
      <c r="A67" s="14"/>
      <c r="B67" s="14"/>
      <c r="C67" s="14"/>
      <c r="D67" s="14"/>
      <c r="E67" s="14"/>
      <c r="F67" s="14"/>
      <c r="G67" s="14"/>
      <c r="H67" s="14"/>
      <c r="I67" s="14"/>
      <c r="J67" s="14"/>
    </row>
    <row r="68" spans="1:13" ht="20.100000000000001" customHeight="1">
      <c r="A68" s="14"/>
      <c r="B68" s="14"/>
      <c r="C68" s="14"/>
      <c r="D68" s="14"/>
      <c r="E68" s="14"/>
      <c r="F68" s="14"/>
      <c r="G68" s="14"/>
      <c r="H68" s="14"/>
      <c r="I68" s="14"/>
      <c r="J68" s="14"/>
    </row>
    <row r="69" spans="1:13" ht="20.100000000000001" customHeight="1">
      <c r="A69" s="14"/>
      <c r="B69" s="14"/>
      <c r="C69" s="14"/>
      <c r="D69" s="14"/>
      <c r="E69" s="14"/>
      <c r="F69" s="14"/>
      <c r="G69" s="14"/>
      <c r="H69" s="14"/>
      <c r="I69" s="14"/>
      <c r="J69" s="14"/>
    </row>
    <row r="70" spans="1:13" ht="20.100000000000001" customHeight="1">
      <c r="A70" s="14"/>
      <c r="B70" s="14"/>
      <c r="C70" s="14"/>
      <c r="D70" s="14"/>
      <c r="E70" s="14"/>
      <c r="F70" s="14"/>
      <c r="G70" s="14"/>
      <c r="H70" s="14"/>
      <c r="I70" s="14"/>
      <c r="J70" s="14"/>
    </row>
    <row r="71" spans="1:13" ht="20.100000000000001" customHeight="1">
      <c r="A71" s="179" t="s">
        <v>300</v>
      </c>
      <c r="B71" s="180"/>
      <c r="C71" s="180"/>
      <c r="D71" s="180"/>
      <c r="E71" s="180"/>
      <c r="F71" s="181"/>
      <c r="G71" s="14"/>
      <c r="H71" s="14"/>
      <c r="I71" s="14"/>
      <c r="J71" s="14"/>
    </row>
    <row r="72" spans="1:13" ht="20.100000000000001" customHeight="1">
      <c r="A72" s="182" t="s">
        <v>33</v>
      </c>
      <c r="B72" s="180"/>
      <c r="C72" s="180"/>
      <c r="D72" s="180"/>
      <c r="E72" s="180"/>
      <c r="F72" s="181"/>
      <c r="G72" s="14"/>
      <c r="H72" s="14"/>
      <c r="I72" s="14"/>
      <c r="J72" s="14"/>
    </row>
    <row r="73" spans="1:13" ht="20.100000000000001" customHeight="1">
      <c r="A73" s="14"/>
      <c r="B73" s="14"/>
      <c r="C73" s="14"/>
      <c r="D73" s="14"/>
      <c r="E73" s="117"/>
      <c r="F73" s="14"/>
      <c r="G73" s="14"/>
      <c r="H73" s="14"/>
      <c r="I73" s="14"/>
      <c r="M73" s="162" t="s">
        <v>404</v>
      </c>
    </row>
    <row r="74" spans="1:13" s="108" customFormat="1" ht="27" customHeight="1">
      <c r="A74" s="268"/>
      <c r="B74" s="141">
        <v>2009</v>
      </c>
      <c r="C74" s="159">
        <v>2010</v>
      </c>
      <c r="D74" s="141">
        <v>2011</v>
      </c>
      <c r="E74" s="160">
        <v>2012</v>
      </c>
      <c r="F74" s="160">
        <v>2013</v>
      </c>
      <c r="G74" s="160">
        <v>2014</v>
      </c>
      <c r="H74" s="160">
        <v>2015</v>
      </c>
      <c r="I74" s="160">
        <v>2016</v>
      </c>
      <c r="J74" s="160">
        <v>2017</v>
      </c>
      <c r="K74" s="160">
        <v>2018</v>
      </c>
      <c r="L74" s="160">
        <v>2019</v>
      </c>
      <c r="M74" s="160">
        <v>2020</v>
      </c>
    </row>
    <row r="75" spans="1:13" s="108" customFormat="1" ht="20.100000000000001" customHeight="1">
      <c r="A75" s="260" t="s">
        <v>17</v>
      </c>
      <c r="B75" s="152">
        <f t="shared" ref="B75:M75" si="64">SUM(B76:B90)</f>
        <v>421649</v>
      </c>
      <c r="C75" s="152">
        <f t="shared" si="64"/>
        <v>450765</v>
      </c>
      <c r="D75" s="152">
        <f t="shared" si="64"/>
        <v>474248</v>
      </c>
      <c r="E75" s="152">
        <f t="shared" si="64"/>
        <v>490571</v>
      </c>
      <c r="F75" s="152">
        <f t="shared" si="64"/>
        <v>514046</v>
      </c>
      <c r="G75" s="152">
        <f t="shared" si="64"/>
        <v>577791</v>
      </c>
      <c r="H75" s="152">
        <f t="shared" si="64"/>
        <v>555825</v>
      </c>
      <c r="I75" s="152">
        <f t="shared" si="64"/>
        <v>550292</v>
      </c>
      <c r="J75" s="152">
        <f t="shared" si="64"/>
        <v>643504</v>
      </c>
      <c r="K75" s="152">
        <f t="shared" si="64"/>
        <v>697451</v>
      </c>
      <c r="L75" s="152">
        <f t="shared" si="64"/>
        <v>703842</v>
      </c>
      <c r="M75" s="152">
        <f t="shared" si="64"/>
        <v>716668</v>
      </c>
    </row>
    <row r="76" spans="1:13" s="108" customFormat="1" ht="20.100000000000001" customHeight="1">
      <c r="A76" s="114" t="s">
        <v>326</v>
      </c>
      <c r="B76" s="145">
        <v>17770</v>
      </c>
      <c r="C76" s="145">
        <f>'125-127'!C76+'128-130'!C78</f>
        <v>18387</v>
      </c>
      <c r="D76" s="145">
        <f>'125-127'!D76+'128-130'!D78</f>
        <v>18957</v>
      </c>
      <c r="E76" s="145">
        <f>'125-127'!E76+'128-130'!E78</f>
        <v>18850</v>
      </c>
      <c r="F76" s="145">
        <f>'125-127'!F76+'128-130'!F78</f>
        <v>18604</v>
      </c>
      <c r="G76" s="145">
        <f>'125-127'!G76+'128-130'!G78</f>
        <v>19824</v>
      </c>
      <c r="H76" s="145">
        <f>'125-127'!H76+'128-130'!H78</f>
        <v>19449</v>
      </c>
      <c r="I76" s="145">
        <f>'125-127'!I76+'128-130'!I78</f>
        <v>18580</v>
      </c>
      <c r="J76" s="145">
        <f>'125-127'!J76+'128-130'!J78</f>
        <v>19014</v>
      </c>
      <c r="K76" s="145">
        <f>'125-127'!K76+'128-130'!K78</f>
        <v>19718</v>
      </c>
      <c r="L76" s="145">
        <f>'125-127'!L76+'128-130'!L78</f>
        <v>19806</v>
      </c>
      <c r="M76" s="145">
        <f>'125-127'!M76+'128-130'!M78</f>
        <v>18221</v>
      </c>
    </row>
    <row r="77" spans="1:13" s="108" customFormat="1" ht="20.100000000000001" customHeight="1">
      <c r="A77" s="114" t="s">
        <v>327</v>
      </c>
      <c r="B77" s="145">
        <v>3776</v>
      </c>
      <c r="C77" s="145">
        <f>'125-127'!C77+'128-130'!C79</f>
        <v>3927</v>
      </c>
      <c r="D77" s="145">
        <f>'125-127'!D77+'128-130'!D79</f>
        <v>4465</v>
      </c>
      <c r="E77" s="145">
        <f>'125-127'!E77+'128-130'!E79</f>
        <v>4049</v>
      </c>
      <c r="F77" s="145">
        <f>'125-127'!F77+'128-130'!F79</f>
        <v>4019</v>
      </c>
      <c r="G77" s="145">
        <f>'125-127'!G77+'128-130'!G79</f>
        <v>5524</v>
      </c>
      <c r="H77" s="145">
        <f>'125-127'!H77+'128-130'!H79</f>
        <v>4767</v>
      </c>
      <c r="I77" s="145">
        <f>'125-127'!I77+'128-130'!I79</f>
        <v>4098</v>
      </c>
      <c r="J77" s="145">
        <f>'125-127'!J77+'128-130'!J79</f>
        <v>4882</v>
      </c>
      <c r="K77" s="145">
        <f>'125-127'!K77+'128-130'!K79</f>
        <v>6203</v>
      </c>
      <c r="L77" s="145">
        <f>'125-127'!L77+'128-130'!L79</f>
        <v>5967</v>
      </c>
      <c r="M77" s="145">
        <f>'125-127'!M77+'128-130'!M79</f>
        <v>5565</v>
      </c>
    </row>
    <row r="78" spans="1:13" s="108" customFormat="1" ht="20.100000000000001" customHeight="1">
      <c r="A78" s="114" t="s">
        <v>328</v>
      </c>
      <c r="B78" s="145">
        <v>46428</v>
      </c>
      <c r="C78" s="145">
        <f>'125-127'!C78+'128-130'!C80</f>
        <v>54134</v>
      </c>
      <c r="D78" s="145">
        <f>'125-127'!D78+'128-130'!D80</f>
        <v>66914</v>
      </c>
      <c r="E78" s="145">
        <f>'125-127'!E78+'128-130'!E80</f>
        <v>83946</v>
      </c>
      <c r="F78" s="145">
        <f>'125-127'!F78+'128-130'!F80</f>
        <v>82603</v>
      </c>
      <c r="G78" s="145">
        <f>'125-127'!G78+'128-130'!G80</f>
        <v>89542</v>
      </c>
      <c r="H78" s="145">
        <f>'125-127'!H78+'128-130'!H80</f>
        <v>86856</v>
      </c>
      <c r="I78" s="145">
        <f>'125-127'!I78+'128-130'!I80</f>
        <v>88960</v>
      </c>
      <c r="J78" s="145">
        <f>'125-127'!J78+'128-130'!J80</f>
        <v>110250</v>
      </c>
      <c r="K78" s="145">
        <f>'125-127'!K78+'128-130'!K80</f>
        <v>112272</v>
      </c>
      <c r="L78" s="145">
        <f>'125-127'!L78+'128-130'!L80</f>
        <v>119128</v>
      </c>
      <c r="M78" s="145">
        <f>'125-127'!M78+'128-130'!M80</f>
        <v>134669</v>
      </c>
    </row>
    <row r="79" spans="1:13" s="108" customFormat="1" ht="20.100000000000001" customHeight="1">
      <c r="A79" s="114" t="s">
        <v>329</v>
      </c>
      <c r="B79" s="145">
        <v>12856</v>
      </c>
      <c r="C79" s="145">
        <f>'125-127'!C79+'128-130'!C81</f>
        <v>13475</v>
      </c>
      <c r="D79" s="145">
        <f>'125-127'!D79+'128-130'!D81</f>
        <v>11927</v>
      </c>
      <c r="E79" s="145">
        <f>'125-127'!E79+'128-130'!E81</f>
        <v>16744</v>
      </c>
      <c r="F79" s="145">
        <f>'125-127'!F79+'128-130'!F81</f>
        <v>12367</v>
      </c>
      <c r="G79" s="145">
        <f>'125-127'!G79+'128-130'!G81</f>
        <v>16221</v>
      </c>
      <c r="H79" s="145">
        <f>'125-127'!H79+'128-130'!H81</f>
        <v>14225</v>
      </c>
      <c r="I79" s="145">
        <f>'125-127'!I79+'128-130'!I81</f>
        <v>12184</v>
      </c>
      <c r="J79" s="145">
        <f>'125-127'!J79+'128-130'!J81</f>
        <v>13888</v>
      </c>
      <c r="K79" s="145">
        <f>'125-127'!K79+'128-130'!K81</f>
        <v>17559</v>
      </c>
      <c r="L79" s="145">
        <f>'125-127'!L79+'128-130'!L81</f>
        <v>17496</v>
      </c>
      <c r="M79" s="145">
        <f>'125-127'!M79+'128-130'!M81</f>
        <v>15671</v>
      </c>
    </row>
    <row r="80" spans="1:13" s="108" customFormat="1" ht="20.100000000000001" customHeight="1">
      <c r="A80" s="114" t="s">
        <v>330</v>
      </c>
      <c r="B80" s="145">
        <v>1161</v>
      </c>
      <c r="C80" s="145">
        <f>'125-127'!C80+'128-130'!C82</f>
        <v>1292</v>
      </c>
      <c r="D80" s="145">
        <f>'125-127'!D80+'128-130'!D82</f>
        <v>1214</v>
      </c>
      <c r="E80" s="145">
        <f>'125-127'!E80+'128-130'!E82</f>
        <v>1524</v>
      </c>
      <c r="F80" s="145">
        <f>'125-127'!F80+'128-130'!F82</f>
        <v>1230</v>
      </c>
      <c r="G80" s="145">
        <f>'125-127'!G80+'128-130'!G82</f>
        <v>1463</v>
      </c>
      <c r="H80" s="145">
        <f>'125-127'!H80+'128-130'!H82</f>
        <v>1429</v>
      </c>
      <c r="I80" s="145">
        <f>'125-127'!I80+'128-130'!I82</f>
        <v>4267</v>
      </c>
      <c r="J80" s="145">
        <f>'125-127'!J80+'128-130'!J82</f>
        <v>2765</v>
      </c>
      <c r="K80" s="145">
        <f>'125-127'!K80+'128-130'!K82</f>
        <v>2321</v>
      </c>
      <c r="L80" s="145">
        <f>'125-127'!L80+'128-130'!L82</f>
        <v>1699</v>
      </c>
      <c r="M80" s="145">
        <f>'125-127'!M80+'128-130'!M82</f>
        <v>1504</v>
      </c>
    </row>
    <row r="81" spans="1:13" s="108" customFormat="1" ht="20.100000000000001" customHeight="1">
      <c r="A81" s="114" t="s">
        <v>331</v>
      </c>
      <c r="B81" s="145">
        <v>12082</v>
      </c>
      <c r="C81" s="145">
        <f>'125-127'!C81+'128-130'!C83</f>
        <v>12954</v>
      </c>
      <c r="D81" s="145">
        <f>'125-127'!D81+'128-130'!D83</f>
        <v>13463</v>
      </c>
      <c r="E81" s="145">
        <f>'125-127'!E81+'128-130'!E83</f>
        <v>15080</v>
      </c>
      <c r="F81" s="145">
        <f>'125-127'!F81+'128-130'!F83</f>
        <v>13875</v>
      </c>
      <c r="G81" s="145">
        <f>'125-127'!G81+'128-130'!G83</f>
        <v>13648</v>
      </c>
      <c r="H81" s="145">
        <f>'125-127'!H81+'128-130'!H83</f>
        <v>14252</v>
      </c>
      <c r="I81" s="145">
        <f>'125-127'!I81+'128-130'!I83</f>
        <v>13407</v>
      </c>
      <c r="J81" s="145">
        <f>'125-127'!J81+'128-130'!J83</f>
        <v>15307</v>
      </c>
      <c r="K81" s="145">
        <f>'125-127'!K81+'128-130'!K83</f>
        <v>15745</v>
      </c>
      <c r="L81" s="145">
        <f>'125-127'!L81+'128-130'!L83</f>
        <v>15681</v>
      </c>
      <c r="M81" s="145">
        <f>'125-127'!M81+'128-130'!M83</f>
        <v>15695</v>
      </c>
    </row>
    <row r="82" spans="1:13" s="108" customFormat="1" ht="20.100000000000001" customHeight="1">
      <c r="A82" s="114" t="s">
        <v>332</v>
      </c>
      <c r="B82" s="145">
        <v>16685</v>
      </c>
      <c r="C82" s="145">
        <f>'125-127'!C82+'128-130'!C84</f>
        <v>21217</v>
      </c>
      <c r="D82" s="145">
        <f>'125-127'!D82+'128-130'!D84</f>
        <v>20123</v>
      </c>
      <c r="E82" s="145">
        <f>'125-127'!E82+'128-130'!E84</f>
        <v>20956</v>
      </c>
      <c r="F82" s="145">
        <f>'125-127'!F82+'128-130'!F84</f>
        <v>18346</v>
      </c>
      <c r="G82" s="145">
        <f>'125-127'!G82+'128-130'!G84</f>
        <v>21372</v>
      </c>
      <c r="H82" s="145">
        <f>'125-127'!H82+'128-130'!H84</f>
        <v>20372</v>
      </c>
      <c r="I82" s="145">
        <f>'125-127'!I82+'128-130'!I84</f>
        <v>19510</v>
      </c>
      <c r="J82" s="145">
        <f>'125-127'!J82+'128-130'!J84</f>
        <v>21204</v>
      </c>
      <c r="K82" s="145">
        <f>'125-127'!K82+'128-130'!K84</f>
        <v>20625</v>
      </c>
      <c r="L82" s="145">
        <f>'125-127'!L82+'128-130'!L84</f>
        <v>20416</v>
      </c>
      <c r="M82" s="145">
        <f>'125-127'!M82+'128-130'!M84</f>
        <v>17967</v>
      </c>
    </row>
    <row r="83" spans="1:13" s="108" customFormat="1" ht="20.100000000000001" customHeight="1">
      <c r="A83" s="114" t="s">
        <v>333</v>
      </c>
      <c r="B83" s="145">
        <v>53505</v>
      </c>
      <c r="C83" s="145">
        <f>'125-127'!C83+'128-130'!C85</f>
        <v>54408</v>
      </c>
      <c r="D83" s="145">
        <f>'125-127'!D83+'128-130'!D85</f>
        <v>54262</v>
      </c>
      <c r="E83" s="145">
        <f>'125-127'!E83+'128-130'!E85</f>
        <v>58235</v>
      </c>
      <c r="F83" s="145">
        <f>'125-127'!F83+'128-130'!F85</f>
        <v>57163</v>
      </c>
      <c r="G83" s="145">
        <f>'125-127'!G83+'128-130'!G85</f>
        <v>86306</v>
      </c>
      <c r="H83" s="145">
        <f>'125-127'!H83+'128-130'!H85</f>
        <v>64491</v>
      </c>
      <c r="I83" s="145">
        <f>'125-127'!I83+'128-130'!I85</f>
        <v>61326</v>
      </c>
      <c r="J83" s="145">
        <f>'125-127'!J83+'128-130'!J85</f>
        <v>92850</v>
      </c>
      <c r="K83" s="145">
        <f>'125-127'!K83+'128-130'!K85</f>
        <v>94546</v>
      </c>
      <c r="L83" s="145">
        <f>'125-127'!L83+'128-130'!L85</f>
        <v>97137</v>
      </c>
      <c r="M83" s="145">
        <f>'125-127'!M83+'128-130'!M85</f>
        <v>90933</v>
      </c>
    </row>
    <row r="84" spans="1:13" s="108" customFormat="1" ht="20.100000000000001" customHeight="1">
      <c r="A84" s="114" t="s">
        <v>334</v>
      </c>
      <c r="B84" s="145">
        <v>18359</v>
      </c>
      <c r="C84" s="145">
        <f>'125-127'!C84+'128-130'!C86</f>
        <v>19740</v>
      </c>
      <c r="D84" s="145">
        <f>'125-127'!D84+'128-130'!D86</f>
        <v>20966</v>
      </c>
      <c r="E84" s="145">
        <f>'125-127'!E84+'128-130'!E86</f>
        <v>22138</v>
      </c>
      <c r="F84" s="145">
        <f>'125-127'!F84+'128-130'!F86</f>
        <v>24165</v>
      </c>
      <c r="G84" s="145">
        <f>'125-127'!G84+'128-130'!G86</f>
        <v>22277</v>
      </c>
      <c r="H84" s="145">
        <f>'125-127'!H84+'128-130'!H86</f>
        <v>20257</v>
      </c>
      <c r="I84" s="145">
        <f>'125-127'!I84+'128-130'!I86</f>
        <v>25573</v>
      </c>
      <c r="J84" s="145">
        <f>'125-127'!J84+'128-130'!J86</f>
        <v>28387</v>
      </c>
      <c r="K84" s="145">
        <f>'125-127'!K84+'128-130'!K86</f>
        <v>26544</v>
      </c>
      <c r="L84" s="145">
        <f>'125-127'!L84+'128-130'!L86</f>
        <v>24822</v>
      </c>
      <c r="M84" s="145">
        <f>'125-127'!M84+'128-130'!M86</f>
        <v>25633</v>
      </c>
    </row>
    <row r="85" spans="1:13" s="108" customFormat="1" ht="20.100000000000001" customHeight="1">
      <c r="A85" s="114" t="s">
        <v>335</v>
      </c>
      <c r="B85" s="145">
        <v>64859</v>
      </c>
      <c r="C85" s="145">
        <f>'125-127'!C85+'128-130'!C87</f>
        <v>72519</v>
      </c>
      <c r="D85" s="145">
        <f>'125-127'!D85+'128-130'!D87</f>
        <v>77867</v>
      </c>
      <c r="E85" s="145">
        <f>'125-127'!E85+'128-130'!E87</f>
        <v>77990</v>
      </c>
      <c r="F85" s="145">
        <f>'125-127'!F85+'128-130'!F87</f>
        <v>81899</v>
      </c>
      <c r="G85" s="145">
        <f>'125-127'!G85+'128-130'!G87</f>
        <v>95597</v>
      </c>
      <c r="H85" s="145">
        <f>'125-127'!H85+'128-130'!H87</f>
        <v>97212</v>
      </c>
      <c r="I85" s="145">
        <f>'125-127'!I85+'128-130'!I87</f>
        <v>89485</v>
      </c>
      <c r="J85" s="145">
        <f>'125-127'!J85+'128-130'!J87</f>
        <v>101260</v>
      </c>
      <c r="K85" s="145">
        <f>'125-127'!K85+'128-130'!K87</f>
        <v>111237</v>
      </c>
      <c r="L85" s="145">
        <f>'125-127'!L85+'128-130'!L87</f>
        <v>121617</v>
      </c>
      <c r="M85" s="145">
        <f>'125-127'!M85+'128-130'!M87</f>
        <v>117756</v>
      </c>
    </row>
    <row r="86" spans="1:13" s="108" customFormat="1" ht="20.100000000000001" customHeight="1">
      <c r="A86" s="114" t="s">
        <v>336</v>
      </c>
      <c r="B86" s="145">
        <v>30807</v>
      </c>
      <c r="C86" s="145">
        <f>'125-127'!C86+'128-130'!C88</f>
        <v>31403</v>
      </c>
      <c r="D86" s="145">
        <f>'125-127'!D86+'128-130'!D88</f>
        <v>31086</v>
      </c>
      <c r="E86" s="145">
        <f>'125-127'!E86+'128-130'!E88</f>
        <v>27394</v>
      </c>
      <c r="F86" s="145">
        <f>'125-127'!F86+'128-130'!F88</f>
        <v>37796</v>
      </c>
      <c r="G86" s="145">
        <f>'125-127'!G86+'128-130'!G88</f>
        <v>38738</v>
      </c>
      <c r="H86" s="145">
        <f>'125-127'!H86+'128-130'!H88</f>
        <v>41240</v>
      </c>
      <c r="I86" s="145">
        <f>'125-127'!I86+'128-130'!I88</f>
        <v>47332</v>
      </c>
      <c r="J86" s="145">
        <f>'125-127'!J86+'128-130'!J88</f>
        <v>48091</v>
      </c>
      <c r="K86" s="145">
        <f>'125-127'!K86+'128-130'!K88</f>
        <v>63175</v>
      </c>
      <c r="L86" s="145">
        <f>'125-127'!L86+'128-130'!L88</f>
        <v>57320</v>
      </c>
      <c r="M86" s="145">
        <f>'125-127'!M86+'128-130'!M88</f>
        <v>64182</v>
      </c>
    </row>
    <row r="87" spans="1:13" s="108" customFormat="1" ht="20.100000000000001" customHeight="1">
      <c r="A87" s="114" t="s">
        <v>337</v>
      </c>
      <c r="B87" s="145">
        <v>61560</v>
      </c>
      <c r="C87" s="145">
        <f>'125-127'!C87+'128-130'!C89</f>
        <v>62556</v>
      </c>
      <c r="D87" s="145">
        <f>'125-127'!D87+'128-130'!D89</f>
        <v>62392</v>
      </c>
      <c r="E87" s="145">
        <f>'125-127'!E87+'128-130'!E89</f>
        <v>64293</v>
      </c>
      <c r="F87" s="145">
        <f>'125-127'!F87+'128-130'!F89</f>
        <v>68530</v>
      </c>
      <c r="G87" s="145">
        <f>'125-127'!G87+'128-130'!G89</f>
        <v>72647</v>
      </c>
      <c r="H87" s="145">
        <f>'125-127'!H87+'128-130'!H89</f>
        <v>75234</v>
      </c>
      <c r="I87" s="145">
        <f>'125-127'!I87+'128-130'!I89</f>
        <v>71137</v>
      </c>
      <c r="J87" s="145">
        <f>'125-127'!J87+'128-130'!J89</f>
        <v>73371</v>
      </c>
      <c r="K87" s="145">
        <f>'125-127'!K87+'128-130'!K89</f>
        <v>79746</v>
      </c>
      <c r="L87" s="145">
        <f>'125-127'!L87+'128-130'!L89</f>
        <v>85022</v>
      </c>
      <c r="M87" s="145">
        <f>'125-127'!M87+'128-130'!M89</f>
        <v>82374</v>
      </c>
    </row>
    <row r="88" spans="1:13" s="108" customFormat="1" ht="20.100000000000001" customHeight="1">
      <c r="A88" s="114" t="s">
        <v>338</v>
      </c>
      <c r="B88" s="145">
        <v>48564</v>
      </c>
      <c r="C88" s="145">
        <f>'125-127'!C88+'128-130'!C90</f>
        <v>50433</v>
      </c>
      <c r="D88" s="145">
        <f>'125-127'!D88+'128-130'!D90</f>
        <v>52597</v>
      </c>
      <c r="E88" s="145">
        <f>'125-127'!E88+'128-130'!E90</f>
        <v>41508</v>
      </c>
      <c r="F88" s="145">
        <f>'125-127'!F88+'128-130'!F90</f>
        <v>53738</v>
      </c>
      <c r="G88" s="145">
        <f>'125-127'!G88+'128-130'!G90</f>
        <v>52932</v>
      </c>
      <c r="H88" s="145">
        <f>'125-127'!H88+'128-130'!H90</f>
        <v>57280</v>
      </c>
      <c r="I88" s="145">
        <f>'125-127'!I88+'128-130'!I90</f>
        <v>54741</v>
      </c>
      <c r="J88" s="145">
        <f>'125-127'!J88+'128-130'!J90</f>
        <v>70836</v>
      </c>
      <c r="K88" s="145">
        <f>'125-127'!K88+'128-130'!K90</f>
        <v>89512</v>
      </c>
      <c r="L88" s="145">
        <f>'125-127'!L88+'128-130'!L90</f>
        <v>82111</v>
      </c>
      <c r="M88" s="145">
        <f>'125-127'!M88+'128-130'!M90</f>
        <v>84506</v>
      </c>
    </row>
    <row r="89" spans="1:13" s="108" customFormat="1" ht="20.100000000000001" customHeight="1">
      <c r="A89" s="114" t="s">
        <v>339</v>
      </c>
      <c r="B89" s="145">
        <v>25795</v>
      </c>
      <c r="C89" s="145">
        <f>'125-127'!C89+'128-130'!C91</f>
        <v>26052</v>
      </c>
      <c r="D89" s="145">
        <f>'125-127'!D89+'128-130'!D91</f>
        <v>29721</v>
      </c>
      <c r="E89" s="145">
        <f>'125-127'!E89+'128-130'!E91</f>
        <v>27475</v>
      </c>
      <c r="F89" s="145">
        <f>'125-127'!F89+'128-130'!F91</f>
        <v>28480</v>
      </c>
      <c r="G89" s="145">
        <f>'125-127'!G89+'128-130'!G91</f>
        <v>29725</v>
      </c>
      <c r="H89" s="145">
        <f>'125-127'!H89+'128-130'!H91</f>
        <v>28052</v>
      </c>
      <c r="I89" s="145">
        <f>'125-127'!I89+'128-130'!I91</f>
        <v>29549</v>
      </c>
      <c r="J89" s="145">
        <f>'125-127'!J89+'128-130'!J91</f>
        <v>30365</v>
      </c>
      <c r="K89" s="145">
        <f>'125-127'!K89+'128-130'!K91</f>
        <v>26568</v>
      </c>
      <c r="L89" s="145">
        <f>'125-127'!L89+'128-130'!L91</f>
        <v>24517</v>
      </c>
      <c r="M89" s="145">
        <f>'125-127'!M89+'128-130'!M91</f>
        <v>29186</v>
      </c>
    </row>
    <row r="90" spans="1:13" s="108" customFormat="1" ht="20.100000000000001" customHeight="1">
      <c r="A90" s="114" t="s">
        <v>340</v>
      </c>
      <c r="B90" s="145">
        <v>7442</v>
      </c>
      <c r="C90" s="145">
        <f>'125-127'!C90+'128-130'!C92</f>
        <v>8268</v>
      </c>
      <c r="D90" s="145">
        <f>'125-127'!D90+'128-130'!D92</f>
        <v>8294</v>
      </c>
      <c r="E90" s="145">
        <f>'125-127'!E90+'128-130'!E92</f>
        <v>10389</v>
      </c>
      <c r="F90" s="145">
        <f>'125-127'!F90+'128-130'!F92</f>
        <v>11231</v>
      </c>
      <c r="G90" s="145">
        <f>'125-127'!G90+'128-130'!G92</f>
        <v>11975</v>
      </c>
      <c r="H90" s="145">
        <f>'125-127'!H90+'128-130'!H92</f>
        <v>10709</v>
      </c>
      <c r="I90" s="145">
        <f>'125-127'!I90+'128-130'!I92</f>
        <v>10143</v>
      </c>
      <c r="J90" s="145">
        <f>'125-127'!J90+'128-130'!J92</f>
        <v>11034</v>
      </c>
      <c r="K90" s="145">
        <f>'125-127'!K90+'128-130'!K92</f>
        <v>11680</v>
      </c>
      <c r="L90" s="145">
        <f>'125-127'!L90+'128-130'!L92</f>
        <v>11103</v>
      </c>
      <c r="M90" s="145">
        <f>'125-127'!M90+'128-130'!M92</f>
        <v>12806</v>
      </c>
    </row>
    <row r="91" spans="1:13" s="108" customFormat="1" ht="20.100000000000001" customHeight="1">
      <c r="A91" s="145"/>
      <c r="B91" s="145"/>
      <c r="C91" s="145"/>
      <c r="D91" s="145"/>
      <c r="E91" s="145"/>
      <c r="F91" s="145"/>
      <c r="G91" s="114"/>
      <c r="H91" s="114"/>
      <c r="I91" s="114"/>
      <c r="J91" s="114"/>
    </row>
    <row r="92" spans="1:13" ht="20.100000000000001" customHeight="1">
      <c r="A92" s="14"/>
      <c r="B92" s="14"/>
      <c r="C92" s="14"/>
      <c r="D92" s="14"/>
      <c r="E92" s="14"/>
      <c r="F92" s="14"/>
      <c r="G92" s="14"/>
      <c r="H92" s="14"/>
      <c r="I92" s="14"/>
      <c r="J92" s="14"/>
    </row>
    <row r="93" spans="1:13" ht="20.100000000000001" customHeight="1">
      <c r="A93" s="14"/>
      <c r="B93" s="14"/>
      <c r="C93" s="14"/>
      <c r="D93" s="14"/>
      <c r="E93" s="14"/>
      <c r="F93" s="14"/>
      <c r="G93" s="14"/>
      <c r="H93" s="14"/>
      <c r="I93" s="14"/>
      <c r="J93" s="14"/>
    </row>
    <row r="94" spans="1:13" ht="20.100000000000001" customHeight="1">
      <c r="A94" s="14"/>
      <c r="B94" s="14"/>
      <c r="C94" s="14"/>
      <c r="D94" s="14"/>
      <c r="E94" s="14"/>
      <c r="F94" s="14"/>
      <c r="G94" s="14"/>
      <c r="H94" s="14"/>
      <c r="I94" s="14"/>
      <c r="J94" s="14"/>
    </row>
    <row r="95" spans="1:13" ht="20.100000000000001" customHeight="1">
      <c r="A95" s="14"/>
      <c r="B95" s="14"/>
      <c r="C95" s="14"/>
      <c r="D95" s="14"/>
      <c r="E95" s="14"/>
      <c r="F95" s="14"/>
      <c r="G95" s="14"/>
      <c r="H95" s="14"/>
      <c r="I95" s="14"/>
      <c r="J95" s="14"/>
    </row>
    <row r="96" spans="1:13" ht="20.100000000000001" customHeight="1">
      <c r="A96" s="14"/>
      <c r="B96" s="14"/>
      <c r="C96" s="14"/>
      <c r="D96" s="14"/>
      <c r="E96" s="14"/>
      <c r="F96" s="14"/>
      <c r="G96" s="14"/>
      <c r="H96" s="14"/>
      <c r="I96" s="14"/>
      <c r="J96" s="14"/>
    </row>
    <row r="97" spans="1:10" ht="20.100000000000001" customHeight="1">
      <c r="A97" s="14"/>
      <c r="B97" s="14"/>
      <c r="C97" s="14"/>
      <c r="D97" s="14"/>
      <c r="E97" s="14"/>
      <c r="F97" s="14"/>
      <c r="G97" s="14"/>
      <c r="H97" s="14"/>
      <c r="I97" s="14"/>
      <c r="J97" s="14"/>
    </row>
    <row r="98" spans="1:10" ht="20.100000000000001" customHeight="1">
      <c r="A98" s="14"/>
      <c r="B98" s="14"/>
      <c r="C98" s="14"/>
      <c r="D98" s="14"/>
      <c r="E98" s="14"/>
      <c r="F98" s="14"/>
      <c r="G98" s="14"/>
      <c r="H98" s="14"/>
      <c r="I98" s="14"/>
      <c r="J98" s="14"/>
    </row>
    <row r="99" spans="1:10" ht="20.100000000000001" customHeight="1">
      <c r="A99" s="14"/>
      <c r="B99" s="14"/>
      <c r="C99" s="14"/>
      <c r="D99" s="14"/>
      <c r="E99" s="14"/>
      <c r="F99" s="14"/>
      <c r="G99" s="14"/>
      <c r="H99" s="14"/>
      <c r="I99" s="14"/>
      <c r="J99" s="14"/>
    </row>
    <row r="100" spans="1:10" ht="20.100000000000001" customHeight="1">
      <c r="A100" s="14"/>
      <c r="B100" s="14"/>
      <c r="C100" s="14"/>
      <c r="D100" s="14"/>
      <c r="E100" s="14"/>
      <c r="F100" s="14"/>
      <c r="G100" s="14"/>
      <c r="H100" s="14"/>
      <c r="I100" s="14"/>
      <c r="J100" s="14"/>
    </row>
    <row r="101" spans="1:10" ht="20.100000000000001" customHeight="1">
      <c r="A101" s="14"/>
      <c r="B101" s="14"/>
      <c r="C101" s="14"/>
      <c r="D101" s="14"/>
      <c r="E101" s="14"/>
      <c r="F101" s="14"/>
      <c r="G101" s="14"/>
      <c r="H101" s="14"/>
      <c r="I101" s="14"/>
      <c r="J101" s="14"/>
    </row>
    <row r="102" spans="1:10" ht="20.100000000000001" customHeight="1">
      <c r="A102" s="14"/>
      <c r="B102" s="14"/>
      <c r="C102" s="14"/>
      <c r="D102" s="14"/>
      <c r="E102" s="14"/>
      <c r="F102" s="14"/>
      <c r="G102" s="14"/>
      <c r="H102" s="14"/>
      <c r="I102" s="14"/>
      <c r="J102" s="14"/>
    </row>
    <row r="103" spans="1:10" ht="20.100000000000001" customHeight="1">
      <c r="A103" s="14"/>
      <c r="B103" s="14"/>
      <c r="C103" s="14"/>
      <c r="D103" s="14"/>
      <c r="E103" s="14"/>
      <c r="F103" s="14"/>
      <c r="G103" s="14"/>
      <c r="H103" s="14"/>
      <c r="I103" s="14"/>
      <c r="J103" s="14"/>
    </row>
    <row r="104" spans="1:10" ht="20.100000000000001" customHeight="1">
      <c r="A104" s="14"/>
      <c r="B104" s="14"/>
      <c r="C104" s="14"/>
      <c r="D104" s="14"/>
      <c r="E104" s="14"/>
      <c r="F104" s="14"/>
      <c r="G104" s="14"/>
      <c r="H104" s="14"/>
      <c r="I104" s="14"/>
      <c r="J104" s="14"/>
    </row>
    <row r="105" spans="1:10" ht="20.100000000000001" customHeight="1"/>
    <row r="106" spans="1:10" ht="20.100000000000001" customHeight="1"/>
    <row r="107" spans="1:10" ht="20.100000000000001" customHeight="1"/>
    <row r="108" spans="1:10" ht="20.100000000000001" customHeight="1"/>
    <row r="109" spans="1:10" ht="20.100000000000001" customHeight="1"/>
    <row r="110" spans="1:10" ht="20.100000000000001" customHeight="1"/>
    <row r="111" spans="1:10" ht="20.100000000000001" customHeight="1"/>
    <row r="112" spans="1:10" ht="20.100000000000001" customHeight="1"/>
    <row r="113" s="11" customFormat="1" ht="20.100000000000001" customHeight="1"/>
    <row r="114" s="11" customFormat="1" ht="20.100000000000001" customHeight="1"/>
    <row r="115" s="11" customFormat="1" ht="20.100000000000001" customHeight="1"/>
    <row r="116" s="11" customFormat="1" ht="20.100000000000001" customHeight="1"/>
    <row r="117" s="11" customFormat="1" ht="20.100000000000001" customHeight="1"/>
    <row r="118" s="11" customFormat="1" ht="20.100000000000001" customHeight="1"/>
    <row r="119" s="11" customFormat="1" ht="20.100000000000001" customHeight="1"/>
    <row r="120" s="11" customFormat="1" ht="20.100000000000001" customHeight="1"/>
    <row r="121" s="11" customFormat="1" ht="20.100000000000001" customHeight="1"/>
    <row r="122" s="11" customFormat="1" ht="20.100000000000001" customHeight="1"/>
  </sheetData>
  <phoneticPr fontId="29" type="noConversion"/>
  <pageMargins left="0.74803149606299202" right="0.511811023622047" top="0.62992125984252001" bottom="0.62992125984252001" header="0.511811023622047" footer="0.23622047244094499"/>
  <pageSetup orientation="portrait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0">
    <tabColor rgb="FF00B050"/>
  </sheetPr>
  <dimension ref="A1:N147"/>
  <sheetViews>
    <sheetView topLeftCell="A73" workbookViewId="0">
      <selection activeCell="P15" sqref="P15"/>
    </sheetView>
  </sheetViews>
  <sheetFormatPr defaultRowHeight="15.95" customHeight="1"/>
  <cols>
    <col min="1" max="1" width="38.42578125" style="14" customWidth="1"/>
    <col min="2" max="2" width="9.7109375" style="14" hidden="1" customWidth="1"/>
    <col min="3" max="3" width="11" style="14" customWidth="1"/>
    <col min="4" max="5" width="11" style="14" hidden="1" customWidth="1"/>
    <col min="6" max="6" width="11" style="162" hidden="1" customWidth="1"/>
    <col min="7" max="7" width="11" style="14" hidden="1" customWidth="1"/>
    <col min="8" max="8" width="11" style="14" customWidth="1"/>
    <col min="9" max="10" width="11" style="14" hidden="1" customWidth="1"/>
    <col min="11" max="11" width="11" style="14" customWidth="1"/>
    <col min="12" max="13" width="9.140625" style="14"/>
    <col min="14" max="14" width="10" style="14" bestFit="1" customWidth="1"/>
    <col min="15" max="16384" width="9.140625" style="14"/>
  </cols>
  <sheetData>
    <row r="1" spans="1:14" ht="20.100000000000001" customHeight="1">
      <c r="A1" s="179" t="s">
        <v>301</v>
      </c>
      <c r="B1" s="180"/>
      <c r="C1" s="180"/>
      <c r="D1" s="180"/>
      <c r="E1" s="180"/>
      <c r="F1" s="183"/>
    </row>
    <row r="2" spans="1:14" ht="20.100000000000001" customHeight="1">
      <c r="A2" s="182" t="s">
        <v>34</v>
      </c>
      <c r="B2" s="180"/>
      <c r="C2" s="180"/>
      <c r="D2" s="180"/>
      <c r="E2" s="180"/>
      <c r="F2" s="183"/>
      <c r="N2" s="139"/>
    </row>
    <row r="3" spans="1:14" ht="20.100000000000001" customHeight="1">
      <c r="A3" s="184"/>
      <c r="N3" s="139"/>
    </row>
    <row r="4" spans="1:14" ht="20.100000000000001" customHeight="1">
      <c r="L4" s="162"/>
      <c r="M4" s="290" t="s">
        <v>476</v>
      </c>
      <c r="N4" s="139"/>
    </row>
    <row r="5" spans="1:14" s="107" customFormat="1" ht="27" customHeight="1">
      <c r="A5" s="271"/>
      <c r="B5" s="141">
        <v>2009</v>
      </c>
      <c r="C5" s="159">
        <v>2010</v>
      </c>
      <c r="D5" s="141">
        <v>2011</v>
      </c>
      <c r="E5" s="160">
        <v>2012</v>
      </c>
      <c r="F5" s="160">
        <v>2013</v>
      </c>
      <c r="G5" s="160">
        <v>2014</v>
      </c>
      <c r="H5" s="160">
        <v>2015</v>
      </c>
      <c r="I5" s="160">
        <v>2016</v>
      </c>
      <c r="J5" s="160">
        <v>2017</v>
      </c>
      <c r="K5" s="160">
        <v>2018</v>
      </c>
      <c r="L5" s="160">
        <v>2019</v>
      </c>
      <c r="M5" s="160">
        <v>2020</v>
      </c>
      <c r="N5" s="139"/>
    </row>
    <row r="6" spans="1:14" s="107" customFormat="1" ht="20.100000000000001" customHeight="1">
      <c r="A6" s="260" t="s">
        <v>17</v>
      </c>
      <c r="B6" s="152">
        <f t="shared" ref="B6:I6" si="0">SUM(B7:B21)</f>
        <v>28215</v>
      </c>
      <c r="C6" s="154">
        <f t="shared" si="0"/>
        <v>29782</v>
      </c>
      <c r="D6" s="154">
        <f t="shared" si="0"/>
        <v>31184</v>
      </c>
      <c r="E6" s="154">
        <f t="shared" si="0"/>
        <v>33041</v>
      </c>
      <c r="F6" s="154">
        <f t="shared" si="0"/>
        <v>32369</v>
      </c>
      <c r="G6" s="154">
        <f t="shared" si="0"/>
        <v>36878</v>
      </c>
      <c r="H6" s="154">
        <f t="shared" si="0"/>
        <v>35700</v>
      </c>
      <c r="I6" s="154">
        <f t="shared" si="0"/>
        <v>34266</v>
      </c>
      <c r="J6" s="350">
        <f>SUM(J7:J21)</f>
        <v>39557</v>
      </c>
      <c r="K6" s="133">
        <f>SUM(K7:K21)</f>
        <v>41117</v>
      </c>
      <c r="L6" s="133">
        <f>SUM(L7:L21)</f>
        <v>41245</v>
      </c>
      <c r="M6" s="133">
        <f>SUM(M7:M21)</f>
        <v>42487</v>
      </c>
      <c r="N6" s="301"/>
    </row>
    <row r="7" spans="1:14" s="107" customFormat="1" ht="20.100000000000001" customHeight="1">
      <c r="A7" s="114" t="s">
        <v>326</v>
      </c>
      <c r="B7" s="107">
        <v>1070</v>
      </c>
      <c r="C7" s="155">
        <v>1090</v>
      </c>
      <c r="D7" s="155">
        <v>1106</v>
      </c>
      <c r="E7" s="155">
        <v>1090</v>
      </c>
      <c r="F7" s="155">
        <v>1079</v>
      </c>
      <c r="G7" s="155">
        <v>1098</v>
      </c>
      <c r="H7" s="155">
        <v>1087</v>
      </c>
      <c r="I7" s="155">
        <v>1040</v>
      </c>
      <c r="J7" s="123">
        <v>1032</v>
      </c>
      <c r="K7" s="123">
        <v>1129</v>
      </c>
      <c r="L7" s="107">
        <v>1136</v>
      </c>
      <c r="M7" s="155">
        <v>1159</v>
      </c>
      <c r="N7" s="301"/>
    </row>
    <row r="8" spans="1:14" s="107" customFormat="1" ht="20.100000000000001" customHeight="1">
      <c r="A8" s="114" t="s">
        <v>327</v>
      </c>
      <c r="B8" s="107">
        <v>216</v>
      </c>
      <c r="C8" s="155">
        <v>250</v>
      </c>
      <c r="D8" s="155">
        <v>249</v>
      </c>
      <c r="E8" s="155">
        <v>251</v>
      </c>
      <c r="F8" s="155">
        <v>279</v>
      </c>
      <c r="G8" s="155">
        <v>279</v>
      </c>
      <c r="H8" s="155">
        <v>277</v>
      </c>
      <c r="I8" s="155">
        <v>125</v>
      </c>
      <c r="J8" s="123">
        <v>273</v>
      </c>
      <c r="K8" s="123">
        <v>264</v>
      </c>
      <c r="L8" s="107">
        <v>268</v>
      </c>
      <c r="M8" s="155">
        <v>272</v>
      </c>
      <c r="N8" s="301"/>
    </row>
    <row r="9" spans="1:14" s="107" customFormat="1" ht="20.100000000000001" customHeight="1">
      <c r="A9" s="114" t="s">
        <v>328</v>
      </c>
      <c r="B9" s="107">
        <v>1874</v>
      </c>
      <c r="C9" s="155">
        <v>2081</v>
      </c>
      <c r="D9" s="155">
        <v>2401</v>
      </c>
      <c r="E9" s="155">
        <v>3167</v>
      </c>
      <c r="F9" s="155">
        <v>3497</v>
      </c>
      <c r="G9" s="155">
        <v>3984</v>
      </c>
      <c r="H9" s="155">
        <v>4436</v>
      </c>
      <c r="I9" s="155">
        <v>4238</v>
      </c>
      <c r="J9" s="123">
        <v>5194</v>
      </c>
      <c r="K9" s="123">
        <v>5291</v>
      </c>
      <c r="L9" s="107">
        <v>5782</v>
      </c>
      <c r="M9" s="155">
        <v>5786</v>
      </c>
      <c r="N9" s="309"/>
    </row>
    <row r="10" spans="1:14" s="107" customFormat="1" ht="20.100000000000001" customHeight="1">
      <c r="A10" s="114" t="s">
        <v>329</v>
      </c>
      <c r="B10" s="107">
        <v>478</v>
      </c>
      <c r="C10" s="155">
        <v>849</v>
      </c>
      <c r="D10" s="155">
        <v>832</v>
      </c>
      <c r="E10" s="155">
        <v>960</v>
      </c>
      <c r="F10" s="155">
        <v>709</v>
      </c>
      <c r="G10" s="155">
        <v>867</v>
      </c>
      <c r="H10" s="155">
        <v>905</v>
      </c>
      <c r="I10" s="155">
        <v>750</v>
      </c>
      <c r="J10" s="123">
        <v>945</v>
      </c>
      <c r="K10" s="123">
        <v>1086</v>
      </c>
      <c r="L10" s="107">
        <v>1024</v>
      </c>
      <c r="M10" s="155">
        <v>1019</v>
      </c>
      <c r="N10" s="302"/>
    </row>
    <row r="11" spans="1:14" s="107" customFormat="1" ht="20.100000000000001" customHeight="1">
      <c r="A11" s="114" t="s">
        <v>330</v>
      </c>
      <c r="B11" s="107">
        <v>98</v>
      </c>
      <c r="C11" s="155">
        <v>92</v>
      </c>
      <c r="D11" s="155">
        <v>86</v>
      </c>
      <c r="E11" s="155">
        <v>110</v>
      </c>
      <c r="F11" s="155">
        <v>75</v>
      </c>
      <c r="G11" s="155">
        <v>91</v>
      </c>
      <c r="H11" s="155">
        <v>73</v>
      </c>
      <c r="I11" s="155">
        <v>77</v>
      </c>
      <c r="J11" s="123">
        <v>86</v>
      </c>
      <c r="K11" s="123">
        <v>99</v>
      </c>
      <c r="L11" s="107">
        <v>90</v>
      </c>
      <c r="M11" s="155">
        <v>98</v>
      </c>
    </row>
    <row r="12" spans="1:14" s="107" customFormat="1" ht="20.100000000000001" customHeight="1">
      <c r="A12" s="114" t="s">
        <v>331</v>
      </c>
      <c r="B12" s="107">
        <v>790</v>
      </c>
      <c r="C12" s="155">
        <v>821</v>
      </c>
      <c r="D12" s="155">
        <v>883</v>
      </c>
      <c r="E12" s="155">
        <v>940</v>
      </c>
      <c r="F12" s="155">
        <v>922</v>
      </c>
      <c r="G12" s="155">
        <v>911</v>
      </c>
      <c r="H12" s="155">
        <v>951</v>
      </c>
      <c r="I12" s="155">
        <v>936</v>
      </c>
      <c r="J12" s="123">
        <v>1051</v>
      </c>
      <c r="K12" s="123">
        <v>1060</v>
      </c>
      <c r="L12" s="107">
        <v>1050</v>
      </c>
      <c r="M12" s="155">
        <v>1030</v>
      </c>
    </row>
    <row r="13" spans="1:14" s="107" customFormat="1" ht="20.100000000000001" customHeight="1">
      <c r="A13" s="114" t="s">
        <v>332</v>
      </c>
      <c r="B13" s="107">
        <v>1030</v>
      </c>
      <c r="C13" s="155">
        <v>1081</v>
      </c>
      <c r="D13" s="155">
        <v>1090</v>
      </c>
      <c r="E13" s="155">
        <v>1110</v>
      </c>
      <c r="F13" s="155">
        <v>1138</v>
      </c>
      <c r="G13" s="155">
        <v>1191</v>
      </c>
      <c r="H13" s="155">
        <v>1152</v>
      </c>
      <c r="I13" s="155">
        <v>1115</v>
      </c>
      <c r="J13" s="123">
        <v>1130</v>
      </c>
      <c r="K13" s="123">
        <v>1146</v>
      </c>
      <c r="L13" s="107">
        <v>1156</v>
      </c>
      <c r="M13" s="155">
        <v>1187</v>
      </c>
    </row>
    <row r="14" spans="1:14" s="107" customFormat="1" ht="20.100000000000001" customHeight="1">
      <c r="A14" s="114" t="s">
        <v>333</v>
      </c>
      <c r="B14" s="107">
        <v>4286</v>
      </c>
      <c r="C14" s="155">
        <v>4142</v>
      </c>
      <c r="D14" s="155">
        <v>4600</v>
      </c>
      <c r="E14" s="155">
        <v>4744</v>
      </c>
      <c r="F14" s="155">
        <v>4008</v>
      </c>
      <c r="G14" s="155">
        <v>5930</v>
      </c>
      <c r="H14" s="155">
        <v>4360</v>
      </c>
      <c r="I14" s="155">
        <v>3729</v>
      </c>
      <c r="J14" s="123">
        <v>5930</v>
      </c>
      <c r="K14" s="123">
        <v>6107</v>
      </c>
      <c r="L14" s="107">
        <v>6190</v>
      </c>
      <c r="M14" s="155">
        <v>6246</v>
      </c>
    </row>
    <row r="15" spans="1:14" s="107" customFormat="1" ht="20.100000000000001" customHeight="1">
      <c r="A15" s="114" t="s">
        <v>334</v>
      </c>
      <c r="B15" s="107">
        <v>1718</v>
      </c>
      <c r="C15" s="155">
        <v>1858</v>
      </c>
      <c r="D15" s="155">
        <v>1821</v>
      </c>
      <c r="E15" s="155">
        <v>1879</v>
      </c>
      <c r="F15" s="155">
        <v>1987</v>
      </c>
      <c r="G15" s="155">
        <v>2067</v>
      </c>
      <c r="H15" s="155">
        <v>2053</v>
      </c>
      <c r="I15" s="155">
        <v>2075</v>
      </c>
      <c r="J15" s="123">
        <v>2075</v>
      </c>
      <c r="K15" s="123">
        <v>2075</v>
      </c>
      <c r="L15" s="107">
        <v>2071</v>
      </c>
      <c r="M15" s="155">
        <v>2010</v>
      </c>
    </row>
    <row r="16" spans="1:14" s="107" customFormat="1" ht="20.100000000000001" customHeight="1">
      <c r="A16" s="114" t="s">
        <v>335</v>
      </c>
      <c r="B16" s="107">
        <v>4102</v>
      </c>
      <c r="C16" s="155">
        <v>4286</v>
      </c>
      <c r="D16" s="155">
        <v>4684</v>
      </c>
      <c r="E16" s="155">
        <v>4982</v>
      </c>
      <c r="F16" s="155">
        <v>4623</v>
      </c>
      <c r="G16" s="155">
        <v>5464</v>
      </c>
      <c r="H16" s="155">
        <v>5571</v>
      </c>
      <c r="I16" s="155">
        <v>5922</v>
      </c>
      <c r="J16" s="123">
        <v>6348</v>
      </c>
      <c r="K16" s="123">
        <v>6477</v>
      </c>
      <c r="L16" s="107">
        <v>6040</v>
      </c>
      <c r="M16" s="155">
        <v>6905</v>
      </c>
    </row>
    <row r="17" spans="1:13" s="107" customFormat="1" ht="20.100000000000001" customHeight="1">
      <c r="A17" s="114" t="s">
        <v>336</v>
      </c>
      <c r="B17" s="107">
        <v>2096</v>
      </c>
      <c r="C17" s="155">
        <v>2215</v>
      </c>
      <c r="D17" s="155">
        <v>2291</v>
      </c>
      <c r="E17" s="155">
        <v>2478</v>
      </c>
      <c r="F17" s="155">
        <v>2642</v>
      </c>
      <c r="G17" s="155">
        <v>2933</v>
      </c>
      <c r="H17" s="155">
        <v>2814</v>
      </c>
      <c r="I17" s="155">
        <v>2570</v>
      </c>
      <c r="J17" s="123">
        <v>3338</v>
      </c>
      <c r="K17" s="123">
        <v>3667</v>
      </c>
      <c r="L17" s="107">
        <v>3373</v>
      </c>
      <c r="M17" s="155">
        <v>3701</v>
      </c>
    </row>
    <row r="18" spans="1:13" s="107" customFormat="1" ht="20.100000000000001" customHeight="1">
      <c r="A18" s="114" t="s">
        <v>337</v>
      </c>
      <c r="B18" s="107">
        <v>4902</v>
      </c>
      <c r="C18" s="155">
        <v>4911</v>
      </c>
      <c r="D18" s="155">
        <v>4918</v>
      </c>
      <c r="E18" s="155">
        <v>5057</v>
      </c>
      <c r="F18" s="155">
        <v>5276</v>
      </c>
      <c r="G18" s="155">
        <v>5427</v>
      </c>
      <c r="H18" s="155">
        <v>5395</v>
      </c>
      <c r="I18" s="155">
        <v>5221</v>
      </c>
      <c r="J18" s="123">
        <v>5307</v>
      </c>
      <c r="K18" s="123">
        <v>5531</v>
      </c>
      <c r="L18" s="107">
        <v>5867</v>
      </c>
      <c r="M18" s="107">
        <v>5841</v>
      </c>
    </row>
    <row r="19" spans="1:13" s="107" customFormat="1" ht="20.100000000000001" customHeight="1">
      <c r="A19" s="114" t="s">
        <v>338</v>
      </c>
      <c r="B19" s="107">
        <v>3569</v>
      </c>
      <c r="C19" s="155">
        <v>4037</v>
      </c>
      <c r="D19" s="155">
        <v>4038</v>
      </c>
      <c r="E19" s="155">
        <v>4060</v>
      </c>
      <c r="F19" s="155">
        <v>4057</v>
      </c>
      <c r="G19" s="155">
        <v>4354</v>
      </c>
      <c r="H19" s="155">
        <v>4356</v>
      </c>
      <c r="I19" s="155">
        <v>4377</v>
      </c>
      <c r="J19" s="123">
        <v>4637</v>
      </c>
      <c r="K19" s="123">
        <v>5065</v>
      </c>
      <c r="L19" s="107">
        <v>5102</v>
      </c>
      <c r="M19" s="107">
        <v>5084</v>
      </c>
    </row>
    <row r="20" spans="1:13" s="107" customFormat="1" ht="20.100000000000001" customHeight="1">
      <c r="A20" s="114" t="s">
        <v>339</v>
      </c>
      <c r="B20" s="107">
        <v>1690</v>
      </c>
      <c r="C20" s="155">
        <v>1706</v>
      </c>
      <c r="D20" s="155">
        <v>1717</v>
      </c>
      <c r="E20" s="155">
        <v>1718</v>
      </c>
      <c r="F20" s="155">
        <v>1507</v>
      </c>
      <c r="G20" s="155">
        <v>1692</v>
      </c>
      <c r="H20" s="155">
        <v>1680</v>
      </c>
      <c r="I20" s="155">
        <v>1550</v>
      </c>
      <c r="J20" s="123">
        <v>1565</v>
      </c>
      <c r="K20" s="123">
        <v>1549</v>
      </c>
      <c r="L20" s="107">
        <v>1549</v>
      </c>
      <c r="M20" s="107">
        <v>1560</v>
      </c>
    </row>
    <row r="21" spans="1:13" s="107" customFormat="1" ht="20.100000000000001" customHeight="1">
      <c r="A21" s="114" t="s">
        <v>340</v>
      </c>
      <c r="B21" s="107">
        <v>296</v>
      </c>
      <c r="C21" s="155">
        <v>363</v>
      </c>
      <c r="D21" s="155">
        <v>468</v>
      </c>
      <c r="E21" s="155">
        <v>495</v>
      </c>
      <c r="F21" s="155">
        <v>570</v>
      </c>
      <c r="G21" s="155">
        <v>590</v>
      </c>
      <c r="H21" s="155">
        <v>590</v>
      </c>
      <c r="I21" s="155">
        <v>541</v>
      </c>
      <c r="J21" s="123">
        <v>646</v>
      </c>
      <c r="K21" s="123">
        <v>571</v>
      </c>
      <c r="L21" s="107">
        <v>547</v>
      </c>
      <c r="M21" s="107">
        <v>589</v>
      </c>
    </row>
    <row r="22" spans="1:13" s="107" customFormat="1" ht="20.100000000000001" customHeight="1"/>
    <row r="23" spans="1:13" ht="20.100000000000001" customHeight="1"/>
    <row r="24" spans="1:13" ht="20.100000000000001" customHeight="1">
      <c r="F24" s="261"/>
    </row>
    <row r="25" spans="1:13" ht="20.100000000000001" customHeight="1">
      <c r="F25" s="261"/>
    </row>
    <row r="26" spans="1:13" ht="20.100000000000001" customHeight="1">
      <c r="F26" s="261"/>
    </row>
    <row r="27" spans="1:13" ht="20.100000000000001" customHeight="1">
      <c r="F27" s="261"/>
    </row>
    <row r="28" spans="1:13" ht="20.100000000000001" customHeight="1">
      <c r="F28" s="261"/>
    </row>
    <row r="29" spans="1:13" ht="20.100000000000001" customHeight="1">
      <c r="F29" s="261"/>
    </row>
    <row r="30" spans="1:13" ht="20.100000000000001" customHeight="1">
      <c r="F30" s="261"/>
    </row>
    <row r="31" spans="1:13" ht="20.100000000000001" customHeight="1">
      <c r="F31" s="261"/>
    </row>
    <row r="32" spans="1:13" ht="20.100000000000001" customHeight="1">
      <c r="F32" s="261"/>
    </row>
    <row r="33" spans="1:13" ht="20.100000000000001" customHeight="1">
      <c r="F33" s="261"/>
    </row>
    <row r="34" spans="1:13" ht="20.100000000000001" customHeight="1">
      <c r="F34" s="261"/>
    </row>
    <row r="35" spans="1:13" ht="20.100000000000001" customHeight="1">
      <c r="F35" s="261"/>
    </row>
    <row r="36" spans="1:13" ht="20.100000000000001" customHeight="1">
      <c r="A36" s="179" t="s">
        <v>302</v>
      </c>
      <c r="B36" s="180"/>
      <c r="C36" s="180"/>
      <c r="D36" s="180"/>
      <c r="E36" s="180"/>
      <c r="F36" s="183"/>
    </row>
    <row r="37" spans="1:13" ht="20.100000000000001" customHeight="1">
      <c r="A37" s="182" t="s">
        <v>35</v>
      </c>
      <c r="B37" s="180"/>
      <c r="C37" s="180"/>
      <c r="D37" s="180"/>
      <c r="E37" s="180"/>
      <c r="F37" s="183"/>
    </row>
    <row r="38" spans="1:13" ht="20.100000000000001" customHeight="1">
      <c r="F38" s="14"/>
      <c r="M38" s="162" t="s">
        <v>475</v>
      </c>
    </row>
    <row r="39" spans="1:13" s="117" customFormat="1" ht="27" customHeight="1">
      <c r="A39" s="271"/>
      <c r="B39" s="141">
        <v>2009</v>
      </c>
      <c r="C39" s="159">
        <v>2010</v>
      </c>
      <c r="D39" s="141">
        <v>2011</v>
      </c>
      <c r="E39" s="160">
        <v>2012</v>
      </c>
      <c r="F39" s="160">
        <v>2013</v>
      </c>
      <c r="G39" s="160">
        <v>2014</v>
      </c>
      <c r="H39" s="160">
        <v>2015</v>
      </c>
      <c r="I39" s="160">
        <v>2016</v>
      </c>
      <c r="J39" s="160">
        <v>2017</v>
      </c>
      <c r="K39" s="160">
        <v>2018</v>
      </c>
      <c r="L39" s="160">
        <v>2019</v>
      </c>
      <c r="M39" s="160">
        <v>2020</v>
      </c>
    </row>
    <row r="40" spans="1:13" s="117" customFormat="1" ht="20.100000000000001" customHeight="1">
      <c r="A40" s="262" t="s">
        <v>17</v>
      </c>
      <c r="B40" s="173">
        <f t="shared" ref="B40:B41" si="1">+B75/B6*10</f>
        <v>53.354953039163568</v>
      </c>
      <c r="C40" s="363">
        <f>C75/C6*10</f>
        <v>63.870458666308508</v>
      </c>
      <c r="D40" s="363">
        <f t="shared" ref="D40:I40" si="2">D75/D6*10</f>
        <v>60.111595690097488</v>
      </c>
      <c r="E40" s="363">
        <f t="shared" si="2"/>
        <v>63.350685511939709</v>
      </c>
      <c r="F40" s="363">
        <f t="shared" si="2"/>
        <v>62.578701844357255</v>
      </c>
      <c r="G40" s="363">
        <f t="shared" si="2"/>
        <v>69.472042952437775</v>
      </c>
      <c r="H40" s="363">
        <f t="shared" si="2"/>
        <v>64.489915966386548</v>
      </c>
      <c r="I40" s="363">
        <f t="shared" si="2"/>
        <v>61.125021887585362</v>
      </c>
      <c r="J40" s="363">
        <f t="shared" ref="J40:M41" si="3">J75/J6*10</f>
        <v>69.748717041231643</v>
      </c>
      <c r="K40" s="363">
        <f t="shared" si="3"/>
        <v>75.071868083760975</v>
      </c>
      <c r="L40" s="363">
        <f t="shared" si="3"/>
        <v>74.856831131046192</v>
      </c>
      <c r="M40" s="363">
        <f t="shared" si="3"/>
        <v>73.73643702779674</v>
      </c>
    </row>
    <row r="41" spans="1:13" s="117" customFormat="1" ht="20.100000000000001" customHeight="1">
      <c r="A41" s="117" t="s">
        <v>326</v>
      </c>
      <c r="B41" s="176">
        <f t="shared" si="1"/>
        <v>66.168224299065429</v>
      </c>
      <c r="C41" s="192">
        <f>C76/C7*10</f>
        <v>68.541284403669721</v>
      </c>
      <c r="D41" s="192">
        <f t="shared" ref="D41:I41" si="4">D76/D7*10</f>
        <v>69.222423146473787</v>
      </c>
      <c r="E41" s="192">
        <f t="shared" si="4"/>
        <v>70.504587155963307</v>
      </c>
      <c r="F41" s="192">
        <f t="shared" si="4"/>
        <v>60.963855421686752</v>
      </c>
      <c r="G41" s="192">
        <f t="shared" si="4"/>
        <v>67.513661202185787</v>
      </c>
      <c r="H41" s="192">
        <f t="shared" si="4"/>
        <v>68.123275068997231</v>
      </c>
      <c r="I41" s="192">
        <f t="shared" si="4"/>
        <v>68.788461538461533</v>
      </c>
      <c r="J41" s="192">
        <f t="shared" si="3"/>
        <v>69.176356589147289</v>
      </c>
      <c r="K41" s="192">
        <f t="shared" si="3"/>
        <v>77.289636846767053</v>
      </c>
      <c r="L41" s="192">
        <f t="shared" si="3"/>
        <v>76.83098591549296</v>
      </c>
      <c r="M41" s="192">
        <f t="shared" ref="M41" si="5">M76/M7*10</f>
        <v>75.513373597929245</v>
      </c>
    </row>
    <row r="42" spans="1:13" s="117" customFormat="1" ht="20.100000000000001" customHeight="1">
      <c r="A42" s="117" t="s">
        <v>327</v>
      </c>
      <c r="B42" s="176">
        <f t="shared" ref="B42" si="6">+B77/B8*10</f>
        <v>43.333333333333329</v>
      </c>
      <c r="C42" s="192">
        <f t="shared" ref="C42:I42" si="7">C77/C8*10</f>
        <v>35.04</v>
      </c>
      <c r="D42" s="192">
        <f t="shared" si="7"/>
        <v>33.895582329317271</v>
      </c>
      <c r="E42" s="192">
        <f t="shared" si="7"/>
        <v>42.589641434262944</v>
      </c>
      <c r="F42" s="192">
        <f t="shared" si="7"/>
        <v>47.311827956989248</v>
      </c>
      <c r="G42" s="192">
        <f t="shared" si="7"/>
        <v>47.132616487455195</v>
      </c>
      <c r="H42" s="192">
        <f t="shared" si="7"/>
        <v>42.346570397111911</v>
      </c>
      <c r="I42" s="192">
        <f t="shared" si="7"/>
        <v>32.32</v>
      </c>
      <c r="J42" s="192">
        <f t="shared" ref="J42:M42" si="8">J77/J8*10</f>
        <v>48.791208791208796</v>
      </c>
      <c r="K42" s="192">
        <f t="shared" si="8"/>
        <v>51.060606060606062</v>
      </c>
      <c r="L42" s="192">
        <f t="shared" si="8"/>
        <v>50.298507462686565</v>
      </c>
      <c r="M42" s="192">
        <f t="shared" si="8"/>
        <v>49.080882352941174</v>
      </c>
    </row>
    <row r="43" spans="1:13" s="117" customFormat="1" ht="20.100000000000001" customHeight="1">
      <c r="A43" s="117" t="s">
        <v>328</v>
      </c>
      <c r="B43" s="176">
        <f t="shared" ref="B43" si="9">+B78/B9*10</f>
        <v>70.661686232657416</v>
      </c>
      <c r="C43" s="192">
        <f t="shared" ref="C43:I43" si="10">C78/C9*10</f>
        <v>70.538202787121577</v>
      </c>
      <c r="D43" s="192">
        <f t="shared" si="10"/>
        <v>67.988338192419832</v>
      </c>
      <c r="E43" s="192">
        <f t="shared" si="10"/>
        <v>68.7906536154089</v>
      </c>
      <c r="F43" s="192">
        <f t="shared" si="10"/>
        <v>70.440377466399767</v>
      </c>
      <c r="G43" s="192">
        <f t="shared" si="10"/>
        <v>69.776606425702809</v>
      </c>
      <c r="H43" s="192">
        <f t="shared" si="10"/>
        <v>71.07078449053202</v>
      </c>
      <c r="I43" s="192">
        <f t="shared" si="10"/>
        <v>68.57243983010855</v>
      </c>
      <c r="J43" s="192">
        <f t="shared" ref="J43:K43" si="11">J78/J9*10</f>
        <v>69.329996149403158</v>
      </c>
      <c r="K43" s="192">
        <f t="shared" si="11"/>
        <v>63.899073899073898</v>
      </c>
      <c r="L43" s="192">
        <f t="shared" ref="L43:M43" si="12">L78/L9*10</f>
        <v>58.486682808716708</v>
      </c>
      <c r="M43" s="192">
        <f t="shared" si="12"/>
        <v>75.129623228482544</v>
      </c>
    </row>
    <row r="44" spans="1:13" s="117" customFormat="1" ht="20.100000000000001" customHeight="1">
      <c r="A44" s="117" t="s">
        <v>329</v>
      </c>
      <c r="B44" s="176">
        <f t="shared" ref="B44" si="13">+B79/B10*10</f>
        <v>87.46861924686192</v>
      </c>
      <c r="C44" s="192">
        <f t="shared" ref="C44:I44" si="14">C79/C10*10</f>
        <v>52.343934040047117</v>
      </c>
      <c r="D44" s="192">
        <f t="shared" si="14"/>
        <v>28.75</v>
      </c>
      <c r="E44" s="192">
        <f t="shared" si="14"/>
        <v>68.114583333333329</v>
      </c>
      <c r="F44" s="192">
        <f t="shared" si="14"/>
        <v>36.911142454160789</v>
      </c>
      <c r="G44" s="192">
        <f t="shared" si="14"/>
        <v>65.155709342560556</v>
      </c>
      <c r="H44" s="192">
        <f t="shared" si="14"/>
        <v>37.458563535911601</v>
      </c>
      <c r="I44" s="192">
        <f t="shared" si="14"/>
        <v>30.693333333333332</v>
      </c>
      <c r="J44" s="192">
        <f t="shared" ref="J44:K44" si="15">J79/J10*10</f>
        <v>54.370370370370367</v>
      </c>
      <c r="K44" s="192">
        <f t="shared" si="15"/>
        <v>62.578268876611418</v>
      </c>
      <c r="L44" s="192">
        <f t="shared" ref="L44:M44" si="16">L79/L10*10</f>
        <v>66.38671875</v>
      </c>
      <c r="M44" s="192">
        <f t="shared" si="16"/>
        <v>54.396467124631997</v>
      </c>
    </row>
    <row r="45" spans="1:13" s="117" customFormat="1" ht="20.100000000000001" customHeight="1">
      <c r="A45" s="117" t="s">
        <v>330</v>
      </c>
      <c r="B45" s="176">
        <f t="shared" ref="B45" si="17">+B80/B11*10</f>
        <v>56.224489795918366</v>
      </c>
      <c r="C45" s="192">
        <f t="shared" ref="C45:I45" si="18">C80/C11*10</f>
        <v>55</v>
      </c>
      <c r="D45" s="192">
        <f t="shared" si="18"/>
        <v>42.441860465116285</v>
      </c>
      <c r="E45" s="192">
        <f t="shared" si="18"/>
        <v>56.727272727272727</v>
      </c>
      <c r="F45" s="192">
        <f t="shared" si="18"/>
        <v>48.4</v>
      </c>
      <c r="G45" s="192">
        <f t="shared" si="18"/>
        <v>55.824175824175825</v>
      </c>
      <c r="H45" s="192">
        <f t="shared" si="18"/>
        <v>46.712328767123282</v>
      </c>
      <c r="I45" s="192">
        <f t="shared" si="18"/>
        <v>32.337662337662337</v>
      </c>
      <c r="J45" s="192">
        <f t="shared" ref="J45:K45" si="19">J80/J11*10</f>
        <v>56.627906976744185</v>
      </c>
      <c r="K45" s="192">
        <f t="shared" si="19"/>
        <v>59.393939393939391</v>
      </c>
      <c r="L45" s="192">
        <f t="shared" ref="L45:M45" si="20">L80/L11*10</f>
        <v>65.333333333333329</v>
      </c>
      <c r="M45" s="192">
        <f t="shared" si="20"/>
        <v>54.387755102040813</v>
      </c>
    </row>
    <row r="46" spans="1:13" s="117" customFormat="1" ht="20.100000000000001" customHeight="1">
      <c r="A46" s="117" t="s">
        <v>331</v>
      </c>
      <c r="B46" s="176">
        <f t="shared" ref="B46" si="21">+B81/B12*10</f>
        <v>46.898734177215189</v>
      </c>
      <c r="C46" s="192">
        <f t="shared" ref="C46:I46" si="22">C81/C12*10</f>
        <v>56.674786845310592</v>
      </c>
      <c r="D46" s="192">
        <f t="shared" si="22"/>
        <v>59.275198187995464</v>
      </c>
      <c r="E46" s="192">
        <f t="shared" si="22"/>
        <v>56.308510638297875</v>
      </c>
      <c r="F46" s="192">
        <f t="shared" si="22"/>
        <v>53.785249457700658</v>
      </c>
      <c r="G46" s="192">
        <f t="shared" si="22"/>
        <v>52.425905598243688</v>
      </c>
      <c r="H46" s="192">
        <f t="shared" si="22"/>
        <v>55.604626708727658</v>
      </c>
      <c r="I46" s="192">
        <f t="shared" si="22"/>
        <v>48.173076923076927</v>
      </c>
      <c r="J46" s="192">
        <f t="shared" ref="J46:K46" si="23">J81/J12*10</f>
        <v>55.375832540437678</v>
      </c>
      <c r="K46" s="192">
        <f t="shared" si="23"/>
        <v>55.547169811320749</v>
      </c>
      <c r="L46" s="192">
        <f t="shared" ref="L46:M46" si="24">L81/L12*10</f>
        <v>56.085714285714289</v>
      </c>
      <c r="M46" s="192">
        <f t="shared" si="24"/>
        <v>56.747572815533978</v>
      </c>
    </row>
    <row r="47" spans="1:13" s="117" customFormat="1" ht="20.100000000000001" customHeight="1">
      <c r="A47" s="117" t="s">
        <v>332</v>
      </c>
      <c r="B47" s="176">
        <f t="shared" ref="B47" si="25">+B82/B13*10</f>
        <v>58</v>
      </c>
      <c r="C47" s="192">
        <f t="shared" ref="C47:I47" si="26">C82/C13*10</f>
        <v>65.522664199814983</v>
      </c>
      <c r="D47" s="192">
        <f t="shared" si="26"/>
        <v>62.22018348623854</v>
      </c>
      <c r="E47" s="192">
        <f t="shared" si="26"/>
        <v>65.576576576576585</v>
      </c>
      <c r="F47" s="192">
        <f t="shared" si="26"/>
        <v>42.539543057996489</v>
      </c>
      <c r="G47" s="192">
        <f t="shared" si="26"/>
        <v>67.103274559193949</v>
      </c>
      <c r="H47" s="192">
        <f t="shared" si="26"/>
        <v>58.4375</v>
      </c>
      <c r="I47" s="192">
        <f t="shared" si="26"/>
        <v>52.789237668161434</v>
      </c>
      <c r="J47" s="192">
        <f t="shared" ref="J47:K47" si="27">J82/J13*10</f>
        <v>65.13274336283186</v>
      </c>
      <c r="K47" s="192">
        <f t="shared" si="27"/>
        <v>61.483420593368237</v>
      </c>
      <c r="L47" s="192">
        <f t="shared" ref="L47:M47" si="28">L82/L13*10</f>
        <v>60.968858131487885</v>
      </c>
      <c r="M47" s="192">
        <f t="shared" si="28"/>
        <v>59.823083403538327</v>
      </c>
    </row>
    <row r="48" spans="1:13" s="117" customFormat="1" ht="20.100000000000001" customHeight="1">
      <c r="A48" s="117" t="s">
        <v>333</v>
      </c>
      <c r="B48" s="176">
        <f t="shared" ref="B48" si="29">+B83/B14*10</f>
        <v>66.199253383107802</v>
      </c>
      <c r="C48" s="192">
        <f t="shared" ref="C48:I48" si="30">C83/C14*10</f>
        <v>64.649927571221625</v>
      </c>
      <c r="D48" s="192">
        <f t="shared" si="30"/>
        <v>54.6</v>
      </c>
      <c r="E48" s="192">
        <f t="shared" si="30"/>
        <v>65</v>
      </c>
      <c r="F48" s="192">
        <f t="shared" si="30"/>
        <v>55.281936127744515</v>
      </c>
      <c r="G48" s="192">
        <f t="shared" si="30"/>
        <v>76.699831365935921</v>
      </c>
      <c r="H48" s="192">
        <f t="shared" si="30"/>
        <v>57.451834862385319</v>
      </c>
      <c r="I48" s="192">
        <f t="shared" si="30"/>
        <v>57.286135693215343</v>
      </c>
      <c r="J48" s="192">
        <f t="shared" ref="J48:K48" si="31">J83/J14*10</f>
        <v>79.39629005059021</v>
      </c>
      <c r="K48" s="192">
        <f t="shared" si="31"/>
        <v>78.631079089569354</v>
      </c>
      <c r="L48" s="192">
        <f t="shared" ref="L48:M48" si="32">L83/L14*10</f>
        <v>77.59612277867528</v>
      </c>
      <c r="M48" s="192">
        <f t="shared" si="32"/>
        <v>70.888568683957729</v>
      </c>
    </row>
    <row r="49" spans="1:13" s="117" customFormat="1" ht="20.100000000000001" customHeight="1">
      <c r="A49" s="117" t="s">
        <v>334</v>
      </c>
      <c r="B49" s="176">
        <f t="shared" ref="B49" si="33">+B84/B15*10</f>
        <v>59.470314318975554</v>
      </c>
      <c r="C49" s="192">
        <f t="shared" ref="C49:I49" si="34">C84/C15*10</f>
        <v>53.121636167922503</v>
      </c>
      <c r="D49" s="192">
        <f t="shared" si="34"/>
        <v>54.459088412959915</v>
      </c>
      <c r="E49" s="192">
        <f t="shared" si="34"/>
        <v>65.17828632251198</v>
      </c>
      <c r="F49" s="192">
        <f t="shared" si="34"/>
        <v>61.741318570709609</v>
      </c>
      <c r="G49" s="192">
        <f t="shared" si="34"/>
        <v>56.163522012578618</v>
      </c>
      <c r="H49" s="192">
        <f t="shared" si="34"/>
        <v>59.249878226984904</v>
      </c>
      <c r="I49" s="192">
        <f t="shared" si="34"/>
        <v>63.002409638554219</v>
      </c>
      <c r="J49" s="192">
        <f t="shared" ref="J49:K49" si="35">J84/J15*10</f>
        <v>69.961445783132532</v>
      </c>
      <c r="K49" s="192">
        <f t="shared" si="35"/>
        <v>70.183132530120474</v>
      </c>
      <c r="L49" s="192">
        <f t="shared" ref="L49:M49" si="36">L84/L15*10</f>
        <v>70.338000965717043</v>
      </c>
      <c r="M49" s="192">
        <f t="shared" si="36"/>
        <v>69.199004975124382</v>
      </c>
    </row>
    <row r="50" spans="1:13" s="117" customFormat="1" ht="20.100000000000001" customHeight="1">
      <c r="A50" s="117" t="s">
        <v>335</v>
      </c>
      <c r="B50" s="176">
        <f t="shared" ref="B50" si="37">+B85/B16*10</f>
        <v>60.399804973183812</v>
      </c>
      <c r="C50" s="192">
        <f t="shared" ref="C50:I50" si="38">C85/C16*10</f>
        <v>72.879141390573963</v>
      </c>
      <c r="D50" s="192">
        <f t="shared" si="38"/>
        <v>67.102903501280963</v>
      </c>
      <c r="E50" s="192">
        <f t="shared" si="38"/>
        <v>73.655158570855079</v>
      </c>
      <c r="F50" s="192">
        <f t="shared" si="38"/>
        <v>72.545965823058623</v>
      </c>
      <c r="G50" s="192">
        <f t="shared" si="38"/>
        <v>75.195827232796489</v>
      </c>
      <c r="H50" s="192">
        <f t="shared" si="38"/>
        <v>71.407287740082566</v>
      </c>
      <c r="I50" s="192">
        <f t="shared" si="38"/>
        <v>59.623438027693339</v>
      </c>
      <c r="J50" s="192">
        <f t="shared" ref="J50:K50" si="39">J85/J16*10</f>
        <v>72.241650913673595</v>
      </c>
      <c r="K50" s="192">
        <f t="shared" si="39"/>
        <v>79.530646904431066</v>
      </c>
      <c r="L50" s="192">
        <f t="shared" ref="L50:M50" si="40">L85/L16*10</f>
        <v>85.304635761589395</v>
      </c>
      <c r="M50" s="192">
        <f t="shared" si="40"/>
        <v>79.862418537291816</v>
      </c>
    </row>
    <row r="51" spans="1:13" s="117" customFormat="1" ht="20.100000000000001" customHeight="1">
      <c r="A51" s="117" t="s">
        <v>336</v>
      </c>
      <c r="B51" s="176">
        <f t="shared" ref="B51" si="41">+B86/B17*10</f>
        <v>59.685114503816791</v>
      </c>
      <c r="C51" s="192">
        <f t="shared" ref="C51:I51" si="42">C86/C17*10</f>
        <v>54.081264108352144</v>
      </c>
      <c r="D51" s="192">
        <f t="shared" si="42"/>
        <v>47.17590571802706</v>
      </c>
      <c r="E51" s="192">
        <f t="shared" si="42"/>
        <v>57.61904761904762</v>
      </c>
      <c r="F51" s="192">
        <f t="shared" si="42"/>
        <v>56.903860711582141</v>
      </c>
      <c r="G51" s="192">
        <f t="shared" si="42"/>
        <v>59.021479713603817</v>
      </c>
      <c r="H51" s="192">
        <f t="shared" si="42"/>
        <v>55.760483297796732</v>
      </c>
      <c r="I51" s="192">
        <f t="shared" si="42"/>
        <v>83.322957198443589</v>
      </c>
      <c r="J51" s="192">
        <f t="shared" ref="J51:K51" si="43">J86/J17*10</f>
        <v>63.394248052726184</v>
      </c>
      <c r="K51" s="192">
        <f t="shared" si="43"/>
        <v>80.55904008726479</v>
      </c>
      <c r="L51" s="192">
        <f t="shared" ref="L51:M51" si="44">L86/L17*10</f>
        <v>87.601541654313664</v>
      </c>
      <c r="M51" s="519">
        <f t="shared" si="44"/>
        <v>81.037557416914353</v>
      </c>
    </row>
    <row r="52" spans="1:13" s="117" customFormat="1" ht="20.100000000000001" customHeight="1">
      <c r="A52" s="117" t="s">
        <v>337</v>
      </c>
      <c r="B52" s="176">
        <f t="shared" ref="B52" si="45">+B87/B18*10</f>
        <v>6.801305589555283</v>
      </c>
      <c r="C52" s="192">
        <f t="shared" ref="C52:I52" si="46">C87/C18*10</f>
        <v>68.576664630421504</v>
      </c>
      <c r="D52" s="192">
        <f t="shared" si="46"/>
        <v>65.130134200894673</v>
      </c>
      <c r="E52" s="192">
        <f t="shared" si="46"/>
        <v>67.249357326478147</v>
      </c>
      <c r="F52" s="192">
        <f t="shared" si="46"/>
        <v>72.073540561031081</v>
      </c>
      <c r="G52" s="192">
        <f t="shared" si="46"/>
        <v>74.663718444812972</v>
      </c>
      <c r="H52" s="192">
        <f t="shared" si="46"/>
        <v>77.92771084337349</v>
      </c>
      <c r="I52" s="192">
        <f t="shared" si="46"/>
        <v>65.65217391304347</v>
      </c>
      <c r="J52" s="192">
        <f t="shared" ref="J52:K52" si="47">J87/J18*10</f>
        <v>74.727718108159024</v>
      </c>
      <c r="K52" s="192">
        <f t="shared" si="47"/>
        <v>83.809437714698959</v>
      </c>
      <c r="L52" s="192">
        <f t="shared" ref="L52:M52" si="48">L87/L18*10</f>
        <v>79.028464291801598</v>
      </c>
      <c r="M52" s="519">
        <f t="shared" si="48"/>
        <v>75.120698510529024</v>
      </c>
    </row>
    <row r="53" spans="1:13" s="117" customFormat="1" ht="20.100000000000001" customHeight="1">
      <c r="A53" s="117" t="s">
        <v>338</v>
      </c>
      <c r="B53" s="176">
        <f t="shared" ref="B53" si="49">+B88/B19*10</f>
        <v>65.898010647240127</v>
      </c>
      <c r="C53" s="192">
        <f t="shared" ref="C53:I53" si="50">C88/C19*10</f>
        <v>59.910824869952933</v>
      </c>
      <c r="D53" s="192">
        <f t="shared" si="50"/>
        <v>62.934621099554235</v>
      </c>
      <c r="E53" s="192">
        <f t="shared" si="50"/>
        <v>41.613300492610833</v>
      </c>
      <c r="F53" s="192">
        <f t="shared" si="50"/>
        <v>58.937638649248214</v>
      </c>
      <c r="G53" s="192">
        <f t="shared" si="50"/>
        <v>70.507579237482773</v>
      </c>
      <c r="H53" s="192">
        <f t="shared" si="50"/>
        <v>66.225895316804412</v>
      </c>
      <c r="I53" s="192">
        <f t="shared" si="50"/>
        <v>52.807859264336301</v>
      </c>
      <c r="J53" s="192">
        <f t="shared" ref="J53:K53" si="51">J88/J19*10</f>
        <v>65.486305801164548</v>
      </c>
      <c r="K53" s="192">
        <f t="shared" si="51"/>
        <v>81.409674234945712</v>
      </c>
      <c r="L53" s="192">
        <f t="shared" ref="L53:M53" si="52">L88/L19*10</f>
        <v>80.838886711093693</v>
      </c>
      <c r="M53" s="192">
        <f t="shared" si="52"/>
        <v>76.990558615263581</v>
      </c>
    </row>
    <row r="54" spans="1:13" s="117" customFormat="1" ht="20.100000000000001" customHeight="1">
      <c r="A54" s="117" t="s">
        <v>339</v>
      </c>
      <c r="B54" s="176">
        <f t="shared" ref="B54" si="53">+B89/B20*10</f>
        <v>62</v>
      </c>
      <c r="C54" s="192">
        <f t="shared" ref="C54:I54" si="54">C89/C20*10</f>
        <v>63.001172332942552</v>
      </c>
      <c r="D54" s="192">
        <f t="shared" si="54"/>
        <v>61.99767035527082</v>
      </c>
      <c r="E54" s="192">
        <f t="shared" si="54"/>
        <v>65</v>
      </c>
      <c r="F54" s="192">
        <f t="shared" si="54"/>
        <v>59.98009289980093</v>
      </c>
      <c r="G54" s="192">
        <f t="shared" si="54"/>
        <v>61.897163120567377</v>
      </c>
      <c r="H54" s="192">
        <f t="shared" si="54"/>
        <v>58.833333333333336</v>
      </c>
      <c r="I54" s="192">
        <f t="shared" si="54"/>
        <v>62.696774193548386</v>
      </c>
      <c r="J54" s="192">
        <f t="shared" ref="J54:K54" si="55">J89/J20*10</f>
        <v>65.782747603833869</v>
      </c>
      <c r="K54" s="192">
        <f t="shared" si="55"/>
        <v>63.860555196901231</v>
      </c>
      <c r="L54" s="192">
        <f t="shared" ref="L54:M54" si="56">L89/L20*10</f>
        <v>63.87346675274371</v>
      </c>
      <c r="M54" s="192">
        <f t="shared" si="56"/>
        <v>69.525641025641022</v>
      </c>
    </row>
    <row r="55" spans="1:13" s="117" customFormat="1" ht="20.100000000000001" customHeight="1">
      <c r="A55" s="117" t="s">
        <v>340</v>
      </c>
      <c r="B55" s="176">
        <f t="shared" ref="B55" si="57">+B90/B21*10</f>
        <v>56.25</v>
      </c>
      <c r="C55" s="192">
        <f t="shared" ref="C55:I55" si="58">C90/C21*10</f>
        <v>55.977961432506888</v>
      </c>
      <c r="D55" s="192">
        <f t="shared" si="58"/>
        <v>53.29059829059829</v>
      </c>
      <c r="E55" s="192">
        <f t="shared" si="58"/>
        <v>58.909090909090907</v>
      </c>
      <c r="F55" s="192">
        <f t="shared" si="58"/>
        <v>57.491228070175438</v>
      </c>
      <c r="G55" s="192">
        <f t="shared" si="58"/>
        <v>60.423728813559322</v>
      </c>
      <c r="H55" s="192">
        <f t="shared" si="58"/>
        <v>15.491525423728813</v>
      </c>
      <c r="I55" s="192">
        <f t="shared" si="58"/>
        <v>29.926062846580407</v>
      </c>
      <c r="J55" s="192">
        <f t="shared" ref="J55:K55" si="59">J90/J21*10</f>
        <v>56.981424148606806</v>
      </c>
      <c r="K55" s="192">
        <f t="shared" si="59"/>
        <v>58.756567425569173</v>
      </c>
      <c r="L55" s="192">
        <f t="shared" ref="L55:M55" si="60">L90/L21*10</f>
        <v>61.352833638025587</v>
      </c>
      <c r="M55" s="192">
        <f t="shared" si="60"/>
        <v>59.694397283531409</v>
      </c>
    </row>
    <row r="56" spans="1:13" s="117" customFormat="1" ht="20.100000000000001" customHeight="1"/>
    <row r="57" spans="1:13" ht="20.100000000000001" customHeight="1"/>
    <row r="58" spans="1:13" ht="20.100000000000001" customHeight="1">
      <c r="F58" s="261"/>
    </row>
    <row r="59" spans="1:13" ht="20.100000000000001" customHeight="1">
      <c r="F59" s="261"/>
    </row>
    <row r="60" spans="1:13" ht="20.100000000000001" customHeight="1">
      <c r="F60" s="261"/>
    </row>
    <row r="61" spans="1:13" ht="20.100000000000001" customHeight="1">
      <c r="F61" s="261"/>
    </row>
    <row r="62" spans="1:13" ht="20.100000000000001" customHeight="1">
      <c r="F62" s="261"/>
    </row>
    <row r="63" spans="1:13" ht="20.100000000000001" customHeight="1">
      <c r="F63" s="261"/>
    </row>
    <row r="64" spans="1:13" ht="20.100000000000001" customHeight="1">
      <c r="F64" s="261"/>
    </row>
    <row r="65" spans="1:14" ht="20.100000000000001" customHeight="1">
      <c r="F65" s="261"/>
    </row>
    <row r="66" spans="1:14" ht="20.100000000000001" customHeight="1">
      <c r="F66" s="261"/>
    </row>
    <row r="67" spans="1:14" ht="20.100000000000001" customHeight="1">
      <c r="F67" s="261"/>
    </row>
    <row r="68" spans="1:14" ht="20.100000000000001" customHeight="1">
      <c r="F68" s="261"/>
    </row>
    <row r="69" spans="1:14" ht="20.100000000000001" customHeight="1">
      <c r="F69" s="261"/>
      <c r="N69" s="286"/>
    </row>
    <row r="70" spans="1:14" ht="20.100000000000001" customHeight="1">
      <c r="F70" s="261"/>
      <c r="N70" s="286"/>
    </row>
    <row r="71" spans="1:14" ht="20.100000000000001" customHeight="1">
      <c r="A71" s="179" t="s">
        <v>303</v>
      </c>
      <c r="B71" s="180"/>
      <c r="C71" s="180"/>
      <c r="D71" s="180"/>
      <c r="E71" s="180"/>
      <c r="F71" s="183"/>
      <c r="N71" s="286"/>
    </row>
    <row r="72" spans="1:14" ht="20.100000000000001" customHeight="1">
      <c r="A72" s="182" t="s">
        <v>36</v>
      </c>
      <c r="B72" s="180"/>
      <c r="C72" s="180"/>
      <c r="D72" s="180"/>
      <c r="E72" s="180"/>
      <c r="F72" s="183"/>
      <c r="N72" s="287"/>
    </row>
    <row r="73" spans="1:14" ht="20.100000000000001" customHeight="1">
      <c r="F73" s="14"/>
      <c r="M73" s="162" t="s">
        <v>404</v>
      </c>
      <c r="N73" s="287"/>
    </row>
    <row r="74" spans="1:14" s="114" customFormat="1" ht="27" customHeight="1">
      <c r="A74" s="271"/>
      <c r="B74" s="141">
        <v>2009</v>
      </c>
      <c r="C74" s="159">
        <v>2010</v>
      </c>
      <c r="D74" s="141">
        <v>2011</v>
      </c>
      <c r="E74" s="160">
        <v>2012</v>
      </c>
      <c r="F74" s="160">
        <v>2013</v>
      </c>
      <c r="G74" s="160">
        <v>2014</v>
      </c>
      <c r="H74" s="160">
        <v>2015</v>
      </c>
      <c r="I74" s="160">
        <v>2016</v>
      </c>
      <c r="J74" s="160">
        <v>2017</v>
      </c>
      <c r="K74" s="160">
        <v>2018</v>
      </c>
      <c r="L74" s="160">
        <v>2019</v>
      </c>
      <c r="M74" s="160">
        <v>2020</v>
      </c>
      <c r="N74" s="287"/>
    </row>
    <row r="75" spans="1:14" s="114" customFormat="1" ht="20.100000000000001" customHeight="1">
      <c r="A75" s="260" t="s">
        <v>17</v>
      </c>
      <c r="B75" s="152">
        <f t="shared" ref="B75:M75" si="61">SUM(B76:B90)</f>
        <v>150541</v>
      </c>
      <c r="C75" s="154">
        <f t="shared" si="61"/>
        <v>190219</v>
      </c>
      <c r="D75" s="154">
        <f t="shared" si="61"/>
        <v>187452</v>
      </c>
      <c r="E75" s="154">
        <f t="shared" si="61"/>
        <v>209317</v>
      </c>
      <c r="F75" s="154">
        <f t="shared" si="61"/>
        <v>202561</v>
      </c>
      <c r="G75" s="154">
        <f t="shared" si="61"/>
        <v>256199</v>
      </c>
      <c r="H75" s="154">
        <f t="shared" si="61"/>
        <v>230229</v>
      </c>
      <c r="I75" s="154">
        <f t="shared" si="61"/>
        <v>209451</v>
      </c>
      <c r="J75" s="154">
        <f t="shared" si="61"/>
        <v>275905</v>
      </c>
      <c r="K75" s="154">
        <f t="shared" si="61"/>
        <v>308673</v>
      </c>
      <c r="L75" s="154">
        <f t="shared" si="61"/>
        <v>308747</v>
      </c>
      <c r="M75" s="154">
        <f t="shared" si="61"/>
        <v>313284</v>
      </c>
      <c r="N75" s="287"/>
    </row>
    <row r="76" spans="1:14" s="114" customFormat="1" ht="20.100000000000001" customHeight="1">
      <c r="A76" s="114" t="s">
        <v>326</v>
      </c>
      <c r="B76" s="107">
        <v>7080</v>
      </c>
      <c r="C76" s="155">
        <v>7471</v>
      </c>
      <c r="D76" s="155">
        <v>7656</v>
      </c>
      <c r="E76" s="155">
        <v>7685</v>
      </c>
      <c r="F76" s="155">
        <v>6578</v>
      </c>
      <c r="G76" s="212">
        <v>7413</v>
      </c>
      <c r="H76" s="212">
        <v>7405</v>
      </c>
      <c r="I76" s="212">
        <v>7154</v>
      </c>
      <c r="J76" s="123">
        <v>7139</v>
      </c>
      <c r="K76" s="123">
        <v>8726</v>
      </c>
      <c r="L76" s="114">
        <v>8728</v>
      </c>
      <c r="M76" s="122">
        <v>8752</v>
      </c>
      <c r="N76" s="287"/>
    </row>
    <row r="77" spans="1:14" s="114" customFormat="1" ht="20.100000000000001" customHeight="1">
      <c r="A77" s="114" t="s">
        <v>327</v>
      </c>
      <c r="B77" s="107">
        <v>936</v>
      </c>
      <c r="C77" s="155">
        <v>876</v>
      </c>
      <c r="D77" s="155">
        <v>844</v>
      </c>
      <c r="E77" s="155">
        <v>1069</v>
      </c>
      <c r="F77" s="155">
        <v>1320</v>
      </c>
      <c r="G77" s="212">
        <v>1315</v>
      </c>
      <c r="H77" s="212">
        <v>1173</v>
      </c>
      <c r="I77" s="212">
        <v>404</v>
      </c>
      <c r="J77" s="123">
        <v>1332</v>
      </c>
      <c r="K77" s="123">
        <v>1348</v>
      </c>
      <c r="L77" s="114">
        <v>1348</v>
      </c>
      <c r="M77" s="122">
        <v>1335</v>
      </c>
      <c r="N77" s="287"/>
    </row>
    <row r="78" spans="1:14" s="114" customFormat="1" ht="20.100000000000001" customHeight="1">
      <c r="A78" s="114" t="s">
        <v>328</v>
      </c>
      <c r="B78" s="107">
        <v>13242</v>
      </c>
      <c r="C78" s="155">
        <v>14679</v>
      </c>
      <c r="D78" s="155">
        <v>16324</v>
      </c>
      <c r="E78" s="155">
        <v>21786</v>
      </c>
      <c r="F78" s="155">
        <v>24633</v>
      </c>
      <c r="G78" s="212">
        <v>27799</v>
      </c>
      <c r="H78" s="212">
        <v>31527</v>
      </c>
      <c r="I78" s="212">
        <v>29061</v>
      </c>
      <c r="J78" s="123">
        <v>36010</v>
      </c>
      <c r="K78" s="123">
        <v>33809</v>
      </c>
      <c r="L78" s="114">
        <v>33817</v>
      </c>
      <c r="M78" s="122">
        <v>43470</v>
      </c>
    </row>
    <row r="79" spans="1:14" s="114" customFormat="1" ht="20.100000000000001" customHeight="1">
      <c r="A79" s="114" t="s">
        <v>329</v>
      </c>
      <c r="B79" s="107">
        <v>4181</v>
      </c>
      <c r="C79" s="155">
        <v>4444</v>
      </c>
      <c r="D79" s="155">
        <v>2392</v>
      </c>
      <c r="E79" s="155">
        <v>6539</v>
      </c>
      <c r="F79" s="155">
        <v>2617</v>
      </c>
      <c r="G79" s="212">
        <v>5649</v>
      </c>
      <c r="H79" s="212">
        <v>3390</v>
      </c>
      <c r="I79" s="212">
        <v>2302</v>
      </c>
      <c r="J79" s="123">
        <v>5138</v>
      </c>
      <c r="K79" s="123">
        <v>6796</v>
      </c>
      <c r="L79" s="114">
        <v>6798</v>
      </c>
      <c r="M79" s="122">
        <v>5543</v>
      </c>
    </row>
    <row r="80" spans="1:14" s="114" customFormat="1" ht="20.100000000000001" customHeight="1">
      <c r="A80" s="114" t="s">
        <v>330</v>
      </c>
      <c r="B80" s="107">
        <v>551</v>
      </c>
      <c r="C80" s="155">
        <v>506</v>
      </c>
      <c r="D80" s="155">
        <v>365</v>
      </c>
      <c r="E80" s="155">
        <v>624</v>
      </c>
      <c r="F80" s="155">
        <v>363</v>
      </c>
      <c r="G80" s="212">
        <v>508</v>
      </c>
      <c r="H80" s="212">
        <v>341</v>
      </c>
      <c r="I80" s="212">
        <v>249</v>
      </c>
      <c r="J80" s="123">
        <v>487</v>
      </c>
      <c r="K80" s="123">
        <v>588</v>
      </c>
      <c r="L80" s="114">
        <v>588</v>
      </c>
      <c r="M80" s="122">
        <v>533</v>
      </c>
    </row>
    <row r="81" spans="1:13" s="114" customFormat="1" ht="20.100000000000001" customHeight="1">
      <c r="A81" s="114" t="s">
        <v>331</v>
      </c>
      <c r="B81" s="107">
        <v>3705</v>
      </c>
      <c r="C81" s="155">
        <v>4653</v>
      </c>
      <c r="D81" s="155">
        <v>5234</v>
      </c>
      <c r="E81" s="155">
        <v>5293</v>
      </c>
      <c r="F81" s="155">
        <v>4959</v>
      </c>
      <c r="G81" s="212">
        <v>4776</v>
      </c>
      <c r="H81" s="212">
        <v>5288</v>
      </c>
      <c r="I81" s="212">
        <v>4509</v>
      </c>
      <c r="J81" s="123">
        <v>5820</v>
      </c>
      <c r="K81" s="123">
        <v>5888</v>
      </c>
      <c r="L81" s="114">
        <v>5889</v>
      </c>
      <c r="M81" s="122">
        <v>5845</v>
      </c>
    </row>
    <row r="82" spans="1:13" s="114" customFormat="1" ht="20.100000000000001" customHeight="1">
      <c r="A82" s="114" t="s">
        <v>332</v>
      </c>
      <c r="B82" s="107">
        <v>5974</v>
      </c>
      <c r="C82" s="155">
        <v>7083</v>
      </c>
      <c r="D82" s="155">
        <v>6782</v>
      </c>
      <c r="E82" s="155">
        <v>7279</v>
      </c>
      <c r="F82" s="155">
        <v>4841</v>
      </c>
      <c r="G82" s="212">
        <v>7992</v>
      </c>
      <c r="H82" s="212">
        <v>6732</v>
      </c>
      <c r="I82" s="212">
        <v>5886</v>
      </c>
      <c r="J82" s="123">
        <v>7360</v>
      </c>
      <c r="K82" s="123">
        <v>7046</v>
      </c>
      <c r="L82" s="114">
        <v>7048</v>
      </c>
      <c r="M82" s="122">
        <v>7101</v>
      </c>
    </row>
    <row r="83" spans="1:13" s="114" customFormat="1" ht="20.100000000000001" customHeight="1">
      <c r="A83" s="114" t="s">
        <v>333</v>
      </c>
      <c r="B83" s="107">
        <v>28373</v>
      </c>
      <c r="C83" s="155">
        <v>26778</v>
      </c>
      <c r="D83" s="155">
        <v>25116</v>
      </c>
      <c r="E83" s="155">
        <v>30836</v>
      </c>
      <c r="F83" s="155">
        <v>22157</v>
      </c>
      <c r="G83" s="212">
        <v>45483</v>
      </c>
      <c r="H83" s="212">
        <v>25049</v>
      </c>
      <c r="I83" s="212">
        <v>21362</v>
      </c>
      <c r="J83" s="123">
        <v>47082</v>
      </c>
      <c r="K83" s="123">
        <v>48020</v>
      </c>
      <c r="L83" s="114">
        <v>48032</v>
      </c>
      <c r="M83" s="122">
        <v>44277</v>
      </c>
    </row>
    <row r="84" spans="1:13" s="114" customFormat="1" ht="20.100000000000001" customHeight="1">
      <c r="A84" s="114" t="s">
        <v>334</v>
      </c>
      <c r="B84" s="107">
        <v>10217</v>
      </c>
      <c r="C84" s="155">
        <v>9870</v>
      </c>
      <c r="D84" s="155">
        <v>9917</v>
      </c>
      <c r="E84" s="155">
        <v>12247</v>
      </c>
      <c r="F84" s="155">
        <v>12268</v>
      </c>
      <c r="G84" s="212">
        <v>11609</v>
      </c>
      <c r="H84" s="212">
        <v>12164</v>
      </c>
      <c r="I84" s="212">
        <v>13073</v>
      </c>
      <c r="J84" s="123">
        <v>14517</v>
      </c>
      <c r="K84" s="123">
        <v>14563</v>
      </c>
      <c r="L84" s="114">
        <v>14567</v>
      </c>
      <c r="M84" s="122">
        <v>13909</v>
      </c>
    </row>
    <row r="85" spans="1:13" s="114" customFormat="1" ht="20.100000000000001" customHeight="1">
      <c r="A85" s="114" t="s">
        <v>335</v>
      </c>
      <c r="B85" s="107">
        <v>24776</v>
      </c>
      <c r="C85" s="155">
        <v>31236</v>
      </c>
      <c r="D85" s="155">
        <v>31431</v>
      </c>
      <c r="E85" s="155">
        <v>36695</v>
      </c>
      <c r="F85" s="155">
        <v>33538</v>
      </c>
      <c r="G85" s="212">
        <v>41087</v>
      </c>
      <c r="H85" s="212">
        <v>39781</v>
      </c>
      <c r="I85" s="212">
        <v>35309</v>
      </c>
      <c r="J85" s="123">
        <v>45859</v>
      </c>
      <c r="K85" s="123">
        <v>51512</v>
      </c>
      <c r="L85" s="114">
        <v>51524</v>
      </c>
      <c r="M85" s="122">
        <v>55145</v>
      </c>
    </row>
    <row r="86" spans="1:13" s="114" customFormat="1" ht="20.100000000000001" customHeight="1">
      <c r="A86" s="277" t="s">
        <v>336</v>
      </c>
      <c r="B86" s="295">
        <v>12510</v>
      </c>
      <c r="C86" s="122">
        <v>11979</v>
      </c>
      <c r="D86" s="122">
        <v>10808</v>
      </c>
      <c r="E86" s="122">
        <v>14278</v>
      </c>
      <c r="F86" s="122">
        <v>15034</v>
      </c>
      <c r="G86" s="298">
        <v>17311</v>
      </c>
      <c r="H86" s="298">
        <v>15691</v>
      </c>
      <c r="I86" s="298">
        <v>21414</v>
      </c>
      <c r="J86" s="380">
        <v>21161</v>
      </c>
      <c r="K86" s="380">
        <v>29541</v>
      </c>
      <c r="L86" s="277">
        <v>29548</v>
      </c>
      <c r="M86" s="122">
        <v>29992</v>
      </c>
    </row>
    <row r="87" spans="1:13" s="114" customFormat="1" ht="20.100000000000001" customHeight="1">
      <c r="A87" s="277" t="s">
        <v>337</v>
      </c>
      <c r="B87" s="295">
        <v>3334</v>
      </c>
      <c r="C87" s="122">
        <v>33678</v>
      </c>
      <c r="D87" s="122">
        <v>32031</v>
      </c>
      <c r="E87" s="122">
        <v>34008</v>
      </c>
      <c r="F87" s="122">
        <v>38026</v>
      </c>
      <c r="G87" s="298">
        <v>40520</v>
      </c>
      <c r="H87" s="298">
        <v>42042</v>
      </c>
      <c r="I87" s="298">
        <v>34277</v>
      </c>
      <c r="J87" s="380">
        <v>39658</v>
      </c>
      <c r="K87" s="380">
        <v>46355</v>
      </c>
      <c r="L87" s="277">
        <v>46366</v>
      </c>
      <c r="M87" s="122">
        <v>43878</v>
      </c>
    </row>
    <row r="88" spans="1:13" s="114" customFormat="1" ht="20.100000000000001" customHeight="1">
      <c r="A88" s="114" t="s">
        <v>338</v>
      </c>
      <c r="B88" s="107">
        <v>23519</v>
      </c>
      <c r="C88" s="155">
        <v>24186</v>
      </c>
      <c r="D88" s="155">
        <v>25413</v>
      </c>
      <c r="E88" s="155">
        <v>16895</v>
      </c>
      <c r="F88" s="155">
        <v>23911</v>
      </c>
      <c r="G88" s="212">
        <v>30699</v>
      </c>
      <c r="H88" s="212">
        <v>28848</v>
      </c>
      <c r="I88" s="212">
        <v>23114</v>
      </c>
      <c r="J88" s="123">
        <v>30366</v>
      </c>
      <c r="K88" s="123">
        <v>41234</v>
      </c>
      <c r="L88" s="114">
        <v>41244</v>
      </c>
      <c r="M88" s="122">
        <v>39142</v>
      </c>
    </row>
    <row r="89" spans="1:13" s="114" customFormat="1" ht="20.100000000000001" customHeight="1">
      <c r="A89" s="114" t="s">
        <v>339</v>
      </c>
      <c r="B89" s="107">
        <v>10478</v>
      </c>
      <c r="C89" s="155">
        <v>10748</v>
      </c>
      <c r="D89" s="155">
        <v>10645</v>
      </c>
      <c r="E89" s="155">
        <v>11167</v>
      </c>
      <c r="F89" s="155">
        <v>9039</v>
      </c>
      <c r="G89" s="212">
        <v>10473</v>
      </c>
      <c r="H89" s="212">
        <v>9884</v>
      </c>
      <c r="I89" s="212">
        <v>9718</v>
      </c>
      <c r="J89" s="123">
        <v>10295</v>
      </c>
      <c r="K89" s="123">
        <v>9892</v>
      </c>
      <c r="L89" s="114">
        <v>9894</v>
      </c>
      <c r="M89" s="122">
        <v>10846</v>
      </c>
    </row>
    <row r="90" spans="1:13" s="114" customFormat="1" ht="20.100000000000001" customHeight="1">
      <c r="A90" s="114" t="s">
        <v>340</v>
      </c>
      <c r="B90" s="107">
        <v>1665</v>
      </c>
      <c r="C90" s="155">
        <v>2032</v>
      </c>
      <c r="D90" s="155">
        <v>2494</v>
      </c>
      <c r="E90" s="155">
        <v>2916</v>
      </c>
      <c r="F90" s="155">
        <v>3277</v>
      </c>
      <c r="G90" s="212">
        <v>3565</v>
      </c>
      <c r="H90" s="212">
        <v>914</v>
      </c>
      <c r="I90" s="212">
        <v>1619</v>
      </c>
      <c r="J90" s="123">
        <v>3681</v>
      </c>
      <c r="K90" s="123">
        <v>3355</v>
      </c>
      <c r="L90" s="114">
        <v>3356</v>
      </c>
      <c r="M90" s="122">
        <v>3516</v>
      </c>
    </row>
    <row r="91" spans="1:13" s="114" customFormat="1" ht="20.100000000000001" customHeight="1">
      <c r="A91" s="107"/>
      <c r="B91" s="107"/>
      <c r="C91" s="107"/>
      <c r="D91" s="107"/>
      <c r="E91" s="107"/>
      <c r="F91" s="107"/>
    </row>
    <row r="92" spans="1:13" ht="20.100000000000001" customHeight="1"/>
    <row r="93" spans="1:13" ht="20.100000000000001" customHeight="1"/>
    <row r="94" spans="1:13" ht="20.100000000000001" customHeight="1"/>
    <row r="95" spans="1:13" ht="20.100000000000001" customHeight="1"/>
    <row r="96" spans="1:13" ht="20.100000000000001" customHeight="1"/>
    <row r="97" ht="20.100000000000001" customHeight="1"/>
    <row r="98" ht="20.100000000000001" customHeight="1"/>
    <row r="99" ht="20.100000000000001" customHeight="1"/>
    <row r="100" ht="20.100000000000001" customHeight="1"/>
    <row r="101" ht="20.100000000000001" customHeight="1"/>
    <row r="102" ht="20.100000000000001" customHeight="1"/>
    <row r="103" ht="20.100000000000001" customHeight="1"/>
    <row r="104" ht="20.100000000000001" customHeight="1"/>
    <row r="105" ht="20.100000000000001" customHeight="1"/>
    <row r="106" ht="20.100000000000001" customHeight="1"/>
    <row r="107" ht="20.100000000000001" customHeight="1"/>
    <row r="108" ht="20.100000000000001" customHeight="1"/>
    <row r="109" ht="20.100000000000001" customHeight="1"/>
    <row r="110" ht="20.100000000000001" customHeight="1"/>
    <row r="111" ht="20.100000000000001" customHeight="1"/>
    <row r="112" ht="20.100000000000001" customHeight="1"/>
    <row r="113" ht="20.100000000000001" customHeight="1"/>
    <row r="114" ht="20.100000000000001" customHeight="1"/>
    <row r="115" ht="20.100000000000001" customHeight="1"/>
    <row r="116" ht="20.100000000000001" customHeight="1"/>
    <row r="117" ht="20.100000000000001" customHeight="1"/>
    <row r="118" ht="20.100000000000001" customHeight="1"/>
    <row r="119" ht="20.100000000000001" customHeight="1"/>
    <row r="120" ht="20.100000000000001" customHeight="1"/>
    <row r="121" ht="20.100000000000001" customHeight="1"/>
    <row r="122" ht="20.100000000000001" customHeight="1"/>
    <row r="123" ht="20.100000000000001" customHeight="1"/>
    <row r="124" ht="20.100000000000001" customHeight="1"/>
    <row r="125" ht="20.100000000000001" customHeight="1"/>
    <row r="126" ht="20.100000000000001" customHeight="1"/>
    <row r="127" ht="20.100000000000001" customHeight="1"/>
    <row r="128" ht="20.100000000000001" customHeight="1"/>
    <row r="129" ht="20.100000000000001" customHeight="1"/>
    <row r="130" ht="20.100000000000001" customHeight="1"/>
    <row r="131" ht="20.100000000000001" customHeight="1"/>
    <row r="132" ht="20.100000000000001" customHeight="1"/>
    <row r="133" ht="20.100000000000001" customHeight="1"/>
    <row r="134" ht="20.100000000000001" customHeight="1"/>
    <row r="135" ht="20.100000000000001" customHeight="1"/>
    <row r="136" ht="20.100000000000001" customHeight="1"/>
    <row r="137" ht="20.100000000000001" customHeight="1"/>
    <row r="138" ht="20.100000000000001" customHeight="1"/>
    <row r="139" ht="20.100000000000001" customHeight="1"/>
    <row r="140" ht="20.100000000000001" customHeight="1"/>
    <row r="141" ht="20.100000000000001" customHeight="1"/>
    <row r="142" ht="20.100000000000001" customHeight="1"/>
    <row r="143" ht="20.100000000000001" customHeight="1"/>
    <row r="144" ht="20.100000000000001" customHeight="1"/>
    <row r="145" ht="20.100000000000001" customHeight="1"/>
    <row r="146" ht="20.100000000000001" customHeight="1"/>
    <row r="147" ht="20.100000000000001" customHeight="1"/>
  </sheetData>
  <phoneticPr fontId="29" type="noConversion"/>
  <pageMargins left="0.74803149606299202" right="0.511811023622047" top="0.62992125984252001" bottom="0.62992125984252001" header="0.511811023622047" footer="0.23622047244094499"/>
  <pageSetup orientation="portrait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1">
    <tabColor rgb="FF00B050"/>
  </sheetPr>
  <dimension ref="A1:N92"/>
  <sheetViews>
    <sheetView topLeftCell="A85" workbookViewId="0">
      <selection activeCell="Q90" sqref="Q90"/>
    </sheetView>
  </sheetViews>
  <sheetFormatPr defaultRowHeight="15.95" customHeight="1"/>
  <cols>
    <col min="1" max="1" width="37.42578125" style="14" customWidth="1"/>
    <col min="2" max="2" width="9.7109375" style="14" hidden="1" customWidth="1"/>
    <col min="3" max="3" width="9.7109375" style="14" customWidth="1"/>
    <col min="4" max="5" width="9.7109375" style="14" hidden="1" customWidth="1"/>
    <col min="6" max="6" width="11.140625" style="14" hidden="1" customWidth="1"/>
    <col min="7" max="7" width="10.85546875" style="14" hidden="1" customWidth="1"/>
    <col min="8" max="8" width="10.85546875" style="14" customWidth="1"/>
    <col min="9" max="10" width="10.85546875" style="14" hidden="1" customWidth="1"/>
    <col min="11" max="11" width="9.5703125" style="14" customWidth="1"/>
    <col min="12" max="13" width="9.140625" style="14"/>
    <col min="14" max="14" width="10" style="14" bestFit="1" customWidth="1"/>
    <col min="15" max="16384" width="9.140625" style="14"/>
  </cols>
  <sheetData>
    <row r="1" spans="1:14" ht="20.100000000000001" customHeight="1">
      <c r="A1" s="179" t="s">
        <v>343</v>
      </c>
      <c r="B1" s="180"/>
      <c r="C1" s="180"/>
      <c r="D1" s="180"/>
      <c r="E1" s="180"/>
      <c r="F1" s="181"/>
    </row>
    <row r="2" spans="1:14" ht="20.100000000000001" customHeight="1">
      <c r="A2" s="179" t="s">
        <v>159</v>
      </c>
      <c r="B2" s="180"/>
      <c r="C2" s="180"/>
      <c r="D2" s="180"/>
      <c r="E2" s="180"/>
      <c r="F2" s="181"/>
      <c r="N2" s="139"/>
    </row>
    <row r="3" spans="1:14" ht="20.100000000000001" customHeight="1">
      <c r="A3" s="182" t="s">
        <v>344</v>
      </c>
      <c r="B3" s="180"/>
      <c r="C3" s="180"/>
      <c r="D3" s="180"/>
      <c r="E3" s="180"/>
      <c r="F3" s="181"/>
      <c r="N3" s="139"/>
    </row>
    <row r="4" spans="1:14" ht="20.100000000000001" customHeight="1">
      <c r="A4" s="121"/>
      <c r="N4" s="139"/>
    </row>
    <row r="5" spans="1:14" ht="20.100000000000001" customHeight="1">
      <c r="M5" s="162" t="s">
        <v>472</v>
      </c>
      <c r="N5" s="139"/>
    </row>
    <row r="6" spans="1:14" s="107" customFormat="1" ht="27" customHeight="1">
      <c r="A6" s="271"/>
      <c r="B6" s="141">
        <v>2009</v>
      </c>
      <c r="C6" s="159">
        <v>2010</v>
      </c>
      <c r="D6" s="141">
        <v>2011</v>
      </c>
      <c r="E6" s="160">
        <v>2012</v>
      </c>
      <c r="F6" s="160">
        <v>2013</v>
      </c>
      <c r="G6" s="160">
        <v>2014</v>
      </c>
      <c r="H6" s="160">
        <v>2015</v>
      </c>
      <c r="I6" s="160">
        <v>2016</v>
      </c>
      <c r="J6" s="281">
        <v>2017</v>
      </c>
      <c r="K6" s="281">
        <v>2018</v>
      </c>
      <c r="L6" s="160">
        <v>2019</v>
      </c>
      <c r="M6" s="160">
        <v>2020</v>
      </c>
      <c r="N6" s="301"/>
    </row>
    <row r="7" spans="1:14" s="107" customFormat="1" ht="20.100000000000001" customHeight="1">
      <c r="A7" s="260" t="s">
        <v>17</v>
      </c>
      <c r="B7" s="152">
        <f t="shared" ref="B7:M7" si="0">SUM(B8:B22)</f>
        <v>48578</v>
      </c>
      <c r="C7" s="152">
        <f t="shared" si="0"/>
        <v>50274</v>
      </c>
      <c r="D7" s="152">
        <f t="shared" si="0"/>
        <v>53284</v>
      </c>
      <c r="E7" s="152">
        <f t="shared" si="0"/>
        <v>54420</v>
      </c>
      <c r="F7" s="152">
        <f t="shared" si="0"/>
        <v>57872.12</v>
      </c>
      <c r="G7" s="153">
        <f t="shared" si="0"/>
        <v>57456</v>
      </c>
      <c r="H7" s="153">
        <f t="shared" si="0"/>
        <v>57749</v>
      </c>
      <c r="I7" s="153">
        <f t="shared" si="0"/>
        <v>59684</v>
      </c>
      <c r="J7" s="153">
        <f t="shared" si="0"/>
        <v>61934</v>
      </c>
      <c r="K7" s="153">
        <f t="shared" si="0"/>
        <v>64202</v>
      </c>
      <c r="L7" s="153">
        <f t="shared" si="0"/>
        <v>63848</v>
      </c>
      <c r="M7" s="153">
        <f t="shared" si="0"/>
        <v>65098</v>
      </c>
      <c r="N7" s="301"/>
    </row>
    <row r="8" spans="1:14" s="107" customFormat="1" ht="20.100000000000001" customHeight="1">
      <c r="A8" s="114" t="s">
        <v>326</v>
      </c>
      <c r="B8" s="107">
        <v>1963</v>
      </c>
      <c r="C8" s="107">
        <v>1907</v>
      </c>
      <c r="D8" s="107">
        <v>1970</v>
      </c>
      <c r="E8" s="107">
        <v>1919</v>
      </c>
      <c r="F8" s="107">
        <v>1957.39</v>
      </c>
      <c r="G8" s="107">
        <v>1917</v>
      </c>
      <c r="H8" s="107">
        <v>1919</v>
      </c>
      <c r="I8" s="107">
        <v>1882</v>
      </c>
      <c r="J8" s="108">
        <v>1918</v>
      </c>
      <c r="K8" s="108">
        <v>1871</v>
      </c>
      <c r="L8" s="107">
        <v>1830</v>
      </c>
      <c r="M8" s="295">
        <v>1779</v>
      </c>
      <c r="N8" s="301"/>
    </row>
    <row r="9" spans="1:14" s="107" customFormat="1" ht="20.100000000000001" customHeight="1">
      <c r="A9" s="114" t="s">
        <v>327</v>
      </c>
      <c r="B9" s="107">
        <v>1040</v>
      </c>
      <c r="C9" s="107">
        <v>1054</v>
      </c>
      <c r="D9" s="107">
        <v>1163</v>
      </c>
      <c r="E9" s="107">
        <v>1070</v>
      </c>
      <c r="F9" s="107">
        <v>690.6</v>
      </c>
      <c r="G9" s="107">
        <v>1006</v>
      </c>
      <c r="H9" s="107">
        <v>835</v>
      </c>
      <c r="I9" s="107">
        <v>882</v>
      </c>
      <c r="J9" s="108">
        <v>776</v>
      </c>
      <c r="K9" s="108">
        <v>899</v>
      </c>
      <c r="L9" s="107">
        <v>948</v>
      </c>
      <c r="M9" s="295">
        <v>937</v>
      </c>
      <c r="N9" s="308"/>
    </row>
    <row r="10" spans="1:14" s="107" customFormat="1" ht="20.100000000000001" customHeight="1">
      <c r="A10" s="114" t="s">
        <v>328</v>
      </c>
      <c r="B10" s="107">
        <v>9713</v>
      </c>
      <c r="C10" s="107">
        <v>9863</v>
      </c>
      <c r="D10" s="107">
        <v>12200</v>
      </c>
      <c r="E10" s="107">
        <v>12150</v>
      </c>
      <c r="F10" s="107">
        <v>13087</v>
      </c>
      <c r="G10" s="107">
        <v>11648</v>
      </c>
      <c r="H10" s="107">
        <v>12729</v>
      </c>
      <c r="I10" s="107">
        <v>12719</v>
      </c>
      <c r="J10" s="108">
        <v>14225</v>
      </c>
      <c r="K10" s="108">
        <v>14971</v>
      </c>
      <c r="L10" s="107">
        <v>15113</v>
      </c>
      <c r="M10" s="295">
        <v>15449</v>
      </c>
      <c r="N10" s="308"/>
    </row>
    <row r="11" spans="1:14" s="107" customFormat="1" ht="20.100000000000001" customHeight="1">
      <c r="A11" s="114" t="s">
        <v>329</v>
      </c>
      <c r="B11" s="107">
        <v>1643</v>
      </c>
      <c r="C11" s="107">
        <v>1602</v>
      </c>
      <c r="D11" s="107">
        <v>1596</v>
      </c>
      <c r="E11" s="107">
        <v>1605</v>
      </c>
      <c r="F11" s="107">
        <v>1522.3</v>
      </c>
      <c r="G11" s="107">
        <v>1697</v>
      </c>
      <c r="H11" s="107">
        <v>1665</v>
      </c>
      <c r="I11" s="107">
        <v>1799</v>
      </c>
      <c r="J11" s="108">
        <v>1548</v>
      </c>
      <c r="K11" s="108">
        <v>1615</v>
      </c>
      <c r="L11" s="107">
        <v>1605</v>
      </c>
      <c r="M11" s="295">
        <v>1545</v>
      </c>
    </row>
    <row r="12" spans="1:14" s="107" customFormat="1" ht="20.100000000000001" customHeight="1">
      <c r="A12" s="114" t="s">
        <v>330</v>
      </c>
      <c r="B12" s="107">
        <v>215</v>
      </c>
      <c r="C12" s="107">
        <v>293</v>
      </c>
      <c r="D12" s="107">
        <v>349</v>
      </c>
      <c r="E12" s="107">
        <v>331</v>
      </c>
      <c r="F12" s="107">
        <v>304.04000000000002</v>
      </c>
      <c r="G12" s="107">
        <v>341</v>
      </c>
      <c r="H12" s="107">
        <v>427</v>
      </c>
      <c r="I12" s="107">
        <v>640</v>
      </c>
      <c r="J12" s="108">
        <v>425</v>
      </c>
      <c r="K12" s="108">
        <v>325</v>
      </c>
      <c r="L12" s="107">
        <v>308</v>
      </c>
      <c r="M12" s="295">
        <v>193</v>
      </c>
    </row>
    <row r="13" spans="1:14" s="107" customFormat="1" ht="20.100000000000001" customHeight="1">
      <c r="A13" s="114" t="s">
        <v>331</v>
      </c>
      <c r="B13" s="107">
        <v>1570</v>
      </c>
      <c r="C13" s="107">
        <v>1561</v>
      </c>
      <c r="D13" s="107">
        <v>1530</v>
      </c>
      <c r="E13" s="107">
        <v>1667</v>
      </c>
      <c r="F13" s="107">
        <v>1678.99</v>
      </c>
      <c r="G13" s="107">
        <v>1693</v>
      </c>
      <c r="H13" s="107">
        <v>1702</v>
      </c>
      <c r="I13" s="107">
        <v>1702</v>
      </c>
      <c r="J13" s="108">
        <v>1776</v>
      </c>
      <c r="K13" s="108">
        <v>1812</v>
      </c>
      <c r="L13" s="107">
        <v>1815</v>
      </c>
      <c r="M13" s="295">
        <v>1810</v>
      </c>
    </row>
    <row r="14" spans="1:14" s="107" customFormat="1" ht="20.100000000000001" customHeight="1">
      <c r="A14" s="114" t="s">
        <v>332</v>
      </c>
      <c r="B14" s="107">
        <v>1999</v>
      </c>
      <c r="C14" s="107">
        <v>2230</v>
      </c>
      <c r="D14" s="107">
        <v>2060</v>
      </c>
      <c r="E14" s="107">
        <v>2223</v>
      </c>
      <c r="F14" s="107">
        <v>2183.79</v>
      </c>
      <c r="G14" s="107">
        <v>2159</v>
      </c>
      <c r="H14" s="107">
        <v>2167</v>
      </c>
      <c r="I14" s="107">
        <v>2203</v>
      </c>
      <c r="J14" s="108">
        <v>2197</v>
      </c>
      <c r="K14" s="108">
        <v>2282</v>
      </c>
      <c r="L14" s="107">
        <v>2139</v>
      </c>
      <c r="M14" s="295">
        <v>1887</v>
      </c>
    </row>
    <row r="15" spans="1:14" s="107" customFormat="1" ht="20.100000000000001" customHeight="1">
      <c r="A15" s="114" t="s">
        <v>333</v>
      </c>
      <c r="B15" s="107">
        <v>4570</v>
      </c>
      <c r="C15" s="107">
        <v>4605</v>
      </c>
      <c r="D15" s="107">
        <v>4701</v>
      </c>
      <c r="E15" s="107">
        <v>5179</v>
      </c>
      <c r="F15" s="107">
        <v>5721.39</v>
      </c>
      <c r="G15" s="107">
        <v>6282</v>
      </c>
      <c r="H15" s="107">
        <v>5642</v>
      </c>
      <c r="I15" s="107">
        <v>5940</v>
      </c>
      <c r="J15" s="108">
        <v>6590</v>
      </c>
      <c r="K15" s="108">
        <v>6540</v>
      </c>
      <c r="L15" s="107">
        <v>6764</v>
      </c>
      <c r="M15" s="295">
        <v>6855</v>
      </c>
    </row>
    <row r="16" spans="1:14" s="107" customFormat="1" ht="20.100000000000001" customHeight="1">
      <c r="A16" s="114" t="s">
        <v>334</v>
      </c>
      <c r="B16" s="107">
        <v>1786</v>
      </c>
      <c r="C16" s="107">
        <v>1795</v>
      </c>
      <c r="D16" s="107">
        <v>1776</v>
      </c>
      <c r="E16" s="107">
        <v>1831</v>
      </c>
      <c r="F16" s="107">
        <v>1970</v>
      </c>
      <c r="G16" s="107">
        <v>1778</v>
      </c>
      <c r="H16" s="107">
        <v>1338</v>
      </c>
      <c r="I16" s="107">
        <v>2026</v>
      </c>
      <c r="J16" s="108">
        <v>2075</v>
      </c>
      <c r="K16" s="108">
        <v>2075</v>
      </c>
      <c r="L16" s="107">
        <v>1577</v>
      </c>
      <c r="M16" s="295">
        <v>1859</v>
      </c>
    </row>
    <row r="17" spans="1:13" s="107" customFormat="1" ht="20.100000000000001" customHeight="1">
      <c r="A17" s="114" t="s">
        <v>335</v>
      </c>
      <c r="B17" s="107">
        <v>6742</v>
      </c>
      <c r="C17" s="107">
        <v>6910</v>
      </c>
      <c r="D17" s="107">
        <v>7036</v>
      </c>
      <c r="E17" s="107">
        <v>7145</v>
      </c>
      <c r="F17" s="107">
        <v>7571</v>
      </c>
      <c r="G17" s="107">
        <v>7522</v>
      </c>
      <c r="H17" s="107">
        <v>7678</v>
      </c>
      <c r="I17" s="107">
        <v>7838</v>
      </c>
      <c r="J17" s="108">
        <v>8146</v>
      </c>
      <c r="K17" s="108">
        <v>8491</v>
      </c>
      <c r="L17" s="107">
        <v>8409</v>
      </c>
      <c r="M17" s="295">
        <v>8557</v>
      </c>
    </row>
    <row r="18" spans="1:13" s="107" customFormat="1" ht="20.100000000000001" customHeight="1">
      <c r="A18" s="114" t="s">
        <v>336</v>
      </c>
      <c r="B18" s="107">
        <v>3771</v>
      </c>
      <c r="C18" s="107">
        <v>4040</v>
      </c>
      <c r="D18" s="107">
        <v>4004</v>
      </c>
      <c r="E18" s="107">
        <v>3819</v>
      </c>
      <c r="F18" s="107">
        <v>4531.8900000000003</v>
      </c>
      <c r="G18" s="107">
        <v>4532</v>
      </c>
      <c r="H18" s="107">
        <v>4483</v>
      </c>
      <c r="I18" s="107">
        <v>4364</v>
      </c>
      <c r="J18" s="108">
        <v>4647</v>
      </c>
      <c r="K18" s="108">
        <v>4724</v>
      </c>
      <c r="L18" s="107">
        <v>4699</v>
      </c>
      <c r="M18" s="295">
        <v>4835</v>
      </c>
    </row>
    <row r="19" spans="1:13" s="107" customFormat="1" ht="20.100000000000001" customHeight="1">
      <c r="A19" s="114" t="s">
        <v>337</v>
      </c>
      <c r="B19" s="107">
        <v>4902</v>
      </c>
      <c r="C19" s="107">
        <v>5203</v>
      </c>
      <c r="D19" s="107">
        <v>5112</v>
      </c>
      <c r="E19" s="107">
        <v>5390</v>
      </c>
      <c r="F19" s="107">
        <v>5750</v>
      </c>
      <c r="G19" s="107">
        <v>5920</v>
      </c>
      <c r="H19" s="107">
        <v>6013</v>
      </c>
      <c r="I19" s="107">
        <v>6131</v>
      </c>
      <c r="J19" s="108">
        <v>5949</v>
      </c>
      <c r="K19" s="108">
        <v>6218</v>
      </c>
      <c r="L19" s="107">
        <v>6358</v>
      </c>
      <c r="M19" s="295">
        <v>6635</v>
      </c>
    </row>
    <row r="20" spans="1:13" s="107" customFormat="1" ht="20.100000000000001" customHeight="1">
      <c r="A20" s="114" t="s">
        <v>338</v>
      </c>
      <c r="B20" s="107">
        <v>5079</v>
      </c>
      <c r="C20" s="107">
        <v>5506</v>
      </c>
      <c r="D20" s="107">
        <v>5453</v>
      </c>
      <c r="E20" s="107">
        <v>5796</v>
      </c>
      <c r="F20" s="107">
        <v>6410.3</v>
      </c>
      <c r="G20" s="107">
        <v>6399</v>
      </c>
      <c r="H20" s="107">
        <v>6603</v>
      </c>
      <c r="I20" s="107">
        <v>6865</v>
      </c>
      <c r="J20" s="108">
        <v>7312</v>
      </c>
      <c r="K20" s="108">
        <v>7922</v>
      </c>
      <c r="L20" s="107">
        <v>7983</v>
      </c>
      <c r="M20" s="295">
        <v>8419</v>
      </c>
    </row>
    <row r="21" spans="1:13" s="107" customFormat="1" ht="20.100000000000001" customHeight="1">
      <c r="A21" s="114" t="s">
        <v>339</v>
      </c>
      <c r="B21" s="107">
        <v>2484</v>
      </c>
      <c r="C21" s="107">
        <v>2506</v>
      </c>
      <c r="D21" s="107">
        <v>3027</v>
      </c>
      <c r="E21" s="107">
        <v>2942</v>
      </c>
      <c r="F21" s="107">
        <v>3136</v>
      </c>
      <c r="G21" s="107">
        <v>3156</v>
      </c>
      <c r="H21" s="107">
        <v>2952</v>
      </c>
      <c r="I21" s="107">
        <v>3225</v>
      </c>
      <c r="J21" s="108">
        <v>3098</v>
      </c>
      <c r="K21" s="108">
        <v>3056</v>
      </c>
      <c r="L21" s="107">
        <v>3058</v>
      </c>
      <c r="M21" s="295">
        <v>2959</v>
      </c>
    </row>
    <row r="22" spans="1:13" s="107" customFormat="1" ht="20.100000000000001" customHeight="1">
      <c r="A22" s="114" t="s">
        <v>340</v>
      </c>
      <c r="B22" s="107">
        <v>1101</v>
      </c>
      <c r="C22" s="107">
        <v>1199</v>
      </c>
      <c r="D22" s="107">
        <v>1307</v>
      </c>
      <c r="E22" s="107">
        <v>1353</v>
      </c>
      <c r="F22" s="107">
        <v>1357.43</v>
      </c>
      <c r="G22" s="107">
        <v>1406</v>
      </c>
      <c r="H22" s="107">
        <v>1596</v>
      </c>
      <c r="I22" s="107">
        <v>1468</v>
      </c>
      <c r="J22" s="108">
        <v>1252</v>
      </c>
      <c r="K22" s="108">
        <v>1401</v>
      </c>
      <c r="L22" s="107">
        <v>1242</v>
      </c>
      <c r="M22" s="295">
        <v>1379</v>
      </c>
    </row>
    <row r="23" spans="1:13" s="107" customFormat="1" ht="20.100000000000001" customHeight="1"/>
    <row r="24" spans="1:13" ht="20.100000000000001" customHeight="1">
      <c r="F24" s="162"/>
    </row>
    <row r="25" spans="1:13" ht="20.100000000000001" customHeight="1">
      <c r="F25" s="162"/>
    </row>
    <row r="26" spans="1:13" ht="20.100000000000001" customHeight="1">
      <c r="F26" s="261"/>
    </row>
    <row r="27" spans="1:13" ht="20.100000000000001" customHeight="1">
      <c r="F27" s="261"/>
    </row>
    <row r="28" spans="1:13" ht="20.100000000000001" customHeight="1">
      <c r="F28" s="261"/>
    </row>
    <row r="29" spans="1:13" ht="20.100000000000001" customHeight="1">
      <c r="F29" s="261"/>
    </row>
    <row r="30" spans="1:13" ht="20.100000000000001" customHeight="1">
      <c r="F30" s="261"/>
    </row>
    <row r="31" spans="1:13" ht="20.100000000000001" customHeight="1">
      <c r="F31" s="261"/>
    </row>
    <row r="32" spans="1:13" ht="20.100000000000001" customHeight="1">
      <c r="F32" s="261"/>
    </row>
    <row r="33" spans="1:13" ht="20.100000000000001" customHeight="1">
      <c r="F33" s="261"/>
    </row>
    <row r="34" spans="1:13" ht="20.100000000000001" customHeight="1">
      <c r="F34" s="261"/>
    </row>
    <row r="35" spans="1:13" ht="20.100000000000001" customHeight="1">
      <c r="F35" s="261"/>
    </row>
    <row r="36" spans="1:13" ht="20.100000000000001" customHeight="1">
      <c r="A36" s="179" t="s">
        <v>347</v>
      </c>
      <c r="B36" s="180"/>
      <c r="C36" s="180"/>
      <c r="D36" s="180"/>
      <c r="E36" s="180"/>
      <c r="F36" s="181"/>
    </row>
    <row r="37" spans="1:13" ht="20.100000000000001" customHeight="1">
      <c r="A37" s="179" t="s">
        <v>160</v>
      </c>
      <c r="B37" s="180"/>
      <c r="C37" s="180"/>
      <c r="D37" s="180"/>
      <c r="E37" s="180"/>
      <c r="F37" s="181"/>
    </row>
    <row r="38" spans="1:13" ht="20.100000000000001" customHeight="1">
      <c r="A38" s="182" t="s">
        <v>345</v>
      </c>
      <c r="B38" s="180"/>
      <c r="C38" s="180"/>
      <c r="D38" s="180"/>
      <c r="E38" s="180"/>
      <c r="F38" s="181"/>
    </row>
    <row r="39" spans="1:13" ht="20.100000000000001" customHeight="1">
      <c r="A39" s="121"/>
    </row>
    <row r="40" spans="1:13" ht="20.100000000000001" customHeight="1">
      <c r="M40" s="162" t="s">
        <v>475</v>
      </c>
    </row>
    <row r="41" spans="1:13" s="117" customFormat="1" ht="27" customHeight="1">
      <c r="A41" s="271"/>
      <c r="B41" s="141">
        <v>2009</v>
      </c>
      <c r="C41" s="159">
        <v>2010</v>
      </c>
      <c r="D41" s="141">
        <v>2011</v>
      </c>
      <c r="E41" s="160">
        <v>2012</v>
      </c>
      <c r="F41" s="160">
        <v>2013</v>
      </c>
      <c r="G41" s="160">
        <v>2014</v>
      </c>
      <c r="H41" s="160">
        <v>2015</v>
      </c>
      <c r="I41" s="160">
        <v>2016</v>
      </c>
      <c r="J41" s="281">
        <v>2017</v>
      </c>
      <c r="K41" s="160">
        <v>2018</v>
      </c>
      <c r="L41" s="160">
        <v>2019</v>
      </c>
      <c r="M41" s="160">
        <v>2020</v>
      </c>
    </row>
    <row r="42" spans="1:13" s="117" customFormat="1" ht="20.100000000000001" customHeight="1">
      <c r="A42" s="262" t="s">
        <v>17</v>
      </c>
      <c r="B42" s="173">
        <f t="shared" ref="B42:B43" si="1">+B77/B7*10</f>
        <v>49.633167277368358</v>
      </c>
      <c r="C42" s="173">
        <f>C77/C7*10</f>
        <v>51.82519791542348</v>
      </c>
      <c r="D42" s="173">
        <f t="shared" ref="D42:I42" si="2">D77/D7*10</f>
        <v>53.824037234441853</v>
      </c>
      <c r="E42" s="173">
        <f t="shared" si="2"/>
        <v>51.682102168320469</v>
      </c>
      <c r="F42" s="173">
        <f t="shared" si="2"/>
        <v>53.822980737529569</v>
      </c>
      <c r="G42" s="173">
        <f t="shared" si="2"/>
        <v>55.971874129768864</v>
      </c>
      <c r="H42" s="173">
        <f t="shared" si="2"/>
        <v>56.381236038719287</v>
      </c>
      <c r="I42" s="173">
        <f t="shared" si="2"/>
        <v>57.107600026807859</v>
      </c>
      <c r="J42" s="173">
        <f t="shared" ref="J42:L43" si="3">J77/J7*10</f>
        <v>59.35334388219718</v>
      </c>
      <c r="K42" s="173">
        <f t="shared" si="3"/>
        <v>60.555434410142993</v>
      </c>
      <c r="L42" s="173">
        <f t="shared" si="3"/>
        <v>61.880560080190456</v>
      </c>
      <c r="M42" s="173">
        <f t="shared" ref="M42" si="4">M77/M7*10</f>
        <v>61.965651786537215</v>
      </c>
    </row>
    <row r="43" spans="1:13" s="117" customFormat="1" ht="20.100000000000001" customHeight="1">
      <c r="A43" s="117" t="s">
        <v>326</v>
      </c>
      <c r="B43" s="176">
        <f t="shared" si="1"/>
        <v>54.45746306673459</v>
      </c>
      <c r="C43" s="176">
        <f>C78/C8*10</f>
        <v>57.241740954378606</v>
      </c>
      <c r="D43" s="176">
        <f t="shared" ref="D43:I43" si="5">D78/D8*10</f>
        <v>57.36548223350254</v>
      </c>
      <c r="E43" s="176">
        <f t="shared" si="5"/>
        <v>58.181344450234498</v>
      </c>
      <c r="F43" s="176">
        <f t="shared" si="5"/>
        <v>61.438956978425345</v>
      </c>
      <c r="G43" s="176">
        <f t="shared" si="5"/>
        <v>64.741784037558688</v>
      </c>
      <c r="H43" s="176">
        <f t="shared" si="5"/>
        <v>62.761855132881706</v>
      </c>
      <c r="I43" s="176">
        <f t="shared" si="5"/>
        <v>60.712008501594056</v>
      </c>
      <c r="J43" s="176">
        <f t="shared" si="3"/>
        <v>61.91345151199166</v>
      </c>
      <c r="K43" s="176">
        <f t="shared" si="3"/>
        <v>58.749331908070552</v>
      </c>
      <c r="L43" s="176">
        <f t="shared" si="3"/>
        <v>60.535519125683059</v>
      </c>
      <c r="M43" s="176">
        <f t="shared" ref="M43" si="6">M78/M8*10</f>
        <v>53.226531759415401</v>
      </c>
    </row>
    <row r="44" spans="1:13" s="117" customFormat="1" ht="20.100000000000001" customHeight="1">
      <c r="A44" s="117" t="s">
        <v>327</v>
      </c>
      <c r="B44" s="176">
        <f t="shared" ref="B44" si="7">+B79/B9*10</f>
        <v>27.307692307692307</v>
      </c>
      <c r="C44" s="176">
        <f t="shared" ref="C44" si="8">C79/C9*10</f>
        <v>28.946869070208727</v>
      </c>
      <c r="D44" s="176">
        <f t="shared" ref="D44:I44" si="9">D79/D9*10</f>
        <v>31.134995700773864</v>
      </c>
      <c r="E44" s="176">
        <f t="shared" si="9"/>
        <v>27.850467289719628</v>
      </c>
      <c r="F44" s="176">
        <f t="shared" si="9"/>
        <v>39.081957717926443</v>
      </c>
      <c r="G44" s="176">
        <f t="shared" si="9"/>
        <v>41.838966202783297</v>
      </c>
      <c r="H44" s="176">
        <f t="shared" si="9"/>
        <v>43.041916167664667</v>
      </c>
      <c r="I44" s="176">
        <f t="shared" si="9"/>
        <v>41.882086167800452</v>
      </c>
      <c r="J44" s="176">
        <f t="shared" ref="J44:K44" si="10">J79/J9*10</f>
        <v>45.74742268041237</v>
      </c>
      <c r="K44" s="176">
        <f t="shared" si="10"/>
        <v>54.004449388209117</v>
      </c>
      <c r="L44" s="176">
        <f t="shared" ref="L44:M44" si="11">L79/L9*10</f>
        <v>48.723628691983123</v>
      </c>
      <c r="M44" s="176">
        <f t="shared" si="11"/>
        <v>45.144076840981853</v>
      </c>
    </row>
    <row r="45" spans="1:13" s="117" customFormat="1" ht="20.100000000000001" customHeight="1">
      <c r="A45" s="117" t="s">
        <v>328</v>
      </c>
      <c r="B45" s="176">
        <f t="shared" ref="B45" si="12">+B80/B10*10</f>
        <v>34.166580870997635</v>
      </c>
      <c r="C45" s="176">
        <f t="shared" ref="C45" si="13">C80/C10*10</f>
        <v>40.003041670891207</v>
      </c>
      <c r="D45" s="176">
        <f t="shared" ref="D45:I45" si="14">D80/D10*10</f>
        <v>41.467213114754102</v>
      </c>
      <c r="E45" s="176">
        <f t="shared" si="14"/>
        <v>51.160493827160494</v>
      </c>
      <c r="F45" s="176">
        <f t="shared" si="14"/>
        <v>44.295866126690612</v>
      </c>
      <c r="G45" s="176">
        <f t="shared" si="14"/>
        <v>53.007383241758241</v>
      </c>
      <c r="H45" s="176">
        <f t="shared" si="14"/>
        <v>43.46688663681357</v>
      </c>
      <c r="I45" s="176">
        <f t="shared" si="14"/>
        <v>47.094111172261968</v>
      </c>
      <c r="J45" s="176">
        <f t="shared" ref="J45:K45" si="15">J80/J10*10</f>
        <v>52.189806678383128</v>
      </c>
      <c r="K45" s="176">
        <f t="shared" si="15"/>
        <v>52.409992652461426</v>
      </c>
      <c r="L45" s="176">
        <f t="shared" ref="L45:M45" si="16">L80/L10*10</f>
        <v>56.448752729438226</v>
      </c>
      <c r="M45" s="176">
        <f t="shared" si="16"/>
        <v>59.032299825231405</v>
      </c>
    </row>
    <row r="46" spans="1:13" s="117" customFormat="1" ht="20.100000000000001" customHeight="1">
      <c r="A46" s="117" t="s">
        <v>329</v>
      </c>
      <c r="B46" s="176">
        <f t="shared" ref="B46" si="17">+B81/B11*10</f>
        <v>52.799756542909307</v>
      </c>
      <c r="C46" s="176">
        <f t="shared" ref="C46" si="18">C81/C11*10</f>
        <v>56.373283395755308</v>
      </c>
      <c r="D46" s="176">
        <f t="shared" ref="D46:I46" si="19">D81/D11*10</f>
        <v>59.74310776942356</v>
      </c>
      <c r="E46" s="176">
        <f t="shared" si="19"/>
        <v>63.582554517133957</v>
      </c>
      <c r="F46" s="176">
        <f t="shared" si="19"/>
        <v>64.047822374039285</v>
      </c>
      <c r="G46" s="176">
        <f t="shared" si="19"/>
        <v>62.298173246906302</v>
      </c>
      <c r="H46" s="176">
        <f t="shared" si="19"/>
        <v>65.075075075075077</v>
      </c>
      <c r="I46" s="176">
        <f t="shared" si="19"/>
        <v>54.930516953863261</v>
      </c>
      <c r="J46" s="176">
        <f t="shared" ref="J46:K46" si="20">J81/J11*10</f>
        <v>56.524547803617573</v>
      </c>
      <c r="K46" s="176">
        <f t="shared" si="20"/>
        <v>66.643962848297221</v>
      </c>
      <c r="L46" s="176">
        <f t="shared" ref="L46:M46" si="21">L81/L11*10</f>
        <v>66.654205607476641</v>
      </c>
      <c r="M46" s="176">
        <f t="shared" si="21"/>
        <v>65.553398058252426</v>
      </c>
    </row>
    <row r="47" spans="1:13" s="117" customFormat="1" ht="20.100000000000001" customHeight="1">
      <c r="A47" s="117" t="s">
        <v>330</v>
      </c>
      <c r="B47" s="176">
        <f t="shared" ref="B47" si="22">+B82/B12*10</f>
        <v>28.372093023255815</v>
      </c>
      <c r="C47" s="176">
        <f t="shared" ref="C47" si="23">C82/C12*10</f>
        <v>26.8259385665529</v>
      </c>
      <c r="D47" s="176">
        <f t="shared" ref="D47:I47" si="24">D82/D12*10</f>
        <v>24.326647564469912</v>
      </c>
      <c r="E47" s="176">
        <f t="shared" si="24"/>
        <v>27.190332326283986</v>
      </c>
      <c r="F47" s="176">
        <f t="shared" si="24"/>
        <v>28.51598473885015</v>
      </c>
      <c r="G47" s="176">
        <f t="shared" si="24"/>
        <v>28.005865102639298</v>
      </c>
      <c r="H47" s="176">
        <f t="shared" si="24"/>
        <v>25.480093676814988</v>
      </c>
      <c r="I47" s="176">
        <f t="shared" si="24"/>
        <v>62.78125</v>
      </c>
      <c r="J47" s="176">
        <f t="shared" ref="J47:K47" si="25">J82/J12*10</f>
        <v>53.6</v>
      </c>
      <c r="K47" s="176">
        <f t="shared" si="25"/>
        <v>53.323076923076925</v>
      </c>
      <c r="L47" s="176">
        <f t="shared" ref="L47:M47" si="26">L82/L12*10</f>
        <v>36.071428571428569</v>
      </c>
      <c r="M47" s="176">
        <f t="shared" si="26"/>
        <v>50.310880829015545</v>
      </c>
    </row>
    <row r="48" spans="1:13" s="117" customFormat="1" ht="20.100000000000001" customHeight="1">
      <c r="A48" s="117" t="s">
        <v>331</v>
      </c>
      <c r="B48" s="176">
        <f t="shared" ref="B48" si="27">+B83/B13*10</f>
        <v>53.35668789808917</v>
      </c>
      <c r="C48" s="176">
        <f t="shared" ref="C48" si="28">C83/C13*10</f>
        <v>53.177450352338241</v>
      </c>
      <c r="D48" s="176">
        <f t="shared" ref="D48:I48" si="29">D83/D13*10</f>
        <v>53.7843137254902</v>
      </c>
      <c r="E48" s="176">
        <f t="shared" si="29"/>
        <v>58.710257948410316</v>
      </c>
      <c r="F48" s="176">
        <f t="shared" si="29"/>
        <v>53.103353801988092</v>
      </c>
      <c r="G48" s="176">
        <f t="shared" si="29"/>
        <v>52.404016538688722</v>
      </c>
      <c r="H48" s="176">
        <f t="shared" si="29"/>
        <v>52.667450058754412</v>
      </c>
      <c r="I48" s="176">
        <f t="shared" si="29"/>
        <v>52.27967097532315</v>
      </c>
      <c r="J48" s="176">
        <f t="shared" ref="J48:K48" si="30">J83/J13*10</f>
        <v>53.417792792792795</v>
      </c>
      <c r="K48" s="176">
        <f t="shared" si="30"/>
        <v>54.398454746136863</v>
      </c>
      <c r="L48" s="176">
        <f t="shared" ref="L48:M48" si="31">L83/L13*10</f>
        <v>53.950413223140494</v>
      </c>
      <c r="M48" s="176">
        <f t="shared" si="31"/>
        <v>54.41988950276243</v>
      </c>
    </row>
    <row r="49" spans="1:13" s="117" customFormat="1" ht="20.100000000000001" customHeight="1">
      <c r="A49" s="117" t="s">
        <v>332</v>
      </c>
      <c r="B49" s="176">
        <f t="shared" ref="B49" si="32">+B84/B14*10</f>
        <v>53.581790895447725</v>
      </c>
      <c r="C49" s="176">
        <f t="shared" ref="C49" si="33">C84/C14*10</f>
        <v>63.381165919282509</v>
      </c>
      <c r="D49" s="176">
        <f t="shared" ref="D49:I49" si="34">D84/D14*10</f>
        <v>64.762135922330103</v>
      </c>
      <c r="E49" s="176">
        <f t="shared" si="34"/>
        <v>61.524966261808373</v>
      </c>
      <c r="F49" s="176">
        <f t="shared" si="34"/>
        <v>61.842026934824325</v>
      </c>
      <c r="G49" s="176">
        <f t="shared" si="34"/>
        <v>61.973135710977303</v>
      </c>
      <c r="H49" s="176">
        <f t="shared" si="34"/>
        <v>62.944162436548226</v>
      </c>
      <c r="I49" s="176">
        <f t="shared" si="34"/>
        <v>61.842941443486154</v>
      </c>
      <c r="J49" s="176">
        <f t="shared" ref="J49:K49" si="35">J84/J14*10</f>
        <v>63.013199817933547</v>
      </c>
      <c r="K49" s="176">
        <f t="shared" si="35"/>
        <v>59.504820333041195</v>
      </c>
      <c r="L49" s="176">
        <f t="shared" ref="L49:M49" si="36">L84/L14*10</f>
        <v>62.496493688639553</v>
      </c>
      <c r="M49" s="176">
        <f t="shared" si="36"/>
        <v>57.58346581875994</v>
      </c>
    </row>
    <row r="50" spans="1:13" s="117" customFormat="1" ht="20.100000000000001" customHeight="1">
      <c r="A50" s="117" t="s">
        <v>333</v>
      </c>
      <c r="B50" s="176">
        <f t="shared" ref="B50" si="37">+B85/B15*10</f>
        <v>54.993435448577685</v>
      </c>
      <c r="C50" s="176">
        <f t="shared" ref="C50" si="38">C85/C15*10</f>
        <v>60</v>
      </c>
      <c r="D50" s="176">
        <f t="shared" ref="D50:I50" si="39">D85/D15*10</f>
        <v>61.999574558604557</v>
      </c>
      <c r="E50" s="176">
        <f t="shared" si="39"/>
        <v>52.904035528094226</v>
      </c>
      <c r="F50" s="176">
        <f t="shared" si="39"/>
        <v>61.184432454351125</v>
      </c>
      <c r="G50" s="176">
        <f t="shared" si="39"/>
        <v>64.984081502706147</v>
      </c>
      <c r="H50" s="176">
        <f t="shared" si="39"/>
        <v>69.907834101382491</v>
      </c>
      <c r="I50" s="176">
        <f t="shared" si="39"/>
        <v>67.279461279461273</v>
      </c>
      <c r="J50" s="176">
        <f t="shared" ref="J50:K50" si="40">J85/J15*10</f>
        <v>69.450682852807276</v>
      </c>
      <c r="K50" s="176">
        <f t="shared" si="40"/>
        <v>71.140672782874617</v>
      </c>
      <c r="L50" s="176">
        <f t="shared" ref="L50:M50" si="41">L85/L15*10</f>
        <v>72.597575399172086</v>
      </c>
      <c r="M50" s="176">
        <f t="shared" si="41"/>
        <v>68.061269146608311</v>
      </c>
    </row>
    <row r="51" spans="1:13" s="117" customFormat="1" ht="20.100000000000001" customHeight="1">
      <c r="A51" s="117" t="s">
        <v>334</v>
      </c>
      <c r="B51" s="176">
        <f t="shared" ref="B51" si="42">+B86/B16*10</f>
        <v>45.587905935050387</v>
      </c>
      <c r="C51" s="176">
        <f t="shared" ref="C51" si="43">C86/C16*10</f>
        <v>54.986072423398326</v>
      </c>
      <c r="D51" s="176">
        <f t="shared" ref="D51:I51" si="44">D86/D16*10</f>
        <v>62.212837837837839</v>
      </c>
      <c r="E51" s="176">
        <f t="shared" si="44"/>
        <v>54.019661387220097</v>
      </c>
      <c r="F51" s="176">
        <f t="shared" si="44"/>
        <v>60.390862944162436</v>
      </c>
      <c r="G51" s="176">
        <f t="shared" si="44"/>
        <v>60</v>
      </c>
      <c r="H51" s="176">
        <f t="shared" si="44"/>
        <v>60.485799701046339</v>
      </c>
      <c r="I51" s="176">
        <f t="shared" si="44"/>
        <v>61.697926949654487</v>
      </c>
      <c r="J51" s="176">
        <f t="shared" ref="J51:K51" si="45">J86/J16*10</f>
        <v>66.843373493975903</v>
      </c>
      <c r="K51" s="176">
        <f t="shared" si="45"/>
        <v>57.739759036144576</v>
      </c>
      <c r="L51" s="176">
        <f t="shared" ref="L51:M51" si="46">L86/L16*10</f>
        <v>65.028535193405204</v>
      </c>
      <c r="M51" s="176">
        <f t="shared" si="46"/>
        <v>63.066164604626145</v>
      </c>
    </row>
    <row r="52" spans="1:13" s="117" customFormat="1" ht="20.100000000000001" customHeight="1">
      <c r="A52" s="117" t="s">
        <v>335</v>
      </c>
      <c r="B52" s="176">
        <f t="shared" ref="B52" si="47">+B87/B17*10</f>
        <v>59.452684663304652</v>
      </c>
      <c r="C52" s="176">
        <f t="shared" ref="C52" si="48">C87/C17*10</f>
        <v>59.743849493487701</v>
      </c>
      <c r="D52" s="176">
        <f t="shared" ref="D52:I52" si="49">D87/D17*10</f>
        <v>65.997725980670836</v>
      </c>
      <c r="E52" s="176">
        <f t="shared" si="49"/>
        <v>57.795661301609513</v>
      </c>
      <c r="F52" s="176">
        <f t="shared" si="49"/>
        <v>63.876634526482626</v>
      </c>
      <c r="G52" s="176">
        <f t="shared" si="49"/>
        <v>72.46742887529912</v>
      </c>
      <c r="H52" s="176">
        <f t="shared" si="49"/>
        <v>74.799426934097426</v>
      </c>
      <c r="I52" s="176">
        <f t="shared" si="49"/>
        <v>69.119673386067873</v>
      </c>
      <c r="J52" s="176">
        <f t="shared" ref="J52:K52" si="50">J87/J17*10</f>
        <v>68.010066290203781</v>
      </c>
      <c r="K52" s="176">
        <f t="shared" si="50"/>
        <v>70.339182663997178</v>
      </c>
      <c r="L52" s="176">
        <f t="shared" ref="L52:M52" si="51">L87/L17*10</f>
        <v>83.354738970151033</v>
      </c>
      <c r="M52" s="176">
        <f t="shared" si="51"/>
        <v>73.169335047329668</v>
      </c>
    </row>
    <row r="53" spans="1:13" s="117" customFormat="1" ht="20.100000000000001" customHeight="1">
      <c r="A53" s="117" t="s">
        <v>336</v>
      </c>
      <c r="B53" s="176">
        <f t="shared" ref="B53" si="52">+B88/B18*10</f>
        <v>48.52028639618139</v>
      </c>
      <c r="C53" s="176">
        <f t="shared" ref="C53" si="53">C88/C18*10</f>
        <v>48.079207920792079</v>
      </c>
      <c r="D53" s="176">
        <f t="shared" ref="D53:I53" si="54">D88/D18*10</f>
        <v>50.644355644355642</v>
      </c>
      <c r="E53" s="176">
        <f t="shared" si="54"/>
        <v>34.344069128043991</v>
      </c>
      <c r="F53" s="176">
        <f t="shared" si="54"/>
        <v>50.226285280534171</v>
      </c>
      <c r="G53" s="176">
        <f t="shared" si="54"/>
        <v>47.279346866725511</v>
      </c>
      <c r="H53" s="176">
        <f t="shared" si="54"/>
        <v>56.990854338612536</v>
      </c>
      <c r="I53" s="176">
        <f t="shared" si="54"/>
        <v>59.390467461044913</v>
      </c>
      <c r="J53" s="176">
        <f t="shared" ref="J53:K53" si="55">J88/J18*10</f>
        <v>57.951366472993328</v>
      </c>
      <c r="K53" s="176">
        <f t="shared" si="55"/>
        <v>71.19813717188822</v>
      </c>
      <c r="L53" s="176">
        <f t="shared" ref="L53:M53" si="56">L88/L18*10</f>
        <v>59.10193658225154</v>
      </c>
      <c r="M53" s="176">
        <f t="shared" si="56"/>
        <v>70.713547052740438</v>
      </c>
    </row>
    <row r="54" spans="1:13" s="117" customFormat="1" ht="20.100000000000001" customHeight="1">
      <c r="A54" s="117" t="s">
        <v>337</v>
      </c>
      <c r="B54" s="176">
        <f t="shared" ref="B54" si="57">+B89/B19*10</f>
        <v>57.58057935536516</v>
      </c>
      <c r="C54" s="176">
        <f t="shared" ref="C54" si="58">C89/C19*10</f>
        <v>55.502594656928693</v>
      </c>
      <c r="D54" s="176">
        <f t="shared" ref="D54:I54" si="59">D89/D19*10</f>
        <v>59.391627543035995</v>
      </c>
      <c r="E54" s="176">
        <f t="shared" si="59"/>
        <v>56.187384044526908</v>
      </c>
      <c r="F54" s="176">
        <f t="shared" si="59"/>
        <v>53.050434782608697</v>
      </c>
      <c r="G54" s="176">
        <f t="shared" si="59"/>
        <v>54.268581081081081</v>
      </c>
      <c r="H54" s="176">
        <f t="shared" si="59"/>
        <v>55.20039913520705</v>
      </c>
      <c r="I54" s="176">
        <f t="shared" si="59"/>
        <v>60.120698091665304</v>
      </c>
      <c r="J54" s="176">
        <f t="shared" ref="J54:K54" si="60">J89/J19*10</f>
        <v>56.670028576231303</v>
      </c>
      <c r="K54" s="176">
        <f t="shared" si="60"/>
        <v>53.700546799614024</v>
      </c>
      <c r="L54" s="176">
        <f t="shared" ref="L54:M54" si="61">L89/L19*10</f>
        <v>60.798993394149107</v>
      </c>
      <c r="M54" s="176">
        <f t="shared" si="61"/>
        <v>58.01959306706857</v>
      </c>
    </row>
    <row r="55" spans="1:13" s="117" customFormat="1" ht="20.100000000000001" customHeight="1">
      <c r="A55" s="117" t="s">
        <v>338</v>
      </c>
      <c r="B55" s="176">
        <f t="shared" ref="B55" si="62">+B90/B20*10</f>
        <v>49.310887970072848</v>
      </c>
      <c r="C55" s="176">
        <f t="shared" ref="C55" si="63">C90/C20*10</f>
        <v>47.669814747548131</v>
      </c>
      <c r="D55" s="176">
        <f t="shared" ref="D55:I55" si="64">D90/D20*10</f>
        <v>49.851457913075372</v>
      </c>
      <c r="E55" s="176">
        <f t="shared" si="64"/>
        <v>42.465493443754312</v>
      </c>
      <c r="F55" s="176">
        <f t="shared" si="64"/>
        <v>46.529803597335537</v>
      </c>
      <c r="G55" s="176">
        <f t="shared" si="64"/>
        <v>34.744491326769811</v>
      </c>
      <c r="H55" s="176">
        <f t="shared" si="64"/>
        <v>43.059215508102383</v>
      </c>
      <c r="I55" s="176">
        <f t="shared" si="64"/>
        <v>46.069919883466859</v>
      </c>
      <c r="J55" s="176">
        <f t="shared" ref="J55:K55" si="65">J90/J20*10</f>
        <v>55.347374179431071</v>
      </c>
      <c r="K55" s="176">
        <f t="shared" si="65"/>
        <v>60.941681393587473</v>
      </c>
      <c r="L55" s="176">
        <f t="shared" ref="L55:M55" si="66">L90/L20*10</f>
        <v>51.192534135036958</v>
      </c>
      <c r="M55" s="176">
        <f t="shared" si="66"/>
        <v>53.882883952963532</v>
      </c>
    </row>
    <row r="56" spans="1:13" s="117" customFormat="1" ht="20.100000000000001" customHeight="1">
      <c r="A56" s="117" t="s">
        <v>339</v>
      </c>
      <c r="B56" s="176">
        <f t="shared" ref="B56" si="67">+B91/B21*10</f>
        <v>61.662640901771333</v>
      </c>
      <c r="C56" s="176">
        <f t="shared" ref="C56" si="68">C91/C21*10</f>
        <v>61.069433359936156</v>
      </c>
      <c r="D56" s="176">
        <f t="shared" ref="D56:I56" si="69">D91/D21*10</f>
        <v>63.019491245457544</v>
      </c>
      <c r="E56" s="176">
        <f t="shared" si="69"/>
        <v>55.431679129843644</v>
      </c>
      <c r="F56" s="176">
        <f t="shared" si="69"/>
        <v>61.992984693877553</v>
      </c>
      <c r="G56" s="176">
        <f t="shared" si="69"/>
        <v>61.00126742712294</v>
      </c>
      <c r="H56" s="176">
        <f t="shared" si="69"/>
        <v>61.544715447154474</v>
      </c>
      <c r="I56" s="176">
        <f t="shared" si="69"/>
        <v>61.491472868217052</v>
      </c>
      <c r="J56" s="176">
        <f t="shared" ref="J56:K56" si="70">J91/J21*10</f>
        <v>64.783731439638473</v>
      </c>
      <c r="K56" s="176">
        <f t="shared" si="70"/>
        <v>54.568062827225134</v>
      </c>
      <c r="L56" s="176">
        <f t="shared" ref="L56:M56" si="71">L91/L21*10</f>
        <v>47.818835840418572</v>
      </c>
      <c r="M56" s="176">
        <f t="shared" si="71"/>
        <v>61.980398783372763</v>
      </c>
    </row>
    <row r="57" spans="1:13" s="117" customFormat="1" ht="20.100000000000001" customHeight="1">
      <c r="A57" s="117" t="s">
        <v>340</v>
      </c>
      <c r="B57" s="176">
        <f t="shared" ref="B57" si="72">+B92/B22*10</f>
        <v>52.470481380563129</v>
      </c>
      <c r="C57" s="176">
        <f t="shared" ref="C57" si="73">C92/C22*10</f>
        <v>52.010008340283569</v>
      </c>
      <c r="D57" s="176">
        <f t="shared" ref="D57:I57" si="74">D92/D22*10</f>
        <v>44.376434583014543</v>
      </c>
      <c r="E57" s="176">
        <f t="shared" si="74"/>
        <v>55.232815964523283</v>
      </c>
      <c r="F57" s="176">
        <f t="shared" si="74"/>
        <v>58.596023367687465</v>
      </c>
      <c r="G57" s="176">
        <f t="shared" si="74"/>
        <v>59.815078236130866</v>
      </c>
      <c r="H57" s="176">
        <f t="shared" si="74"/>
        <v>61.372180451127818</v>
      </c>
      <c r="I57" s="176">
        <f t="shared" si="74"/>
        <v>58.065395095367847</v>
      </c>
      <c r="J57" s="176">
        <f t="shared" ref="J57:K57" si="75">J92/J22*10</f>
        <v>58.730031948881788</v>
      </c>
      <c r="K57" s="176">
        <f t="shared" si="75"/>
        <v>59.421841541755889</v>
      </c>
      <c r="L57" s="176">
        <f t="shared" ref="L57:M57" si="76">L92/L22*10</f>
        <v>62.375201288244767</v>
      </c>
      <c r="M57" s="176">
        <f t="shared" si="76"/>
        <v>67.367657722987673</v>
      </c>
    </row>
    <row r="58" spans="1:13" s="117" customFormat="1" ht="20.100000000000001" customHeight="1">
      <c r="J58" s="177"/>
    </row>
    <row r="59" spans="1:13" ht="20.100000000000001" customHeight="1">
      <c r="F59" s="162"/>
    </row>
    <row r="60" spans="1:13" ht="20.100000000000001" customHeight="1">
      <c r="F60" s="261"/>
    </row>
    <row r="61" spans="1:13" ht="20.100000000000001" customHeight="1">
      <c r="F61" s="261"/>
    </row>
    <row r="62" spans="1:13" ht="20.100000000000001" customHeight="1">
      <c r="F62" s="261"/>
    </row>
    <row r="63" spans="1:13" ht="20.100000000000001" customHeight="1">
      <c r="F63" s="261"/>
    </row>
    <row r="64" spans="1:13" ht="20.100000000000001" customHeight="1">
      <c r="F64" s="261"/>
    </row>
    <row r="65" spans="1:14" ht="20.100000000000001" customHeight="1">
      <c r="F65" s="261"/>
    </row>
    <row r="66" spans="1:14" ht="20.100000000000001" customHeight="1">
      <c r="F66" s="261"/>
    </row>
    <row r="67" spans="1:14" ht="20.100000000000001" customHeight="1">
      <c r="F67" s="261"/>
    </row>
    <row r="68" spans="1:14" ht="20.100000000000001" customHeight="1">
      <c r="F68" s="261"/>
    </row>
    <row r="69" spans="1:14" ht="20.100000000000001" customHeight="1">
      <c r="F69" s="261"/>
    </row>
    <row r="70" spans="1:14" ht="20.100000000000001" customHeight="1">
      <c r="F70" s="261"/>
    </row>
    <row r="71" spans="1:14" ht="20.100000000000001" customHeight="1">
      <c r="A71" s="179" t="s">
        <v>348</v>
      </c>
      <c r="B71" s="180"/>
      <c r="C71" s="180"/>
      <c r="D71" s="180"/>
      <c r="E71" s="180"/>
      <c r="F71" s="181"/>
      <c r="N71" s="227"/>
    </row>
    <row r="72" spans="1:14" ht="20.100000000000001" customHeight="1">
      <c r="A72" s="179" t="s">
        <v>160</v>
      </c>
      <c r="B72" s="180"/>
      <c r="C72" s="180"/>
      <c r="D72" s="180"/>
      <c r="E72" s="180"/>
      <c r="F72" s="181"/>
      <c r="N72" s="227"/>
    </row>
    <row r="73" spans="1:14" ht="20.100000000000001" customHeight="1">
      <c r="A73" s="182" t="s">
        <v>346</v>
      </c>
      <c r="B73" s="180"/>
      <c r="C73" s="180"/>
      <c r="D73" s="180"/>
      <c r="E73" s="180"/>
      <c r="F73" s="181"/>
      <c r="N73" s="227"/>
    </row>
    <row r="74" spans="1:14" ht="20.100000000000001" customHeight="1">
      <c r="A74" s="184"/>
      <c r="N74" s="287"/>
    </row>
    <row r="75" spans="1:14" ht="20.100000000000001" customHeight="1">
      <c r="M75" s="162" t="s">
        <v>404</v>
      </c>
      <c r="N75" s="287"/>
    </row>
    <row r="76" spans="1:14" s="114" customFormat="1" ht="27" customHeight="1">
      <c r="A76" s="271"/>
      <c r="B76" s="141">
        <v>2009</v>
      </c>
      <c r="C76" s="159">
        <v>2010</v>
      </c>
      <c r="D76" s="141">
        <v>2011</v>
      </c>
      <c r="E76" s="160">
        <v>2012</v>
      </c>
      <c r="F76" s="160">
        <v>2013</v>
      </c>
      <c r="G76" s="160">
        <v>2014</v>
      </c>
      <c r="H76" s="160">
        <v>2015</v>
      </c>
      <c r="I76" s="160">
        <v>2016</v>
      </c>
      <c r="J76" s="281">
        <v>2017</v>
      </c>
      <c r="K76" s="160">
        <v>2018</v>
      </c>
      <c r="L76" s="160">
        <v>2019</v>
      </c>
      <c r="M76" s="160">
        <v>2020</v>
      </c>
      <c r="N76" s="287"/>
    </row>
    <row r="77" spans="1:14" s="114" customFormat="1" ht="20.100000000000001" customHeight="1">
      <c r="A77" s="260" t="s">
        <v>17</v>
      </c>
      <c r="B77" s="152">
        <f t="shared" ref="B77:I77" si="77">SUM(B78:B92)</f>
        <v>241108</v>
      </c>
      <c r="C77" s="152">
        <f t="shared" si="77"/>
        <v>260546</v>
      </c>
      <c r="D77" s="152">
        <f t="shared" si="77"/>
        <v>286796</v>
      </c>
      <c r="E77" s="152">
        <f t="shared" si="77"/>
        <v>281254</v>
      </c>
      <c r="F77" s="152">
        <f t="shared" si="77"/>
        <v>311485</v>
      </c>
      <c r="G77" s="152">
        <f t="shared" si="77"/>
        <v>321592</v>
      </c>
      <c r="H77" s="152">
        <f t="shared" si="77"/>
        <v>325596</v>
      </c>
      <c r="I77" s="152">
        <f t="shared" si="77"/>
        <v>340841</v>
      </c>
      <c r="J77" s="152">
        <f>SUM(J78:J92)</f>
        <v>367599</v>
      </c>
      <c r="K77" s="152">
        <f>SUM(K78:K92)</f>
        <v>388778</v>
      </c>
      <c r="L77" s="152">
        <f>SUM(L78:L92)</f>
        <v>395095</v>
      </c>
      <c r="M77" s="152">
        <f>SUM(M78:M92)</f>
        <v>403384</v>
      </c>
      <c r="N77" s="152"/>
    </row>
    <row r="78" spans="1:14" s="114" customFormat="1" ht="20.100000000000001" customHeight="1">
      <c r="A78" s="114" t="s">
        <v>326</v>
      </c>
      <c r="B78" s="107">
        <v>10690</v>
      </c>
      <c r="C78" s="107">
        <v>10916</v>
      </c>
      <c r="D78" s="107">
        <v>11301</v>
      </c>
      <c r="E78" s="107">
        <v>11165</v>
      </c>
      <c r="F78" s="107">
        <v>12026</v>
      </c>
      <c r="G78" s="114">
        <v>12411</v>
      </c>
      <c r="H78" s="114">
        <v>12044</v>
      </c>
      <c r="I78" s="114">
        <v>11426</v>
      </c>
      <c r="J78" s="114">
        <v>11875</v>
      </c>
      <c r="K78" s="114">
        <v>10992</v>
      </c>
      <c r="L78" s="114">
        <v>11078</v>
      </c>
      <c r="M78" s="295">
        <v>9469</v>
      </c>
      <c r="N78" s="414"/>
    </row>
    <row r="79" spans="1:14" s="114" customFormat="1" ht="20.100000000000001" customHeight="1">
      <c r="A79" s="114" t="s">
        <v>327</v>
      </c>
      <c r="B79" s="107">
        <v>2840</v>
      </c>
      <c r="C79" s="107">
        <v>3051</v>
      </c>
      <c r="D79" s="107">
        <v>3621</v>
      </c>
      <c r="E79" s="107">
        <v>2980</v>
      </c>
      <c r="F79" s="107">
        <v>2699</v>
      </c>
      <c r="G79" s="114">
        <v>4209</v>
      </c>
      <c r="H79" s="114">
        <v>3594</v>
      </c>
      <c r="I79" s="114">
        <v>3694</v>
      </c>
      <c r="J79" s="114">
        <v>3550</v>
      </c>
      <c r="K79" s="114">
        <v>4855</v>
      </c>
      <c r="L79" s="114">
        <v>4619</v>
      </c>
      <c r="M79" s="295">
        <v>4230</v>
      </c>
      <c r="N79" s="414"/>
    </row>
    <row r="80" spans="1:14" s="114" customFormat="1" ht="20.100000000000001" customHeight="1">
      <c r="A80" s="114" t="s">
        <v>328</v>
      </c>
      <c r="B80" s="107">
        <v>33186</v>
      </c>
      <c r="C80" s="107">
        <v>39455</v>
      </c>
      <c r="D80" s="107">
        <v>50590</v>
      </c>
      <c r="E80" s="107">
        <v>62160</v>
      </c>
      <c r="F80" s="107">
        <v>57970</v>
      </c>
      <c r="G80" s="114">
        <v>61743</v>
      </c>
      <c r="H80" s="114">
        <v>55329</v>
      </c>
      <c r="I80" s="114">
        <v>59899</v>
      </c>
      <c r="J80" s="114">
        <v>74240</v>
      </c>
      <c r="K80" s="114">
        <v>78463</v>
      </c>
      <c r="L80" s="114">
        <v>85311</v>
      </c>
      <c r="M80" s="295">
        <v>91199</v>
      </c>
      <c r="N80" s="414"/>
    </row>
    <row r="81" spans="1:14" s="114" customFormat="1" ht="20.100000000000001" customHeight="1">
      <c r="A81" s="114" t="s">
        <v>329</v>
      </c>
      <c r="B81" s="107">
        <v>8675</v>
      </c>
      <c r="C81" s="107">
        <v>9031</v>
      </c>
      <c r="D81" s="107">
        <v>9535</v>
      </c>
      <c r="E81" s="107">
        <v>10205</v>
      </c>
      <c r="F81" s="107">
        <v>9750</v>
      </c>
      <c r="G81" s="114">
        <v>10572</v>
      </c>
      <c r="H81" s="114">
        <v>10835</v>
      </c>
      <c r="I81" s="114">
        <v>9882</v>
      </c>
      <c r="J81" s="114">
        <v>8750</v>
      </c>
      <c r="K81" s="114">
        <v>10763</v>
      </c>
      <c r="L81" s="114">
        <v>10698</v>
      </c>
      <c r="M81" s="295">
        <v>10128</v>
      </c>
      <c r="N81" s="414"/>
    </row>
    <row r="82" spans="1:14" s="114" customFormat="1" ht="20.100000000000001" customHeight="1">
      <c r="A82" s="114" t="s">
        <v>330</v>
      </c>
      <c r="B82" s="107">
        <v>610</v>
      </c>
      <c r="C82" s="107">
        <v>786</v>
      </c>
      <c r="D82" s="107">
        <v>849</v>
      </c>
      <c r="E82" s="107">
        <v>900</v>
      </c>
      <c r="F82" s="107">
        <v>867</v>
      </c>
      <c r="G82" s="114">
        <v>955</v>
      </c>
      <c r="H82" s="114">
        <v>1088</v>
      </c>
      <c r="I82" s="114">
        <v>4018</v>
      </c>
      <c r="J82" s="114">
        <v>2278</v>
      </c>
      <c r="K82" s="114">
        <v>1733</v>
      </c>
      <c r="L82" s="114">
        <v>1111</v>
      </c>
      <c r="M82" s="295">
        <v>971</v>
      </c>
      <c r="N82" s="414"/>
    </row>
    <row r="83" spans="1:14" s="114" customFormat="1" ht="20.100000000000001" customHeight="1">
      <c r="A83" s="114" t="s">
        <v>331</v>
      </c>
      <c r="B83" s="107">
        <v>8377</v>
      </c>
      <c r="C83" s="107">
        <v>8301</v>
      </c>
      <c r="D83" s="107">
        <v>8229</v>
      </c>
      <c r="E83" s="107">
        <v>9787</v>
      </c>
      <c r="F83" s="107">
        <v>8916</v>
      </c>
      <c r="G83" s="114">
        <v>8872</v>
      </c>
      <c r="H83" s="114">
        <v>8964</v>
      </c>
      <c r="I83" s="114">
        <v>8898</v>
      </c>
      <c r="J83" s="114">
        <v>9487</v>
      </c>
      <c r="K83" s="114">
        <v>9857</v>
      </c>
      <c r="L83" s="114">
        <v>9792</v>
      </c>
      <c r="M83" s="295">
        <v>9850</v>
      </c>
      <c r="N83" s="414"/>
    </row>
    <row r="84" spans="1:14" s="114" customFormat="1" ht="20.100000000000001" customHeight="1">
      <c r="A84" s="114" t="s">
        <v>332</v>
      </c>
      <c r="B84" s="107">
        <v>10711</v>
      </c>
      <c r="C84" s="107">
        <v>14134</v>
      </c>
      <c r="D84" s="107">
        <v>13341</v>
      </c>
      <c r="E84" s="107">
        <v>13677</v>
      </c>
      <c r="F84" s="107">
        <v>13505</v>
      </c>
      <c r="G84" s="114">
        <v>13380</v>
      </c>
      <c r="H84" s="114">
        <v>13640</v>
      </c>
      <c r="I84" s="114">
        <v>13624</v>
      </c>
      <c r="J84" s="114">
        <v>13844</v>
      </c>
      <c r="K84" s="114">
        <v>13579</v>
      </c>
      <c r="L84" s="114">
        <v>13368</v>
      </c>
      <c r="M84" s="295">
        <v>10866</v>
      </c>
      <c r="N84" s="414"/>
    </row>
    <row r="85" spans="1:14" s="114" customFormat="1" ht="20.100000000000001" customHeight="1">
      <c r="A85" s="114" t="s">
        <v>333</v>
      </c>
      <c r="B85" s="107">
        <v>25132</v>
      </c>
      <c r="C85" s="107">
        <v>27630</v>
      </c>
      <c r="D85" s="107">
        <v>29146</v>
      </c>
      <c r="E85" s="107">
        <v>27399</v>
      </c>
      <c r="F85" s="107">
        <v>35006</v>
      </c>
      <c r="G85" s="114">
        <v>40823</v>
      </c>
      <c r="H85" s="114">
        <v>39442</v>
      </c>
      <c r="I85" s="114">
        <v>39964</v>
      </c>
      <c r="J85" s="114">
        <v>45768</v>
      </c>
      <c r="K85" s="114">
        <v>46526</v>
      </c>
      <c r="L85" s="114">
        <v>49105</v>
      </c>
      <c r="M85" s="295">
        <v>46656</v>
      </c>
      <c r="N85" s="414"/>
    </row>
    <row r="86" spans="1:14" s="114" customFormat="1" ht="20.100000000000001" customHeight="1">
      <c r="A86" s="114" t="s">
        <v>334</v>
      </c>
      <c r="B86" s="107">
        <v>8142</v>
      </c>
      <c r="C86" s="107">
        <v>9870</v>
      </c>
      <c r="D86" s="107">
        <v>11049</v>
      </c>
      <c r="E86" s="107">
        <v>9891</v>
      </c>
      <c r="F86" s="107">
        <v>11897</v>
      </c>
      <c r="G86" s="114">
        <v>10668</v>
      </c>
      <c r="H86" s="114">
        <v>8093</v>
      </c>
      <c r="I86" s="114">
        <v>12500</v>
      </c>
      <c r="J86" s="114">
        <v>13870</v>
      </c>
      <c r="K86" s="114">
        <v>11981</v>
      </c>
      <c r="L86" s="114">
        <v>10255</v>
      </c>
      <c r="M86" s="295">
        <v>11724</v>
      </c>
      <c r="N86" s="414"/>
    </row>
    <row r="87" spans="1:14" s="114" customFormat="1" ht="20.100000000000001" customHeight="1">
      <c r="A87" s="114" t="s">
        <v>335</v>
      </c>
      <c r="B87" s="107">
        <v>40083</v>
      </c>
      <c r="C87" s="107">
        <v>41283</v>
      </c>
      <c r="D87" s="107">
        <v>46436</v>
      </c>
      <c r="E87" s="107">
        <v>41295</v>
      </c>
      <c r="F87" s="107">
        <v>48361</v>
      </c>
      <c r="G87" s="114">
        <v>54510</v>
      </c>
      <c r="H87" s="114">
        <v>57431</v>
      </c>
      <c r="I87" s="114">
        <v>54176</v>
      </c>
      <c r="J87" s="114">
        <v>55401</v>
      </c>
      <c r="K87" s="114">
        <v>59725</v>
      </c>
      <c r="L87" s="114">
        <v>70093</v>
      </c>
      <c r="M87" s="295">
        <v>62611</v>
      </c>
      <c r="N87" s="414"/>
    </row>
    <row r="88" spans="1:14" s="114" customFormat="1" ht="20.100000000000001" customHeight="1">
      <c r="A88" s="114" t="s">
        <v>336</v>
      </c>
      <c r="B88" s="107">
        <v>18297</v>
      </c>
      <c r="C88" s="107">
        <v>19424</v>
      </c>
      <c r="D88" s="107">
        <v>20278</v>
      </c>
      <c r="E88" s="107">
        <v>13116</v>
      </c>
      <c r="F88" s="107">
        <v>22762</v>
      </c>
      <c r="G88" s="114">
        <v>21427</v>
      </c>
      <c r="H88" s="114">
        <v>25549</v>
      </c>
      <c r="I88" s="114">
        <v>25918</v>
      </c>
      <c r="J88" s="114">
        <v>26930</v>
      </c>
      <c r="K88" s="114">
        <v>33634</v>
      </c>
      <c r="L88" s="114">
        <v>27772</v>
      </c>
      <c r="M88" s="295">
        <v>34190</v>
      </c>
      <c r="N88" s="414"/>
    </row>
    <row r="89" spans="1:14" s="114" customFormat="1" ht="20.100000000000001" customHeight="1">
      <c r="A89" s="114" t="s">
        <v>337</v>
      </c>
      <c r="B89" s="107">
        <v>28226</v>
      </c>
      <c r="C89" s="107">
        <v>28878</v>
      </c>
      <c r="D89" s="107">
        <v>30361</v>
      </c>
      <c r="E89" s="107">
        <v>30285</v>
      </c>
      <c r="F89" s="107">
        <v>30504</v>
      </c>
      <c r="G89" s="114">
        <v>32127</v>
      </c>
      <c r="H89" s="114">
        <v>33192</v>
      </c>
      <c r="I89" s="114">
        <v>36860</v>
      </c>
      <c r="J89" s="114">
        <v>33713</v>
      </c>
      <c r="K89" s="114">
        <v>33391</v>
      </c>
      <c r="L89" s="114">
        <v>38656</v>
      </c>
      <c r="M89" s="295">
        <v>38496</v>
      </c>
      <c r="N89" s="414"/>
    </row>
    <row r="90" spans="1:14" s="114" customFormat="1" ht="20.100000000000001" customHeight="1">
      <c r="A90" s="114" t="s">
        <v>338</v>
      </c>
      <c r="B90" s="107">
        <v>25045</v>
      </c>
      <c r="C90" s="107">
        <v>26247</v>
      </c>
      <c r="D90" s="107">
        <v>27184</v>
      </c>
      <c r="E90" s="107">
        <v>24613</v>
      </c>
      <c r="F90" s="107">
        <v>29827</v>
      </c>
      <c r="G90" s="114">
        <v>22233</v>
      </c>
      <c r="H90" s="114">
        <v>28432</v>
      </c>
      <c r="I90" s="114">
        <v>31627</v>
      </c>
      <c r="J90" s="114">
        <v>40470</v>
      </c>
      <c r="K90" s="114">
        <v>48278</v>
      </c>
      <c r="L90" s="114">
        <v>40867</v>
      </c>
      <c r="M90" s="295">
        <v>45364</v>
      </c>
      <c r="N90" s="414"/>
    </row>
    <row r="91" spans="1:14" s="114" customFormat="1" ht="20.100000000000001" customHeight="1">
      <c r="A91" s="114" t="s">
        <v>339</v>
      </c>
      <c r="B91" s="107">
        <v>15317</v>
      </c>
      <c r="C91" s="107">
        <v>15304</v>
      </c>
      <c r="D91" s="107">
        <v>19076</v>
      </c>
      <c r="E91" s="107">
        <v>16308</v>
      </c>
      <c r="F91" s="107">
        <v>19441</v>
      </c>
      <c r="G91" s="114">
        <v>19252</v>
      </c>
      <c r="H91" s="114">
        <v>18168</v>
      </c>
      <c r="I91" s="114">
        <v>19831</v>
      </c>
      <c r="J91" s="114">
        <v>20070</v>
      </c>
      <c r="K91" s="114">
        <v>16676</v>
      </c>
      <c r="L91" s="114">
        <v>14623</v>
      </c>
      <c r="M91" s="295">
        <v>18340</v>
      </c>
      <c r="N91" s="414"/>
    </row>
    <row r="92" spans="1:14" s="114" customFormat="1" ht="20.100000000000001" customHeight="1">
      <c r="A92" s="114" t="s">
        <v>340</v>
      </c>
      <c r="B92" s="107">
        <v>5777</v>
      </c>
      <c r="C92" s="107">
        <v>6236</v>
      </c>
      <c r="D92" s="107">
        <v>5800</v>
      </c>
      <c r="E92" s="107">
        <v>7473</v>
      </c>
      <c r="F92" s="107">
        <v>7954</v>
      </c>
      <c r="G92" s="114">
        <v>8410</v>
      </c>
      <c r="H92" s="114">
        <v>9795</v>
      </c>
      <c r="I92" s="114">
        <v>8524</v>
      </c>
      <c r="J92" s="114">
        <v>7353</v>
      </c>
      <c r="K92" s="114">
        <v>8325</v>
      </c>
      <c r="L92" s="114">
        <v>7747</v>
      </c>
      <c r="M92" s="295">
        <v>9290</v>
      </c>
      <c r="N92" s="414"/>
    </row>
  </sheetData>
  <phoneticPr fontId="29" type="noConversion"/>
  <pageMargins left="0.74803149606299202" right="0.511811023622047" top="0.62992125984252001" bottom="0.62992125984252001" header="0.511811023622047" footer="0.23622047244094499"/>
  <pageSetup orientation="portrait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2">
    <tabColor rgb="FF00B050"/>
  </sheetPr>
  <dimension ref="A1:O119"/>
  <sheetViews>
    <sheetView workbookViewId="0">
      <selection activeCell="H78" sqref="H78"/>
    </sheetView>
  </sheetViews>
  <sheetFormatPr defaultRowHeight="15.95" customHeight="1"/>
  <cols>
    <col min="1" max="1" width="38.85546875" style="14" customWidth="1"/>
    <col min="2" max="2" width="9.7109375" style="14" hidden="1" customWidth="1"/>
    <col min="3" max="3" width="9.7109375" style="14" customWidth="1"/>
    <col min="4" max="5" width="9.7109375" style="14" hidden="1" customWidth="1"/>
    <col min="6" max="6" width="11.140625" style="14" hidden="1" customWidth="1"/>
    <col min="7" max="7" width="11.5703125" style="14" hidden="1" customWidth="1"/>
    <col min="8" max="8" width="11.5703125" style="14" customWidth="1"/>
    <col min="9" max="10" width="11.5703125" style="14" hidden="1" customWidth="1"/>
    <col min="11" max="11" width="9.5703125" style="14" bestFit="1" customWidth="1"/>
    <col min="12" max="14" width="9.140625" style="14"/>
    <col min="15" max="15" width="10" style="14" bestFit="1" customWidth="1"/>
    <col min="16" max="16384" width="9.140625" style="14"/>
  </cols>
  <sheetData>
    <row r="1" spans="1:15" ht="20.100000000000001" customHeight="1">
      <c r="A1" s="179" t="s">
        <v>304</v>
      </c>
      <c r="B1" s="180"/>
      <c r="C1" s="180"/>
      <c r="D1" s="180"/>
      <c r="E1" s="180"/>
      <c r="F1" s="181"/>
    </row>
    <row r="2" spans="1:15" ht="20.100000000000001" customHeight="1">
      <c r="A2" s="182" t="s">
        <v>138</v>
      </c>
      <c r="B2" s="180"/>
      <c r="C2" s="180"/>
      <c r="E2" s="180"/>
      <c r="F2" s="185"/>
      <c r="O2" s="139"/>
    </row>
    <row r="3" spans="1:15" ht="20.100000000000001" customHeight="1">
      <c r="A3" s="121"/>
      <c r="O3" s="139"/>
    </row>
    <row r="4" spans="1:15" ht="20.100000000000001" customHeight="1">
      <c r="M4" s="162" t="s">
        <v>472</v>
      </c>
      <c r="O4" s="139"/>
    </row>
    <row r="5" spans="1:15" s="107" customFormat="1" ht="27" customHeight="1">
      <c r="A5" s="271"/>
      <c r="B5" s="141">
        <v>2009</v>
      </c>
      <c r="C5" s="159">
        <v>2010</v>
      </c>
      <c r="D5" s="141">
        <v>2011</v>
      </c>
      <c r="E5" s="160">
        <v>2012</v>
      </c>
      <c r="F5" s="160">
        <v>2013</v>
      </c>
      <c r="G5" s="160">
        <v>2014</v>
      </c>
      <c r="H5" s="160">
        <v>2015</v>
      </c>
      <c r="I5" s="160">
        <v>2016</v>
      </c>
      <c r="J5" s="160">
        <v>2017</v>
      </c>
      <c r="K5" s="160">
        <v>2018</v>
      </c>
      <c r="L5" s="160">
        <v>2019</v>
      </c>
      <c r="M5" s="160">
        <v>2020</v>
      </c>
      <c r="N5" s="14"/>
      <c r="O5" s="139"/>
    </row>
    <row r="6" spans="1:15" s="107" customFormat="1" ht="20.100000000000001" customHeight="1">
      <c r="A6" s="263" t="s">
        <v>17</v>
      </c>
      <c r="B6" s="152">
        <f t="shared" ref="B6:M6" si="0">SUM(B7:B21)</f>
        <v>48578</v>
      </c>
      <c r="C6" s="152">
        <f t="shared" si="0"/>
        <v>50274</v>
      </c>
      <c r="D6" s="152">
        <f t="shared" si="0"/>
        <v>53284</v>
      </c>
      <c r="E6" s="152">
        <f t="shared" si="0"/>
        <v>54420</v>
      </c>
      <c r="F6" s="152">
        <f t="shared" si="0"/>
        <v>57872.12</v>
      </c>
      <c r="G6" s="153">
        <f t="shared" si="0"/>
        <v>57456</v>
      </c>
      <c r="H6" s="153">
        <f t="shared" si="0"/>
        <v>57749</v>
      </c>
      <c r="I6" s="153">
        <f t="shared" si="0"/>
        <v>59684</v>
      </c>
      <c r="J6" s="153">
        <f t="shared" si="0"/>
        <v>61934</v>
      </c>
      <c r="K6" s="152">
        <f t="shared" si="0"/>
        <v>64202</v>
      </c>
      <c r="L6" s="152">
        <f t="shared" si="0"/>
        <v>63848</v>
      </c>
      <c r="M6" s="152">
        <f t="shared" si="0"/>
        <v>65098</v>
      </c>
      <c r="N6" s="14"/>
      <c r="O6" s="301"/>
    </row>
    <row r="7" spans="1:15" s="107" customFormat="1" ht="20.100000000000001" customHeight="1">
      <c r="A7" s="114" t="s">
        <v>326</v>
      </c>
      <c r="B7" s="107">
        <v>1963</v>
      </c>
      <c r="C7" s="107">
        <v>1907</v>
      </c>
      <c r="D7" s="107">
        <v>1970</v>
      </c>
      <c r="E7" s="107">
        <v>1919</v>
      </c>
      <c r="F7" s="107">
        <v>1957.39</v>
      </c>
      <c r="G7" s="107">
        <v>1917</v>
      </c>
      <c r="H7" s="107">
        <v>1919</v>
      </c>
      <c r="I7" s="107">
        <v>1882</v>
      </c>
      <c r="J7" s="107">
        <v>1918</v>
      </c>
      <c r="K7" s="107">
        <v>1871</v>
      </c>
      <c r="L7" s="107">
        <v>1830</v>
      </c>
      <c r="M7" s="107">
        <v>1779</v>
      </c>
      <c r="N7" s="14"/>
      <c r="O7" s="301"/>
    </row>
    <row r="8" spans="1:15" s="107" customFormat="1" ht="20.100000000000001" customHeight="1">
      <c r="A8" s="114" t="s">
        <v>327</v>
      </c>
      <c r="B8" s="107">
        <v>1040</v>
      </c>
      <c r="C8" s="107">
        <v>1054</v>
      </c>
      <c r="D8" s="107">
        <v>1163</v>
      </c>
      <c r="E8" s="107">
        <v>1070</v>
      </c>
      <c r="F8" s="107">
        <v>690.6</v>
      </c>
      <c r="G8" s="107">
        <v>1006</v>
      </c>
      <c r="H8" s="107">
        <v>835</v>
      </c>
      <c r="I8" s="107">
        <v>882</v>
      </c>
      <c r="J8" s="107">
        <v>776</v>
      </c>
      <c r="K8" s="107">
        <v>899</v>
      </c>
      <c r="L8" s="107">
        <v>948</v>
      </c>
      <c r="M8" s="107">
        <v>937</v>
      </c>
      <c r="N8" s="14"/>
      <c r="O8" s="301"/>
    </row>
    <row r="9" spans="1:15" s="107" customFormat="1" ht="20.100000000000001" customHeight="1">
      <c r="A9" s="114" t="s">
        <v>328</v>
      </c>
      <c r="B9" s="107">
        <v>9713</v>
      </c>
      <c r="C9" s="107">
        <v>9863</v>
      </c>
      <c r="D9" s="107">
        <v>12200</v>
      </c>
      <c r="E9" s="107">
        <v>12150</v>
      </c>
      <c r="F9" s="107">
        <v>13087</v>
      </c>
      <c r="G9" s="107">
        <v>11648</v>
      </c>
      <c r="H9" s="107">
        <v>12729</v>
      </c>
      <c r="I9" s="107">
        <v>12719</v>
      </c>
      <c r="J9" s="107">
        <v>14225</v>
      </c>
      <c r="K9" s="107">
        <v>14971</v>
      </c>
      <c r="L9" s="107">
        <v>15113</v>
      </c>
      <c r="M9" s="107">
        <v>15449</v>
      </c>
      <c r="N9" s="14"/>
      <c r="O9" s="308"/>
    </row>
    <row r="10" spans="1:15" s="107" customFormat="1" ht="20.100000000000001" customHeight="1">
      <c r="A10" s="114" t="s">
        <v>329</v>
      </c>
      <c r="B10" s="107">
        <v>1643</v>
      </c>
      <c r="C10" s="107">
        <v>1602</v>
      </c>
      <c r="D10" s="107">
        <v>1596</v>
      </c>
      <c r="E10" s="107">
        <v>1605</v>
      </c>
      <c r="F10" s="107">
        <v>1522.3</v>
      </c>
      <c r="G10" s="107">
        <v>1697</v>
      </c>
      <c r="H10" s="107">
        <v>1665</v>
      </c>
      <c r="I10" s="107">
        <v>1799</v>
      </c>
      <c r="J10" s="107">
        <v>1548</v>
      </c>
      <c r="K10" s="107">
        <v>1615</v>
      </c>
      <c r="L10" s="107">
        <v>1605</v>
      </c>
      <c r="M10" s="107">
        <v>1545</v>
      </c>
      <c r="N10" s="14"/>
      <c r="O10" s="308"/>
    </row>
    <row r="11" spans="1:15" s="107" customFormat="1" ht="20.100000000000001" customHeight="1">
      <c r="A11" s="114" t="s">
        <v>330</v>
      </c>
      <c r="B11" s="107">
        <v>215</v>
      </c>
      <c r="C11" s="107">
        <v>293</v>
      </c>
      <c r="D11" s="107">
        <v>349</v>
      </c>
      <c r="E11" s="107">
        <v>331</v>
      </c>
      <c r="F11" s="107">
        <v>304.04000000000002</v>
      </c>
      <c r="G11" s="107">
        <v>341</v>
      </c>
      <c r="H11" s="107">
        <v>427</v>
      </c>
      <c r="I11" s="107">
        <v>640</v>
      </c>
      <c r="J11" s="107">
        <v>425</v>
      </c>
      <c r="K11" s="107">
        <v>325</v>
      </c>
      <c r="L11" s="107">
        <v>308</v>
      </c>
      <c r="M11" s="107">
        <v>193</v>
      </c>
    </row>
    <row r="12" spans="1:15" s="107" customFormat="1" ht="20.100000000000001" customHeight="1">
      <c r="A12" s="114" t="s">
        <v>331</v>
      </c>
      <c r="B12" s="107">
        <v>1570</v>
      </c>
      <c r="C12" s="107">
        <v>1561</v>
      </c>
      <c r="D12" s="107">
        <v>1530</v>
      </c>
      <c r="E12" s="107">
        <v>1667</v>
      </c>
      <c r="F12" s="107">
        <v>1678.99</v>
      </c>
      <c r="G12" s="107">
        <v>1693</v>
      </c>
      <c r="H12" s="107">
        <v>1702</v>
      </c>
      <c r="I12" s="107">
        <v>1702</v>
      </c>
      <c r="J12" s="107">
        <v>1776</v>
      </c>
      <c r="K12" s="107">
        <v>1812</v>
      </c>
      <c r="L12" s="107">
        <v>1815</v>
      </c>
      <c r="M12" s="107">
        <v>1810</v>
      </c>
    </row>
    <row r="13" spans="1:15" s="107" customFormat="1" ht="20.100000000000001" customHeight="1">
      <c r="A13" s="114" t="s">
        <v>332</v>
      </c>
      <c r="B13" s="107">
        <v>1999</v>
      </c>
      <c r="C13" s="107">
        <v>2230</v>
      </c>
      <c r="D13" s="107">
        <v>2060</v>
      </c>
      <c r="E13" s="107">
        <v>2223</v>
      </c>
      <c r="F13" s="107">
        <v>2183.79</v>
      </c>
      <c r="G13" s="107">
        <v>2159</v>
      </c>
      <c r="H13" s="107">
        <v>2167</v>
      </c>
      <c r="I13" s="107">
        <v>2203</v>
      </c>
      <c r="J13" s="107">
        <v>2197</v>
      </c>
      <c r="K13" s="107">
        <v>2282</v>
      </c>
      <c r="L13" s="107">
        <v>2139</v>
      </c>
      <c r="M13" s="107">
        <v>1887</v>
      </c>
    </row>
    <row r="14" spans="1:15" s="107" customFormat="1" ht="20.100000000000001" customHeight="1">
      <c r="A14" s="114" t="s">
        <v>333</v>
      </c>
      <c r="B14" s="107">
        <v>4570</v>
      </c>
      <c r="C14" s="107">
        <v>4605</v>
      </c>
      <c r="D14" s="107">
        <v>4701</v>
      </c>
      <c r="E14" s="107">
        <v>5179</v>
      </c>
      <c r="F14" s="107">
        <v>5721.39</v>
      </c>
      <c r="G14" s="107">
        <v>6282</v>
      </c>
      <c r="H14" s="107">
        <v>5642</v>
      </c>
      <c r="I14" s="107">
        <v>5940</v>
      </c>
      <c r="J14" s="107">
        <v>6590</v>
      </c>
      <c r="K14" s="107">
        <v>6540</v>
      </c>
      <c r="L14" s="107">
        <v>6764</v>
      </c>
      <c r="M14" s="107">
        <v>6855</v>
      </c>
    </row>
    <row r="15" spans="1:15" s="107" customFormat="1" ht="20.100000000000001" customHeight="1">
      <c r="A15" s="114" t="s">
        <v>334</v>
      </c>
      <c r="B15" s="107">
        <v>1786</v>
      </c>
      <c r="C15" s="107">
        <v>1795</v>
      </c>
      <c r="D15" s="107">
        <v>1776</v>
      </c>
      <c r="E15" s="107">
        <v>1831</v>
      </c>
      <c r="F15" s="107">
        <v>1970</v>
      </c>
      <c r="G15" s="107">
        <v>1778</v>
      </c>
      <c r="H15" s="107">
        <v>1338</v>
      </c>
      <c r="I15" s="107">
        <v>2026</v>
      </c>
      <c r="J15" s="107">
        <v>2075</v>
      </c>
      <c r="K15" s="107">
        <v>2075</v>
      </c>
      <c r="L15" s="107">
        <v>1577</v>
      </c>
      <c r="M15" s="107">
        <v>1859</v>
      </c>
    </row>
    <row r="16" spans="1:15" s="107" customFormat="1" ht="20.100000000000001" customHeight="1">
      <c r="A16" s="114" t="s">
        <v>335</v>
      </c>
      <c r="B16" s="107">
        <v>6742</v>
      </c>
      <c r="C16" s="107">
        <v>6910</v>
      </c>
      <c r="D16" s="107">
        <v>7036</v>
      </c>
      <c r="E16" s="107">
        <v>7145</v>
      </c>
      <c r="F16" s="107">
        <v>7571</v>
      </c>
      <c r="G16" s="107">
        <v>7522</v>
      </c>
      <c r="H16" s="107">
        <v>7678</v>
      </c>
      <c r="I16" s="107">
        <v>7838</v>
      </c>
      <c r="J16" s="107">
        <v>8146</v>
      </c>
      <c r="K16" s="107">
        <v>8491</v>
      </c>
      <c r="L16" s="107">
        <v>8409</v>
      </c>
      <c r="M16" s="107">
        <v>8557</v>
      </c>
    </row>
    <row r="17" spans="1:13" s="107" customFormat="1" ht="20.100000000000001" customHeight="1">
      <c r="A17" s="114" t="s">
        <v>336</v>
      </c>
      <c r="B17" s="107">
        <v>3771</v>
      </c>
      <c r="C17" s="107">
        <v>4040</v>
      </c>
      <c r="D17" s="107">
        <v>4004</v>
      </c>
      <c r="E17" s="107">
        <v>3819</v>
      </c>
      <c r="F17" s="107">
        <v>4531.8900000000003</v>
      </c>
      <c r="G17" s="107">
        <v>4532</v>
      </c>
      <c r="H17" s="107">
        <v>4483</v>
      </c>
      <c r="I17" s="107">
        <v>4364</v>
      </c>
      <c r="J17" s="107">
        <v>4647</v>
      </c>
      <c r="K17" s="107">
        <v>4724</v>
      </c>
      <c r="L17" s="107">
        <v>4699</v>
      </c>
      <c r="M17" s="107">
        <v>4835</v>
      </c>
    </row>
    <row r="18" spans="1:13" s="107" customFormat="1" ht="20.100000000000001" customHeight="1">
      <c r="A18" s="114" t="s">
        <v>337</v>
      </c>
      <c r="B18" s="107">
        <v>4902</v>
      </c>
      <c r="C18" s="107">
        <v>5203</v>
      </c>
      <c r="D18" s="107">
        <v>5112</v>
      </c>
      <c r="E18" s="107">
        <v>5390</v>
      </c>
      <c r="F18" s="107">
        <v>5750</v>
      </c>
      <c r="G18" s="107">
        <v>5920</v>
      </c>
      <c r="H18" s="107">
        <v>6013</v>
      </c>
      <c r="I18" s="107">
        <v>6131</v>
      </c>
      <c r="J18" s="107">
        <v>5949</v>
      </c>
      <c r="K18" s="107">
        <v>6218</v>
      </c>
      <c r="L18" s="107">
        <v>6358</v>
      </c>
      <c r="M18" s="107">
        <v>6635</v>
      </c>
    </row>
    <row r="19" spans="1:13" s="107" customFormat="1" ht="20.100000000000001" customHeight="1">
      <c r="A19" s="114" t="s">
        <v>338</v>
      </c>
      <c r="B19" s="107">
        <v>5079</v>
      </c>
      <c r="C19" s="107">
        <v>5506</v>
      </c>
      <c r="D19" s="107">
        <v>5453</v>
      </c>
      <c r="E19" s="107">
        <v>5796</v>
      </c>
      <c r="F19" s="107">
        <v>6410.3</v>
      </c>
      <c r="G19" s="107">
        <v>6399</v>
      </c>
      <c r="H19" s="107">
        <v>6603</v>
      </c>
      <c r="I19" s="107">
        <v>6865</v>
      </c>
      <c r="J19" s="107">
        <v>7312</v>
      </c>
      <c r="K19" s="107">
        <v>7922</v>
      </c>
      <c r="L19" s="107">
        <v>7983</v>
      </c>
      <c r="M19" s="107">
        <v>8419</v>
      </c>
    </row>
    <row r="20" spans="1:13" s="107" customFormat="1" ht="20.100000000000001" customHeight="1">
      <c r="A20" s="114" t="s">
        <v>339</v>
      </c>
      <c r="B20" s="107">
        <v>2484</v>
      </c>
      <c r="C20" s="107">
        <v>2506</v>
      </c>
      <c r="D20" s="107">
        <v>3027</v>
      </c>
      <c r="E20" s="107">
        <v>2942</v>
      </c>
      <c r="F20" s="107">
        <v>3136</v>
      </c>
      <c r="G20" s="107">
        <v>3156</v>
      </c>
      <c r="H20" s="107">
        <v>2952</v>
      </c>
      <c r="I20" s="107">
        <v>3225</v>
      </c>
      <c r="J20" s="107">
        <v>3098</v>
      </c>
      <c r="K20" s="107">
        <v>3056</v>
      </c>
      <c r="L20" s="107">
        <v>3058</v>
      </c>
      <c r="M20" s="107">
        <v>2959</v>
      </c>
    </row>
    <row r="21" spans="1:13" s="107" customFormat="1" ht="20.100000000000001" customHeight="1">
      <c r="A21" s="114" t="s">
        <v>340</v>
      </c>
      <c r="B21" s="107">
        <v>1101</v>
      </c>
      <c r="C21" s="107">
        <v>1199</v>
      </c>
      <c r="D21" s="107">
        <v>1307</v>
      </c>
      <c r="E21" s="107">
        <v>1353</v>
      </c>
      <c r="F21" s="107">
        <v>1357.43</v>
      </c>
      <c r="G21" s="107">
        <v>1406</v>
      </c>
      <c r="H21" s="107">
        <v>1596</v>
      </c>
      <c r="I21" s="107">
        <v>1468</v>
      </c>
      <c r="J21" s="107">
        <v>1252</v>
      </c>
      <c r="K21" s="107">
        <v>1401</v>
      </c>
      <c r="L21" s="107">
        <v>1242</v>
      </c>
      <c r="M21" s="107">
        <v>1379</v>
      </c>
    </row>
    <row r="22" spans="1:13" s="107" customFormat="1" ht="20.100000000000001" customHeight="1"/>
    <row r="23" spans="1:13" ht="20.100000000000001" customHeight="1">
      <c r="F23" s="162"/>
    </row>
    <row r="24" spans="1:13" ht="20.100000000000001" customHeight="1">
      <c r="F24" s="264"/>
    </row>
    <row r="25" spans="1:13" ht="20.100000000000001" customHeight="1">
      <c r="F25" s="264"/>
    </row>
    <row r="26" spans="1:13" ht="20.100000000000001" customHeight="1">
      <c r="F26" s="264"/>
    </row>
    <row r="27" spans="1:13" ht="20.100000000000001" customHeight="1">
      <c r="F27" s="264"/>
    </row>
    <row r="28" spans="1:13" ht="20.100000000000001" customHeight="1">
      <c r="F28" s="264"/>
    </row>
    <row r="29" spans="1:13" ht="20.100000000000001" customHeight="1">
      <c r="F29" s="264"/>
    </row>
    <row r="30" spans="1:13" ht="20.100000000000001" customHeight="1">
      <c r="F30" s="264"/>
    </row>
    <row r="31" spans="1:13" ht="20.100000000000001" customHeight="1">
      <c r="F31" s="264"/>
    </row>
    <row r="32" spans="1:13" ht="20.100000000000001" customHeight="1">
      <c r="F32" s="264"/>
    </row>
    <row r="33" spans="1:13" ht="20.100000000000001" customHeight="1">
      <c r="F33" s="264"/>
    </row>
    <row r="34" spans="1:13" ht="20.100000000000001" customHeight="1">
      <c r="F34" s="264"/>
    </row>
    <row r="35" spans="1:13" ht="20.100000000000001" customHeight="1">
      <c r="F35" s="264"/>
    </row>
    <row r="36" spans="1:13" ht="20.100000000000001" customHeight="1">
      <c r="A36" s="179" t="s">
        <v>305</v>
      </c>
      <c r="B36" s="180"/>
      <c r="C36" s="180"/>
      <c r="D36" s="180"/>
      <c r="E36" s="180"/>
      <c r="F36" s="181"/>
    </row>
    <row r="37" spans="1:13" ht="20.100000000000001" customHeight="1">
      <c r="A37" s="182" t="s">
        <v>139</v>
      </c>
      <c r="B37" s="180"/>
      <c r="C37" s="180"/>
      <c r="D37" s="180"/>
      <c r="E37" s="180"/>
      <c r="F37" s="186"/>
    </row>
    <row r="38" spans="1:13" ht="20.100000000000001" customHeight="1">
      <c r="A38" s="121" t="s">
        <v>126</v>
      </c>
    </row>
    <row r="39" spans="1:13" ht="20.100000000000001" customHeight="1">
      <c r="M39" s="162" t="s">
        <v>475</v>
      </c>
    </row>
    <row r="40" spans="1:13" s="117" customFormat="1" ht="27" customHeight="1">
      <c r="A40" s="271"/>
      <c r="B40" s="141">
        <v>2009</v>
      </c>
      <c r="C40" s="159">
        <v>2010</v>
      </c>
      <c r="D40" s="141">
        <v>2011</v>
      </c>
      <c r="E40" s="160">
        <v>2012</v>
      </c>
      <c r="F40" s="160">
        <v>2013</v>
      </c>
      <c r="G40" s="160">
        <v>2014</v>
      </c>
      <c r="H40" s="160">
        <v>2015</v>
      </c>
      <c r="I40" s="160">
        <v>2016</v>
      </c>
      <c r="J40" s="160">
        <v>2017</v>
      </c>
      <c r="K40" s="160">
        <v>2018</v>
      </c>
      <c r="L40" s="160">
        <v>2019</v>
      </c>
      <c r="M40" s="160">
        <v>2020</v>
      </c>
    </row>
    <row r="41" spans="1:13" s="117" customFormat="1" ht="20.100000000000001" customHeight="1">
      <c r="A41" s="265" t="s">
        <v>17</v>
      </c>
      <c r="B41" s="173">
        <f t="shared" ref="B41:B42" si="1">+B76/B6*10</f>
        <v>49.633167277368358</v>
      </c>
      <c r="C41" s="173">
        <f>C76/C6*10</f>
        <v>51.82519791542348</v>
      </c>
      <c r="D41" s="173">
        <f t="shared" ref="D41:I41" si="2">D76/D6*10</f>
        <v>53.824037234441853</v>
      </c>
      <c r="E41" s="173">
        <f t="shared" si="2"/>
        <v>51.682102168320469</v>
      </c>
      <c r="F41" s="173">
        <f t="shared" si="2"/>
        <v>53.822980737529569</v>
      </c>
      <c r="G41" s="173">
        <f t="shared" si="2"/>
        <v>55.971874129768864</v>
      </c>
      <c r="H41" s="173">
        <f t="shared" si="2"/>
        <v>56.381236038719287</v>
      </c>
      <c r="I41" s="173">
        <f t="shared" si="2"/>
        <v>57.107600026807859</v>
      </c>
      <c r="J41" s="173">
        <f t="shared" ref="J41:L42" si="3">J76/J6*10</f>
        <v>59.35334388219718</v>
      </c>
      <c r="K41" s="173">
        <f t="shared" si="3"/>
        <v>60.555434410142993</v>
      </c>
      <c r="L41" s="173">
        <f t="shared" si="3"/>
        <v>61.880716702167646</v>
      </c>
      <c r="M41" s="173">
        <f t="shared" ref="M41" si="4">M76/M6*10</f>
        <v>61.965651786537215</v>
      </c>
    </row>
    <row r="42" spans="1:13" s="117" customFormat="1" ht="20.100000000000001" customHeight="1">
      <c r="A42" s="117" t="s">
        <v>326</v>
      </c>
      <c r="B42" s="176">
        <f t="shared" si="1"/>
        <v>54.45746306673459</v>
      </c>
      <c r="C42" s="176">
        <f>C77/C7*10</f>
        <v>57.241740954378606</v>
      </c>
      <c r="D42" s="176">
        <f t="shared" ref="D42:I42" si="5">D77/D7*10</f>
        <v>57.36548223350254</v>
      </c>
      <c r="E42" s="176">
        <f t="shared" si="5"/>
        <v>58.181344450234498</v>
      </c>
      <c r="F42" s="176">
        <f t="shared" si="5"/>
        <v>61.438956978425345</v>
      </c>
      <c r="G42" s="176">
        <f t="shared" si="5"/>
        <v>64.741784037558688</v>
      </c>
      <c r="H42" s="176">
        <f t="shared" si="5"/>
        <v>62.761855132881706</v>
      </c>
      <c r="I42" s="176">
        <f t="shared" si="5"/>
        <v>60.712008501594056</v>
      </c>
      <c r="J42" s="176">
        <f t="shared" si="3"/>
        <v>61.91345151199166</v>
      </c>
      <c r="K42" s="176">
        <f t="shared" si="3"/>
        <v>58.749331908070552</v>
      </c>
      <c r="L42" s="176">
        <f t="shared" si="3"/>
        <v>60.535519125683059</v>
      </c>
      <c r="M42" s="176">
        <f t="shared" ref="M42" si="6">M77/M7*10</f>
        <v>53.226531759415401</v>
      </c>
    </row>
    <row r="43" spans="1:13" s="117" customFormat="1" ht="20.100000000000001" customHeight="1">
      <c r="A43" s="117" t="s">
        <v>327</v>
      </c>
      <c r="B43" s="176">
        <f t="shared" ref="B43" si="7">+B78/B8*10</f>
        <v>27.307692307692307</v>
      </c>
      <c r="C43" s="176">
        <f t="shared" ref="C43:I43" si="8">C78/C8*10</f>
        <v>28.946869070208727</v>
      </c>
      <c r="D43" s="176">
        <f t="shared" si="8"/>
        <v>31.134995700773864</v>
      </c>
      <c r="E43" s="176">
        <f t="shared" si="8"/>
        <v>27.850467289719628</v>
      </c>
      <c r="F43" s="176">
        <f t="shared" si="8"/>
        <v>39.081957717926443</v>
      </c>
      <c r="G43" s="176">
        <f t="shared" si="8"/>
        <v>41.838966202783297</v>
      </c>
      <c r="H43" s="176">
        <f t="shared" si="8"/>
        <v>43.041916167664667</v>
      </c>
      <c r="I43" s="176">
        <f t="shared" si="8"/>
        <v>41.882086167800452</v>
      </c>
      <c r="J43" s="176">
        <f t="shared" ref="J43:K43" si="9">J78/J8*10</f>
        <v>45.74742268041237</v>
      </c>
      <c r="K43" s="176">
        <f t="shared" si="9"/>
        <v>54.004449388209117</v>
      </c>
      <c r="L43" s="176">
        <f t="shared" ref="L43:M43" si="10">L78/L8*10</f>
        <v>48.723628691983123</v>
      </c>
      <c r="M43" s="176">
        <f t="shared" si="10"/>
        <v>45.144076840981853</v>
      </c>
    </row>
    <row r="44" spans="1:13" s="117" customFormat="1" ht="20.100000000000001" customHeight="1">
      <c r="A44" s="117" t="s">
        <v>328</v>
      </c>
      <c r="B44" s="176">
        <f t="shared" ref="B44" si="11">+B79/B9*10</f>
        <v>34.166580870997635</v>
      </c>
      <c r="C44" s="176">
        <f t="shared" ref="C44:I44" si="12">C79/C9*10</f>
        <v>40.003041670891207</v>
      </c>
      <c r="D44" s="176">
        <f t="shared" si="12"/>
        <v>41.467213114754102</v>
      </c>
      <c r="E44" s="176">
        <f t="shared" si="12"/>
        <v>51.160493827160494</v>
      </c>
      <c r="F44" s="176">
        <f t="shared" si="12"/>
        <v>44.295866126690612</v>
      </c>
      <c r="G44" s="176">
        <f t="shared" si="12"/>
        <v>53.007383241758241</v>
      </c>
      <c r="H44" s="176">
        <f t="shared" si="12"/>
        <v>43.46688663681357</v>
      </c>
      <c r="I44" s="176">
        <f t="shared" si="12"/>
        <v>47.094111172261968</v>
      </c>
      <c r="J44" s="176">
        <f t="shared" ref="J44:K44" si="13">J79/J9*10</f>
        <v>52.189806678383128</v>
      </c>
      <c r="K44" s="176">
        <f t="shared" si="13"/>
        <v>52.409992652461426</v>
      </c>
      <c r="L44" s="176">
        <f t="shared" ref="L44:M44" si="14">L79/L9*10</f>
        <v>56.449414411433871</v>
      </c>
      <c r="M44" s="176">
        <f t="shared" si="14"/>
        <v>59.032299825231405</v>
      </c>
    </row>
    <row r="45" spans="1:13" s="117" customFormat="1" ht="20.100000000000001" customHeight="1">
      <c r="A45" s="117" t="s">
        <v>329</v>
      </c>
      <c r="B45" s="176">
        <f t="shared" ref="B45" si="15">+B80/B10*10</f>
        <v>52.799756542909307</v>
      </c>
      <c r="C45" s="176">
        <f t="shared" ref="C45:I45" si="16">C80/C10*10</f>
        <v>56.373283395755308</v>
      </c>
      <c r="D45" s="176">
        <f t="shared" si="16"/>
        <v>59.74310776942356</v>
      </c>
      <c r="E45" s="176">
        <f t="shared" si="16"/>
        <v>63.582554517133957</v>
      </c>
      <c r="F45" s="176">
        <f t="shared" si="16"/>
        <v>64.047822374039285</v>
      </c>
      <c r="G45" s="176">
        <f t="shared" si="16"/>
        <v>62.298173246906302</v>
      </c>
      <c r="H45" s="176">
        <f t="shared" si="16"/>
        <v>65.075075075075077</v>
      </c>
      <c r="I45" s="176">
        <f t="shared" si="16"/>
        <v>54.930516953863261</v>
      </c>
      <c r="J45" s="176">
        <f t="shared" ref="J45:K45" si="17">J80/J10*10</f>
        <v>56.524547803617573</v>
      </c>
      <c r="K45" s="176">
        <f t="shared" si="17"/>
        <v>66.643962848297221</v>
      </c>
      <c r="L45" s="176">
        <f t="shared" ref="L45:M45" si="18">L80/L10*10</f>
        <v>66.654205607476641</v>
      </c>
      <c r="M45" s="176">
        <f t="shared" si="18"/>
        <v>65.553398058252426</v>
      </c>
    </row>
    <row r="46" spans="1:13" s="117" customFormat="1" ht="20.100000000000001" customHeight="1">
      <c r="A46" s="117" t="s">
        <v>330</v>
      </c>
      <c r="B46" s="176">
        <f t="shared" ref="B46" si="19">+B81/B11*10</f>
        <v>28.372093023255815</v>
      </c>
      <c r="C46" s="176">
        <f t="shared" ref="C46:I46" si="20">C81/C11*10</f>
        <v>26.8259385665529</v>
      </c>
      <c r="D46" s="176">
        <f t="shared" si="20"/>
        <v>24.326647564469912</v>
      </c>
      <c r="E46" s="176">
        <f t="shared" si="20"/>
        <v>27.190332326283986</v>
      </c>
      <c r="F46" s="176">
        <f t="shared" si="20"/>
        <v>28.51598473885015</v>
      </c>
      <c r="G46" s="176">
        <f t="shared" si="20"/>
        <v>28.005865102639298</v>
      </c>
      <c r="H46" s="176">
        <f t="shared" si="20"/>
        <v>25.480093676814988</v>
      </c>
      <c r="I46" s="176">
        <f t="shared" si="20"/>
        <v>62.78125</v>
      </c>
      <c r="J46" s="176">
        <f t="shared" ref="J46:K46" si="21">J81/J11*10</f>
        <v>53.6</v>
      </c>
      <c r="K46" s="176">
        <f t="shared" si="21"/>
        <v>53.323076923076925</v>
      </c>
      <c r="L46" s="176">
        <f t="shared" ref="L46:M46" si="22">L81/L11*10</f>
        <v>36.071428571428569</v>
      </c>
      <c r="M46" s="176">
        <f t="shared" si="22"/>
        <v>50.310880829015545</v>
      </c>
    </row>
    <row r="47" spans="1:13" s="117" customFormat="1" ht="20.100000000000001" customHeight="1">
      <c r="A47" s="117" t="s">
        <v>331</v>
      </c>
      <c r="B47" s="176">
        <f t="shared" ref="B47" si="23">+B82/B12*10</f>
        <v>53.35668789808917</v>
      </c>
      <c r="C47" s="176">
        <f t="shared" ref="C47:I47" si="24">C82/C12*10</f>
        <v>53.177450352338241</v>
      </c>
      <c r="D47" s="176">
        <f t="shared" si="24"/>
        <v>53.7843137254902</v>
      </c>
      <c r="E47" s="176">
        <f t="shared" si="24"/>
        <v>58.710257948410316</v>
      </c>
      <c r="F47" s="176">
        <f t="shared" si="24"/>
        <v>53.103353801988092</v>
      </c>
      <c r="G47" s="176">
        <f t="shared" si="24"/>
        <v>52.404016538688722</v>
      </c>
      <c r="H47" s="176">
        <f t="shared" si="24"/>
        <v>52.667450058754412</v>
      </c>
      <c r="I47" s="176">
        <f t="shared" si="24"/>
        <v>52.27967097532315</v>
      </c>
      <c r="J47" s="176">
        <f t="shared" ref="J47:K47" si="25">J82/J12*10</f>
        <v>53.417792792792795</v>
      </c>
      <c r="K47" s="176">
        <f t="shared" si="25"/>
        <v>54.398454746136863</v>
      </c>
      <c r="L47" s="176">
        <f t="shared" ref="L47:M47" si="26">L82/L12*10</f>
        <v>53.950413223140494</v>
      </c>
      <c r="M47" s="176">
        <f t="shared" si="26"/>
        <v>54.41988950276243</v>
      </c>
    </row>
    <row r="48" spans="1:13" s="117" customFormat="1" ht="20.100000000000001" customHeight="1">
      <c r="A48" s="117" t="s">
        <v>332</v>
      </c>
      <c r="B48" s="176">
        <f t="shared" ref="B48" si="27">+B83/B13*10</f>
        <v>53.581790895447725</v>
      </c>
      <c r="C48" s="176">
        <f t="shared" ref="C48:I48" si="28">C83/C13*10</f>
        <v>63.381165919282509</v>
      </c>
      <c r="D48" s="176">
        <f t="shared" si="28"/>
        <v>64.762135922330103</v>
      </c>
      <c r="E48" s="176">
        <f t="shared" si="28"/>
        <v>61.524966261808373</v>
      </c>
      <c r="F48" s="176">
        <f t="shared" si="28"/>
        <v>61.842026934824325</v>
      </c>
      <c r="G48" s="176">
        <f t="shared" si="28"/>
        <v>61.973135710977303</v>
      </c>
      <c r="H48" s="176">
        <f t="shared" si="28"/>
        <v>62.944162436548226</v>
      </c>
      <c r="I48" s="176">
        <f t="shared" si="28"/>
        <v>61.842941443486154</v>
      </c>
      <c r="J48" s="176">
        <f t="shared" ref="J48:K48" si="29">J83/J13*10</f>
        <v>63.013199817933547</v>
      </c>
      <c r="K48" s="176">
        <f t="shared" si="29"/>
        <v>59.504820333041195</v>
      </c>
      <c r="L48" s="176">
        <f t="shared" ref="L48:M48" si="30">L83/L13*10</f>
        <v>62.496493688639553</v>
      </c>
      <c r="M48" s="176">
        <f t="shared" si="30"/>
        <v>57.58346581875994</v>
      </c>
    </row>
    <row r="49" spans="1:13" s="117" customFormat="1" ht="20.100000000000001" customHeight="1">
      <c r="A49" s="117" t="s">
        <v>333</v>
      </c>
      <c r="B49" s="176">
        <f t="shared" ref="B49" si="31">+B84/B14*10</f>
        <v>54.993435448577685</v>
      </c>
      <c r="C49" s="176">
        <f t="shared" ref="C49:I49" si="32">C84/C14*10</f>
        <v>60</v>
      </c>
      <c r="D49" s="176">
        <f t="shared" si="32"/>
        <v>61.999574558604557</v>
      </c>
      <c r="E49" s="176">
        <f t="shared" si="32"/>
        <v>52.904035528094226</v>
      </c>
      <c r="F49" s="176">
        <f t="shared" si="32"/>
        <v>61.184432454351125</v>
      </c>
      <c r="G49" s="176">
        <f t="shared" si="32"/>
        <v>64.984081502706147</v>
      </c>
      <c r="H49" s="176">
        <f t="shared" si="32"/>
        <v>69.907834101382491</v>
      </c>
      <c r="I49" s="176">
        <f t="shared" si="32"/>
        <v>67.279461279461273</v>
      </c>
      <c r="J49" s="176">
        <f t="shared" ref="J49:K49" si="33">J84/J14*10</f>
        <v>69.450682852807276</v>
      </c>
      <c r="K49" s="176">
        <f t="shared" si="33"/>
        <v>71.140672782874617</v>
      </c>
      <c r="L49" s="176">
        <f t="shared" ref="L49:M49" si="34">L84/L14*10</f>
        <v>72.597575399172086</v>
      </c>
      <c r="M49" s="176">
        <f t="shared" si="34"/>
        <v>68.061269146608311</v>
      </c>
    </row>
    <row r="50" spans="1:13" s="117" customFormat="1" ht="20.100000000000001" customHeight="1">
      <c r="A50" s="117" t="s">
        <v>334</v>
      </c>
      <c r="B50" s="176">
        <f t="shared" ref="B50" si="35">+B85/B15*10</f>
        <v>45.587905935050387</v>
      </c>
      <c r="C50" s="176">
        <f t="shared" ref="C50:I50" si="36">C85/C15*10</f>
        <v>54.986072423398326</v>
      </c>
      <c r="D50" s="176">
        <f t="shared" si="36"/>
        <v>62.212837837837839</v>
      </c>
      <c r="E50" s="176">
        <f t="shared" si="36"/>
        <v>54.019661387220097</v>
      </c>
      <c r="F50" s="176">
        <f t="shared" si="36"/>
        <v>60.390862944162436</v>
      </c>
      <c r="G50" s="176">
        <f t="shared" si="36"/>
        <v>60</v>
      </c>
      <c r="H50" s="176">
        <f t="shared" si="36"/>
        <v>60.485799701046339</v>
      </c>
      <c r="I50" s="176">
        <f t="shared" si="36"/>
        <v>61.697926949654487</v>
      </c>
      <c r="J50" s="176">
        <f t="shared" ref="J50:K50" si="37">J85/J15*10</f>
        <v>66.843373493975903</v>
      </c>
      <c r="K50" s="176">
        <f t="shared" si="37"/>
        <v>57.739759036144576</v>
      </c>
      <c r="L50" s="176">
        <f t="shared" ref="L50:M50" si="38">L85/L15*10</f>
        <v>65.028535193405204</v>
      </c>
      <c r="M50" s="176">
        <f t="shared" si="38"/>
        <v>63.066164604626145</v>
      </c>
    </row>
    <row r="51" spans="1:13" s="117" customFormat="1" ht="20.100000000000001" customHeight="1">
      <c r="A51" s="117" t="s">
        <v>335</v>
      </c>
      <c r="B51" s="176">
        <f t="shared" ref="B51" si="39">+B86/B16*10</f>
        <v>59.452684663304652</v>
      </c>
      <c r="C51" s="176">
        <f t="shared" ref="C51:I51" si="40">C86/C16*10</f>
        <v>59.743849493487701</v>
      </c>
      <c r="D51" s="176">
        <f t="shared" si="40"/>
        <v>65.997725980670836</v>
      </c>
      <c r="E51" s="176">
        <f t="shared" si="40"/>
        <v>57.795661301609513</v>
      </c>
      <c r="F51" s="176">
        <f t="shared" si="40"/>
        <v>63.876634526482626</v>
      </c>
      <c r="G51" s="176">
        <f t="shared" si="40"/>
        <v>72.46742887529912</v>
      </c>
      <c r="H51" s="176">
        <f t="shared" si="40"/>
        <v>74.799426934097426</v>
      </c>
      <c r="I51" s="176">
        <f t="shared" si="40"/>
        <v>69.119673386067873</v>
      </c>
      <c r="J51" s="176">
        <f t="shared" ref="J51:K51" si="41">J86/J16*10</f>
        <v>68.010066290203781</v>
      </c>
      <c r="K51" s="176">
        <f t="shared" si="41"/>
        <v>70.339182663997178</v>
      </c>
      <c r="L51" s="176">
        <f t="shared" ref="L51:M51" si="42">L86/L16*10</f>
        <v>83.354738970151033</v>
      </c>
      <c r="M51" s="176">
        <f t="shared" si="42"/>
        <v>73.169335047329668</v>
      </c>
    </row>
    <row r="52" spans="1:13" s="117" customFormat="1" ht="20.100000000000001" customHeight="1">
      <c r="A52" s="117" t="s">
        <v>336</v>
      </c>
      <c r="B52" s="176">
        <f t="shared" ref="B52" si="43">+B87/B17*10</f>
        <v>48.52028639618139</v>
      </c>
      <c r="C52" s="176">
        <f t="shared" ref="C52:I52" si="44">C87/C17*10</f>
        <v>48.079207920792079</v>
      </c>
      <c r="D52" s="176">
        <f t="shared" si="44"/>
        <v>50.644355644355642</v>
      </c>
      <c r="E52" s="176">
        <f t="shared" si="44"/>
        <v>34.344069128043991</v>
      </c>
      <c r="F52" s="176">
        <f t="shared" si="44"/>
        <v>50.226285280534171</v>
      </c>
      <c r="G52" s="176">
        <f t="shared" si="44"/>
        <v>47.279346866725511</v>
      </c>
      <c r="H52" s="176">
        <f t="shared" si="44"/>
        <v>56.990854338612536</v>
      </c>
      <c r="I52" s="176">
        <f t="shared" si="44"/>
        <v>59.390467461044913</v>
      </c>
      <c r="J52" s="176">
        <f t="shared" ref="J52:K52" si="45">J87/J17*10</f>
        <v>57.951366472993328</v>
      </c>
      <c r="K52" s="176">
        <f t="shared" si="45"/>
        <v>71.19813717188822</v>
      </c>
      <c r="L52" s="176">
        <f t="shared" ref="L52:M52" si="46">L87/L17*10</f>
        <v>59.10193658225154</v>
      </c>
      <c r="M52" s="176">
        <f t="shared" si="46"/>
        <v>70.713547052740438</v>
      </c>
    </row>
    <row r="53" spans="1:13" s="117" customFormat="1" ht="20.100000000000001" customHeight="1">
      <c r="A53" s="117" t="s">
        <v>337</v>
      </c>
      <c r="B53" s="176">
        <f t="shared" ref="B53" si="47">+B88/B18*10</f>
        <v>57.58057935536516</v>
      </c>
      <c r="C53" s="176">
        <f t="shared" ref="C53:I53" si="48">C88/C18*10</f>
        <v>55.502594656928693</v>
      </c>
      <c r="D53" s="176">
        <f t="shared" si="48"/>
        <v>59.391627543035995</v>
      </c>
      <c r="E53" s="176">
        <f t="shared" si="48"/>
        <v>56.187384044526908</v>
      </c>
      <c r="F53" s="176">
        <f t="shared" si="48"/>
        <v>53.050434782608697</v>
      </c>
      <c r="G53" s="176">
        <f t="shared" si="48"/>
        <v>54.268581081081081</v>
      </c>
      <c r="H53" s="176">
        <f t="shared" si="48"/>
        <v>55.20039913520705</v>
      </c>
      <c r="I53" s="176">
        <f t="shared" si="48"/>
        <v>60.120698091665304</v>
      </c>
      <c r="J53" s="176">
        <f t="shared" ref="J53:K53" si="49">J88/J18*10</f>
        <v>56.670028576231303</v>
      </c>
      <c r="K53" s="176">
        <f t="shared" si="49"/>
        <v>53.700546799614024</v>
      </c>
      <c r="L53" s="176">
        <f t="shared" ref="L53:M53" si="50">L88/L18*10</f>
        <v>60.798993394149107</v>
      </c>
      <c r="M53" s="176">
        <f t="shared" si="50"/>
        <v>58.01959306706857</v>
      </c>
    </row>
    <row r="54" spans="1:13" s="117" customFormat="1" ht="20.100000000000001" customHeight="1">
      <c r="A54" s="117" t="s">
        <v>338</v>
      </c>
      <c r="B54" s="176">
        <f t="shared" ref="B54" si="51">+B89/B19*10</f>
        <v>49.310887970072848</v>
      </c>
      <c r="C54" s="176">
        <f t="shared" ref="C54:I54" si="52">C89/C19*10</f>
        <v>47.669814747548131</v>
      </c>
      <c r="D54" s="176">
        <f t="shared" si="52"/>
        <v>49.851457913075372</v>
      </c>
      <c r="E54" s="176">
        <f t="shared" si="52"/>
        <v>42.465493443754312</v>
      </c>
      <c r="F54" s="176">
        <f t="shared" si="52"/>
        <v>46.529803597335537</v>
      </c>
      <c r="G54" s="176">
        <f t="shared" si="52"/>
        <v>34.744491326769811</v>
      </c>
      <c r="H54" s="176">
        <f t="shared" si="52"/>
        <v>43.059215508102383</v>
      </c>
      <c r="I54" s="176">
        <f t="shared" si="52"/>
        <v>46.069919883466859</v>
      </c>
      <c r="J54" s="176">
        <f t="shared" ref="J54:K54" si="53">J89/J19*10</f>
        <v>55.347374179431071</v>
      </c>
      <c r="K54" s="176">
        <f t="shared" si="53"/>
        <v>60.941681393587473</v>
      </c>
      <c r="L54" s="176">
        <f t="shared" ref="L54:M54" si="54">L89/L19*10</f>
        <v>51.192534135036958</v>
      </c>
      <c r="M54" s="176">
        <f t="shared" si="54"/>
        <v>53.882883952963532</v>
      </c>
    </row>
    <row r="55" spans="1:13" s="117" customFormat="1" ht="20.100000000000001" customHeight="1">
      <c r="A55" s="117" t="s">
        <v>339</v>
      </c>
      <c r="B55" s="176">
        <f t="shared" ref="B55" si="55">+B90/B20*10</f>
        <v>61.662640901771333</v>
      </c>
      <c r="C55" s="176">
        <f t="shared" ref="C55:I55" si="56">C90/C20*10</f>
        <v>61.069433359936156</v>
      </c>
      <c r="D55" s="176">
        <f t="shared" si="56"/>
        <v>63.019491245457544</v>
      </c>
      <c r="E55" s="176">
        <f t="shared" si="56"/>
        <v>55.431679129843644</v>
      </c>
      <c r="F55" s="176">
        <f t="shared" si="56"/>
        <v>61.992984693877553</v>
      </c>
      <c r="G55" s="176">
        <f t="shared" si="56"/>
        <v>61.00126742712294</v>
      </c>
      <c r="H55" s="176">
        <f t="shared" si="56"/>
        <v>61.544715447154474</v>
      </c>
      <c r="I55" s="176">
        <f t="shared" si="56"/>
        <v>61.491472868217052</v>
      </c>
      <c r="J55" s="176">
        <f t="shared" ref="J55:K55" si="57">J90/J20*10</f>
        <v>64.783731439638473</v>
      </c>
      <c r="K55" s="176">
        <f t="shared" si="57"/>
        <v>54.568062827225134</v>
      </c>
      <c r="L55" s="176">
        <f t="shared" ref="L55:M55" si="58">L90/L20*10</f>
        <v>47.818835840418572</v>
      </c>
      <c r="M55" s="176">
        <f t="shared" si="58"/>
        <v>61.980398783372763</v>
      </c>
    </row>
    <row r="56" spans="1:13" s="117" customFormat="1" ht="20.100000000000001" customHeight="1">
      <c r="A56" s="117" t="s">
        <v>340</v>
      </c>
      <c r="B56" s="176">
        <f t="shared" ref="B56" si="59">+B91/B21*10</f>
        <v>52.470481380563129</v>
      </c>
      <c r="C56" s="176">
        <f t="shared" ref="C56:I56" si="60">C91/C21*10</f>
        <v>52.010008340283569</v>
      </c>
      <c r="D56" s="176">
        <f t="shared" si="60"/>
        <v>44.376434583014543</v>
      </c>
      <c r="E56" s="176">
        <f t="shared" si="60"/>
        <v>55.232815964523283</v>
      </c>
      <c r="F56" s="176">
        <f t="shared" si="60"/>
        <v>58.596023367687465</v>
      </c>
      <c r="G56" s="176">
        <f t="shared" si="60"/>
        <v>59.815078236130866</v>
      </c>
      <c r="H56" s="176">
        <f t="shared" si="60"/>
        <v>61.372180451127818</v>
      </c>
      <c r="I56" s="176">
        <f t="shared" si="60"/>
        <v>58.065395095367847</v>
      </c>
      <c r="J56" s="176">
        <f t="shared" ref="J56:K56" si="61">J91/J21*10</f>
        <v>58.730031948881788</v>
      </c>
      <c r="K56" s="176">
        <f t="shared" si="61"/>
        <v>59.421841541755889</v>
      </c>
      <c r="L56" s="176">
        <f t="shared" ref="L56:M56" si="62">L91/L21*10</f>
        <v>62.375201288244767</v>
      </c>
      <c r="M56" s="176">
        <f t="shared" si="62"/>
        <v>67.367657722987673</v>
      </c>
    </row>
    <row r="57" spans="1:13" s="117" customFormat="1" ht="20.100000000000001" customHeight="1"/>
    <row r="58" spans="1:13" ht="20.100000000000001" customHeight="1"/>
    <row r="59" spans="1:13" ht="20.100000000000001" customHeight="1"/>
    <row r="60" spans="1:13" ht="20.100000000000001" customHeight="1"/>
    <row r="61" spans="1:13" ht="20.100000000000001" customHeight="1"/>
    <row r="62" spans="1:13" ht="20.100000000000001" customHeight="1"/>
    <row r="63" spans="1:13" ht="20.100000000000001" customHeight="1"/>
    <row r="64" spans="1:13" ht="20.100000000000001" customHeight="1"/>
    <row r="65" spans="1:14" ht="20.100000000000001" customHeight="1"/>
    <row r="66" spans="1:14" ht="20.100000000000001" customHeight="1"/>
    <row r="67" spans="1:14" ht="20.100000000000001" customHeight="1">
      <c r="N67" s="227"/>
    </row>
    <row r="68" spans="1:14" ht="20.100000000000001" customHeight="1">
      <c r="N68" s="227"/>
    </row>
    <row r="69" spans="1:14" ht="20.100000000000001" customHeight="1">
      <c r="N69" s="227"/>
    </row>
    <row r="70" spans="1:14" ht="20.100000000000001" customHeight="1">
      <c r="N70" s="287"/>
    </row>
    <row r="71" spans="1:14" ht="20.100000000000001" customHeight="1">
      <c r="A71" s="179" t="s">
        <v>306</v>
      </c>
      <c r="B71" s="180"/>
      <c r="C71" s="180"/>
      <c r="D71" s="180"/>
      <c r="E71" s="180"/>
      <c r="F71" s="181"/>
      <c r="N71" s="287"/>
    </row>
    <row r="72" spans="1:14" ht="20.100000000000001" customHeight="1">
      <c r="A72" s="182" t="s">
        <v>140</v>
      </c>
      <c r="B72" s="180"/>
      <c r="C72" s="180"/>
      <c r="D72" s="180"/>
      <c r="E72" s="180"/>
      <c r="F72" s="181"/>
      <c r="N72" s="287"/>
    </row>
    <row r="73" spans="1:14" ht="20.100000000000001" customHeight="1">
      <c r="A73" s="184"/>
      <c r="N73" s="287"/>
    </row>
    <row r="74" spans="1:14" ht="20.100000000000001" customHeight="1">
      <c r="M74" s="162" t="s">
        <v>404</v>
      </c>
      <c r="N74" s="286"/>
    </row>
    <row r="75" spans="1:14" s="114" customFormat="1" ht="27" customHeight="1">
      <c r="A75" s="271"/>
      <c r="B75" s="141">
        <v>2009</v>
      </c>
      <c r="C75" s="159">
        <v>2010</v>
      </c>
      <c r="D75" s="141">
        <v>2011</v>
      </c>
      <c r="E75" s="160">
        <v>2012</v>
      </c>
      <c r="F75" s="160">
        <v>2013</v>
      </c>
      <c r="G75" s="160">
        <v>2014</v>
      </c>
      <c r="H75" s="160">
        <v>2015</v>
      </c>
      <c r="I75" s="160">
        <v>2016</v>
      </c>
      <c r="J75" s="160">
        <v>2017</v>
      </c>
      <c r="K75" s="160">
        <v>2018</v>
      </c>
      <c r="L75" s="160">
        <v>2019</v>
      </c>
      <c r="M75" s="160">
        <v>2020</v>
      </c>
      <c r="N75" s="286"/>
    </row>
    <row r="76" spans="1:14" s="114" customFormat="1" ht="20.100000000000001" customHeight="1">
      <c r="A76" s="263" t="s">
        <v>17</v>
      </c>
      <c r="B76" s="152">
        <f t="shared" ref="B76:I76" si="63">SUM(B77:B91)</f>
        <v>241108</v>
      </c>
      <c r="C76" s="152">
        <f t="shared" si="63"/>
        <v>260546</v>
      </c>
      <c r="D76" s="152">
        <f t="shared" si="63"/>
        <v>286796</v>
      </c>
      <c r="E76" s="152">
        <f t="shared" si="63"/>
        <v>281254</v>
      </c>
      <c r="F76" s="152">
        <f t="shared" si="63"/>
        <v>311485</v>
      </c>
      <c r="G76" s="152">
        <f t="shared" si="63"/>
        <v>321592</v>
      </c>
      <c r="H76" s="152">
        <f t="shared" si="63"/>
        <v>325596</v>
      </c>
      <c r="I76" s="152">
        <f t="shared" si="63"/>
        <v>340841</v>
      </c>
      <c r="J76" s="152">
        <f>SUM(J77:J91)</f>
        <v>367599</v>
      </c>
      <c r="K76" s="152">
        <f>SUM(K77:K91)</f>
        <v>388778</v>
      </c>
      <c r="L76" s="153">
        <f>SUM(L77:L91)</f>
        <v>395096</v>
      </c>
      <c r="M76" s="152">
        <f>SUM(M77:M91)</f>
        <v>403384</v>
      </c>
    </row>
    <row r="77" spans="1:14" s="114" customFormat="1" ht="20.100000000000001" customHeight="1">
      <c r="A77" s="114" t="s">
        <v>326</v>
      </c>
      <c r="B77" s="107">
        <v>10690</v>
      </c>
      <c r="C77" s="107">
        <v>10916</v>
      </c>
      <c r="D77" s="107">
        <v>11301</v>
      </c>
      <c r="E77" s="107">
        <v>11165</v>
      </c>
      <c r="F77" s="107">
        <v>12026</v>
      </c>
      <c r="G77" s="114">
        <v>12411</v>
      </c>
      <c r="H77" s="114">
        <v>12044</v>
      </c>
      <c r="I77" s="114">
        <v>11426</v>
      </c>
      <c r="J77" s="114">
        <v>11875</v>
      </c>
      <c r="K77" s="114">
        <v>10992</v>
      </c>
      <c r="L77" s="114">
        <v>11078</v>
      </c>
      <c r="M77" s="295">
        <v>9469</v>
      </c>
    </row>
    <row r="78" spans="1:14" s="114" customFormat="1" ht="20.100000000000001" customHeight="1">
      <c r="A78" s="114" t="s">
        <v>327</v>
      </c>
      <c r="B78" s="107">
        <v>2840</v>
      </c>
      <c r="C78" s="107">
        <v>3051</v>
      </c>
      <c r="D78" s="107">
        <v>3621</v>
      </c>
      <c r="E78" s="107">
        <v>2980</v>
      </c>
      <c r="F78" s="107">
        <v>2699</v>
      </c>
      <c r="G78" s="114">
        <v>4209</v>
      </c>
      <c r="H78" s="114">
        <v>3594</v>
      </c>
      <c r="I78" s="114">
        <v>3694</v>
      </c>
      <c r="J78" s="114">
        <v>3550</v>
      </c>
      <c r="K78" s="114">
        <v>4855</v>
      </c>
      <c r="L78" s="114">
        <v>4619</v>
      </c>
      <c r="M78" s="295">
        <v>4230</v>
      </c>
    </row>
    <row r="79" spans="1:14" s="114" customFormat="1" ht="20.100000000000001" customHeight="1">
      <c r="A79" s="114" t="s">
        <v>328</v>
      </c>
      <c r="B79" s="107">
        <v>33186</v>
      </c>
      <c r="C79" s="107">
        <v>39455</v>
      </c>
      <c r="D79" s="107">
        <v>50590</v>
      </c>
      <c r="E79" s="107">
        <v>62160</v>
      </c>
      <c r="F79" s="107">
        <v>57970</v>
      </c>
      <c r="G79" s="114">
        <v>61743</v>
      </c>
      <c r="H79" s="114">
        <v>55329</v>
      </c>
      <c r="I79" s="114">
        <v>59899</v>
      </c>
      <c r="J79" s="114">
        <v>74240</v>
      </c>
      <c r="K79" s="114">
        <v>78463</v>
      </c>
      <c r="L79" s="114">
        <v>85312</v>
      </c>
      <c r="M79" s="295">
        <v>91199</v>
      </c>
    </row>
    <row r="80" spans="1:14" s="114" customFormat="1" ht="20.100000000000001" customHeight="1">
      <c r="A80" s="114" t="s">
        <v>329</v>
      </c>
      <c r="B80" s="107">
        <v>8675</v>
      </c>
      <c r="C80" s="107">
        <v>9031</v>
      </c>
      <c r="D80" s="107">
        <v>9535</v>
      </c>
      <c r="E80" s="107">
        <v>10205</v>
      </c>
      <c r="F80" s="107">
        <v>9750</v>
      </c>
      <c r="G80" s="114">
        <v>10572</v>
      </c>
      <c r="H80" s="114">
        <v>10835</v>
      </c>
      <c r="I80" s="114">
        <v>9882</v>
      </c>
      <c r="J80" s="114">
        <v>8750</v>
      </c>
      <c r="K80" s="114">
        <v>10763</v>
      </c>
      <c r="L80" s="114">
        <v>10698</v>
      </c>
      <c r="M80" s="295">
        <v>10128</v>
      </c>
    </row>
    <row r="81" spans="1:13" s="114" customFormat="1" ht="20.100000000000001" customHeight="1">
      <c r="A81" s="114" t="s">
        <v>330</v>
      </c>
      <c r="B81" s="107">
        <v>610</v>
      </c>
      <c r="C81" s="107">
        <v>786</v>
      </c>
      <c r="D81" s="107">
        <v>849</v>
      </c>
      <c r="E81" s="107">
        <v>900</v>
      </c>
      <c r="F81" s="107">
        <v>867</v>
      </c>
      <c r="G81" s="114">
        <v>955</v>
      </c>
      <c r="H81" s="114">
        <v>1088</v>
      </c>
      <c r="I81" s="114">
        <v>4018</v>
      </c>
      <c r="J81" s="114">
        <v>2278</v>
      </c>
      <c r="K81" s="114">
        <v>1733</v>
      </c>
      <c r="L81" s="114">
        <v>1111</v>
      </c>
      <c r="M81" s="295">
        <v>971</v>
      </c>
    </row>
    <row r="82" spans="1:13" s="114" customFormat="1" ht="20.100000000000001" customHeight="1">
      <c r="A82" s="114" t="s">
        <v>331</v>
      </c>
      <c r="B82" s="107">
        <v>8377</v>
      </c>
      <c r="C82" s="107">
        <v>8301</v>
      </c>
      <c r="D82" s="107">
        <v>8229</v>
      </c>
      <c r="E82" s="107">
        <v>9787</v>
      </c>
      <c r="F82" s="107">
        <v>8916</v>
      </c>
      <c r="G82" s="114">
        <v>8872</v>
      </c>
      <c r="H82" s="114">
        <v>8964</v>
      </c>
      <c r="I82" s="114">
        <v>8898</v>
      </c>
      <c r="J82" s="114">
        <v>9487</v>
      </c>
      <c r="K82" s="114">
        <v>9857</v>
      </c>
      <c r="L82" s="114">
        <v>9792</v>
      </c>
      <c r="M82" s="295">
        <v>9850</v>
      </c>
    </row>
    <row r="83" spans="1:13" s="114" customFormat="1" ht="20.100000000000001" customHeight="1">
      <c r="A83" s="114" t="s">
        <v>332</v>
      </c>
      <c r="B83" s="107">
        <v>10711</v>
      </c>
      <c r="C83" s="107">
        <v>14134</v>
      </c>
      <c r="D83" s="107">
        <v>13341</v>
      </c>
      <c r="E83" s="107">
        <v>13677</v>
      </c>
      <c r="F83" s="107">
        <v>13505</v>
      </c>
      <c r="G83" s="114">
        <v>13380</v>
      </c>
      <c r="H83" s="114">
        <v>13640</v>
      </c>
      <c r="I83" s="114">
        <v>13624</v>
      </c>
      <c r="J83" s="114">
        <v>13844</v>
      </c>
      <c r="K83" s="114">
        <v>13579</v>
      </c>
      <c r="L83" s="114">
        <v>13368</v>
      </c>
      <c r="M83" s="295">
        <v>10866</v>
      </c>
    </row>
    <row r="84" spans="1:13" s="114" customFormat="1" ht="20.100000000000001" customHeight="1">
      <c r="A84" s="114" t="s">
        <v>333</v>
      </c>
      <c r="B84" s="107">
        <v>25132</v>
      </c>
      <c r="C84" s="107">
        <v>27630</v>
      </c>
      <c r="D84" s="107">
        <v>29146</v>
      </c>
      <c r="E84" s="107">
        <v>27399</v>
      </c>
      <c r="F84" s="107">
        <v>35006</v>
      </c>
      <c r="G84" s="114">
        <v>40823</v>
      </c>
      <c r="H84" s="114">
        <v>39442</v>
      </c>
      <c r="I84" s="114">
        <v>39964</v>
      </c>
      <c r="J84" s="114">
        <v>45768</v>
      </c>
      <c r="K84" s="114">
        <v>46526</v>
      </c>
      <c r="L84" s="114">
        <v>49105</v>
      </c>
      <c r="M84" s="295">
        <v>46656</v>
      </c>
    </row>
    <row r="85" spans="1:13" s="114" customFormat="1" ht="20.100000000000001" customHeight="1">
      <c r="A85" s="114" t="s">
        <v>334</v>
      </c>
      <c r="B85" s="107">
        <v>8142</v>
      </c>
      <c r="C85" s="107">
        <v>9870</v>
      </c>
      <c r="D85" s="107">
        <v>11049</v>
      </c>
      <c r="E85" s="107">
        <v>9891</v>
      </c>
      <c r="F85" s="107">
        <v>11897</v>
      </c>
      <c r="G85" s="114">
        <v>10668</v>
      </c>
      <c r="H85" s="114">
        <v>8093</v>
      </c>
      <c r="I85" s="114">
        <v>12500</v>
      </c>
      <c r="J85" s="114">
        <v>13870</v>
      </c>
      <c r="K85" s="114">
        <v>11981</v>
      </c>
      <c r="L85" s="114">
        <v>10255</v>
      </c>
      <c r="M85" s="295">
        <v>11724</v>
      </c>
    </row>
    <row r="86" spans="1:13" s="114" customFormat="1" ht="20.100000000000001" customHeight="1">
      <c r="A86" s="114" t="s">
        <v>335</v>
      </c>
      <c r="B86" s="107">
        <v>40083</v>
      </c>
      <c r="C86" s="107">
        <v>41283</v>
      </c>
      <c r="D86" s="107">
        <v>46436</v>
      </c>
      <c r="E86" s="107">
        <v>41295</v>
      </c>
      <c r="F86" s="107">
        <v>48361</v>
      </c>
      <c r="G86" s="114">
        <v>54510</v>
      </c>
      <c r="H86" s="114">
        <v>57431</v>
      </c>
      <c r="I86" s="114">
        <v>54176</v>
      </c>
      <c r="J86" s="114">
        <v>55401</v>
      </c>
      <c r="K86" s="114">
        <v>59725</v>
      </c>
      <c r="L86" s="114">
        <v>70093</v>
      </c>
      <c r="M86" s="295">
        <v>62611</v>
      </c>
    </row>
    <row r="87" spans="1:13" s="114" customFormat="1" ht="20.100000000000001" customHeight="1">
      <c r="A87" s="114" t="s">
        <v>336</v>
      </c>
      <c r="B87" s="107">
        <v>18297</v>
      </c>
      <c r="C87" s="107">
        <v>19424</v>
      </c>
      <c r="D87" s="107">
        <v>20278</v>
      </c>
      <c r="E87" s="107">
        <v>13116</v>
      </c>
      <c r="F87" s="107">
        <v>22762</v>
      </c>
      <c r="G87" s="114">
        <v>21427</v>
      </c>
      <c r="H87" s="114">
        <v>25549</v>
      </c>
      <c r="I87" s="114">
        <v>25918</v>
      </c>
      <c r="J87" s="114">
        <v>26930</v>
      </c>
      <c r="K87" s="114">
        <v>33634</v>
      </c>
      <c r="L87" s="114">
        <v>27772</v>
      </c>
      <c r="M87" s="295">
        <v>34190</v>
      </c>
    </row>
    <row r="88" spans="1:13" s="114" customFormat="1" ht="20.100000000000001" customHeight="1">
      <c r="A88" s="114" t="s">
        <v>337</v>
      </c>
      <c r="B88" s="107">
        <v>28226</v>
      </c>
      <c r="C88" s="107">
        <v>28878</v>
      </c>
      <c r="D88" s="107">
        <v>30361</v>
      </c>
      <c r="E88" s="107">
        <v>30285</v>
      </c>
      <c r="F88" s="107">
        <v>30504</v>
      </c>
      <c r="G88" s="114">
        <v>32127</v>
      </c>
      <c r="H88" s="114">
        <v>33192</v>
      </c>
      <c r="I88" s="114">
        <v>36860</v>
      </c>
      <c r="J88" s="114">
        <v>33713</v>
      </c>
      <c r="K88" s="114">
        <v>33391</v>
      </c>
      <c r="L88" s="114">
        <v>38656</v>
      </c>
      <c r="M88" s="295">
        <v>38496</v>
      </c>
    </row>
    <row r="89" spans="1:13" s="114" customFormat="1" ht="20.100000000000001" customHeight="1">
      <c r="A89" s="114" t="s">
        <v>338</v>
      </c>
      <c r="B89" s="107">
        <v>25045</v>
      </c>
      <c r="C89" s="107">
        <v>26247</v>
      </c>
      <c r="D89" s="107">
        <v>27184</v>
      </c>
      <c r="E89" s="107">
        <v>24613</v>
      </c>
      <c r="F89" s="107">
        <v>29827</v>
      </c>
      <c r="G89" s="114">
        <v>22233</v>
      </c>
      <c r="H89" s="114">
        <v>28432</v>
      </c>
      <c r="I89" s="114">
        <v>31627</v>
      </c>
      <c r="J89" s="114">
        <v>40470</v>
      </c>
      <c r="K89" s="114">
        <v>48278</v>
      </c>
      <c r="L89" s="114">
        <v>40867</v>
      </c>
      <c r="M89" s="295">
        <v>45364</v>
      </c>
    </row>
    <row r="90" spans="1:13" s="114" customFormat="1" ht="20.100000000000001" customHeight="1">
      <c r="A90" s="114" t="s">
        <v>339</v>
      </c>
      <c r="B90" s="107">
        <v>15317</v>
      </c>
      <c r="C90" s="107">
        <v>15304</v>
      </c>
      <c r="D90" s="107">
        <v>19076</v>
      </c>
      <c r="E90" s="107">
        <v>16308</v>
      </c>
      <c r="F90" s="107">
        <v>19441</v>
      </c>
      <c r="G90" s="114">
        <v>19252</v>
      </c>
      <c r="H90" s="114">
        <v>18168</v>
      </c>
      <c r="I90" s="114">
        <v>19831</v>
      </c>
      <c r="J90" s="114">
        <v>20070</v>
      </c>
      <c r="K90" s="114">
        <v>16676</v>
      </c>
      <c r="L90" s="114">
        <v>14623</v>
      </c>
      <c r="M90" s="295">
        <v>18340</v>
      </c>
    </row>
    <row r="91" spans="1:13" s="114" customFormat="1" ht="20.100000000000001" customHeight="1">
      <c r="A91" s="114" t="s">
        <v>340</v>
      </c>
      <c r="B91" s="107">
        <v>5777</v>
      </c>
      <c r="C91" s="107">
        <v>6236</v>
      </c>
      <c r="D91" s="107">
        <v>5800</v>
      </c>
      <c r="E91" s="107">
        <v>7473</v>
      </c>
      <c r="F91" s="107">
        <v>7954</v>
      </c>
      <c r="G91" s="114">
        <v>8410</v>
      </c>
      <c r="H91" s="114">
        <v>9795</v>
      </c>
      <c r="I91" s="114">
        <v>8524</v>
      </c>
      <c r="J91" s="114">
        <v>7353</v>
      </c>
      <c r="K91" s="114">
        <v>8325</v>
      </c>
      <c r="L91" s="114">
        <v>7747</v>
      </c>
      <c r="M91" s="295">
        <v>9290</v>
      </c>
    </row>
    <row r="92" spans="1:13" ht="20.100000000000001" customHeight="1"/>
    <row r="93" spans="1:13" ht="20.100000000000001" customHeight="1"/>
    <row r="94" spans="1:13" ht="20.100000000000001" customHeight="1"/>
    <row r="95" spans="1:13" ht="20.100000000000001" customHeight="1"/>
    <row r="96" spans="1:13" ht="20.100000000000001" customHeight="1"/>
    <row r="97" ht="20.100000000000001" customHeight="1"/>
    <row r="98" ht="20.100000000000001" customHeight="1"/>
    <row r="99" ht="20.100000000000001" customHeight="1"/>
    <row r="100" ht="20.100000000000001" customHeight="1"/>
    <row r="101" ht="20.100000000000001" customHeight="1"/>
    <row r="102" ht="20.100000000000001" customHeight="1"/>
    <row r="103" ht="20.100000000000001" customHeight="1"/>
    <row r="104" ht="20.100000000000001" customHeight="1"/>
    <row r="105" ht="20.100000000000001" customHeight="1"/>
    <row r="106" ht="20.100000000000001" customHeight="1"/>
    <row r="107" ht="20.100000000000001" customHeight="1"/>
    <row r="108" ht="20.100000000000001" customHeight="1"/>
    <row r="109" ht="20.100000000000001" customHeight="1"/>
    <row r="110" ht="20.100000000000001" customHeight="1"/>
    <row r="111" ht="20.100000000000001" customHeight="1"/>
    <row r="112" ht="20.100000000000001" customHeight="1"/>
    <row r="113" ht="20.100000000000001" customHeight="1"/>
    <row r="114" ht="20.100000000000001" customHeight="1"/>
    <row r="115" ht="20.100000000000001" customHeight="1"/>
    <row r="116" ht="20.100000000000001" customHeight="1"/>
    <row r="117" ht="20.100000000000001" customHeight="1"/>
    <row r="118" ht="20.100000000000001" customHeight="1"/>
    <row r="119" ht="20.100000000000001" customHeight="1"/>
  </sheetData>
  <phoneticPr fontId="29" type="noConversion"/>
  <pageMargins left="0.74803149606299202" right="0.511811023622047" top="0.62992125984252001" bottom="0.62992125984252001" header="0.511811023622047" footer="0.23622047244094499"/>
  <pageSetup orientation="portrait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3">
    <tabColor rgb="FF00B050"/>
  </sheetPr>
  <dimension ref="A1:O138"/>
  <sheetViews>
    <sheetView topLeftCell="A31" workbookViewId="0">
      <selection activeCell="P14" sqref="P14"/>
    </sheetView>
  </sheetViews>
  <sheetFormatPr defaultRowHeight="15.95" customHeight="1"/>
  <cols>
    <col min="1" max="1" width="37.42578125" style="14" customWidth="1"/>
    <col min="2" max="2" width="9.7109375" style="14" hidden="1" customWidth="1"/>
    <col min="3" max="3" width="9.7109375" style="14" customWidth="1"/>
    <col min="4" max="5" width="9.7109375" style="14" hidden="1" customWidth="1"/>
    <col min="6" max="6" width="11.140625" style="14" hidden="1" customWidth="1"/>
    <col min="7" max="7" width="10.5703125" style="14" hidden="1" customWidth="1"/>
    <col min="8" max="8" width="10.5703125" style="14" customWidth="1"/>
    <col min="9" max="10" width="10.5703125" style="14" hidden="1" customWidth="1"/>
    <col min="11" max="11" width="10.5703125" style="14" customWidth="1"/>
    <col min="12" max="16384" width="9.140625" style="14"/>
  </cols>
  <sheetData>
    <row r="1" spans="1:15" ht="20.100000000000001" customHeight="1">
      <c r="A1" s="179" t="s">
        <v>307</v>
      </c>
      <c r="B1" s="180"/>
      <c r="C1" s="180"/>
      <c r="D1" s="180"/>
      <c r="E1" s="180"/>
      <c r="F1" s="181"/>
    </row>
    <row r="2" spans="1:15" ht="20.100000000000001" customHeight="1">
      <c r="A2" s="182" t="s">
        <v>37</v>
      </c>
      <c r="B2" s="180"/>
      <c r="C2" s="180"/>
      <c r="D2" s="180"/>
      <c r="E2" s="180"/>
      <c r="F2" s="181"/>
      <c r="O2" s="107"/>
    </row>
    <row r="3" spans="1:15" ht="20.100000000000001" customHeight="1">
      <c r="A3" s="121"/>
      <c r="O3" s="107"/>
    </row>
    <row r="4" spans="1:15" ht="20.100000000000001" customHeight="1">
      <c r="M4" s="162" t="s">
        <v>472</v>
      </c>
      <c r="O4" s="107"/>
    </row>
    <row r="5" spans="1:15" s="107" customFormat="1" ht="27" customHeight="1">
      <c r="A5" s="271"/>
      <c r="B5" s="141">
        <v>2009</v>
      </c>
      <c r="C5" s="159">
        <v>2010</v>
      </c>
      <c r="D5" s="141">
        <v>2011</v>
      </c>
      <c r="E5" s="160">
        <v>2012</v>
      </c>
      <c r="F5" s="160">
        <v>2013</v>
      </c>
      <c r="G5" s="160">
        <v>2014</v>
      </c>
      <c r="H5" s="160">
        <v>2015</v>
      </c>
      <c r="I5" s="160">
        <v>2016</v>
      </c>
      <c r="J5" s="160">
        <v>2017</v>
      </c>
      <c r="K5" s="160">
        <v>2018</v>
      </c>
      <c r="L5" s="160">
        <v>2019</v>
      </c>
      <c r="M5" s="160">
        <v>2020</v>
      </c>
      <c r="N5" s="14"/>
    </row>
    <row r="6" spans="1:15" s="107" customFormat="1" ht="20.100000000000001" customHeight="1">
      <c r="A6" s="263" t="s">
        <v>17</v>
      </c>
      <c r="B6" s="152">
        <f t="shared" ref="B6:I6" si="0">SUM(B7:B21)</f>
        <v>121833</v>
      </c>
      <c r="C6" s="152">
        <f t="shared" si="0"/>
        <v>115689</v>
      </c>
      <c r="D6" s="152">
        <f t="shared" si="0"/>
        <v>115968</v>
      </c>
      <c r="E6" s="152">
        <f t="shared" si="0"/>
        <v>119563</v>
      </c>
      <c r="F6" s="152">
        <f t="shared" si="0"/>
        <v>123044</v>
      </c>
      <c r="G6" s="153">
        <f t="shared" si="0"/>
        <v>122285</v>
      </c>
      <c r="H6" s="153">
        <f t="shared" si="0"/>
        <v>118394</v>
      </c>
      <c r="I6" s="153">
        <f t="shared" si="0"/>
        <v>112358</v>
      </c>
      <c r="J6" s="153">
        <f>SUM(J7:J21)</f>
        <v>100258</v>
      </c>
      <c r="K6" s="152">
        <f>SUM(K7:K21)</f>
        <v>94534</v>
      </c>
      <c r="L6" s="152">
        <f>SUM(L7:L21)</f>
        <v>90351</v>
      </c>
      <c r="M6" s="152">
        <f>SUM(M7:M21)</f>
        <v>87281</v>
      </c>
      <c r="N6" s="14"/>
    </row>
    <row r="7" spans="1:15" s="107" customFormat="1" ht="20.100000000000001" customHeight="1">
      <c r="A7" s="114" t="s">
        <v>326</v>
      </c>
      <c r="B7" s="107">
        <v>4537</v>
      </c>
      <c r="C7" s="107">
        <v>3655</v>
      </c>
      <c r="D7" s="107">
        <v>3865</v>
      </c>
      <c r="E7" s="107">
        <v>4011</v>
      </c>
      <c r="F7" s="107">
        <v>3850</v>
      </c>
      <c r="G7" s="107">
        <v>3643</v>
      </c>
      <c r="H7" s="107">
        <v>3747</v>
      </c>
      <c r="I7" s="107">
        <v>3818</v>
      </c>
      <c r="J7" s="107">
        <v>3530</v>
      </c>
      <c r="K7" s="107">
        <v>3021</v>
      </c>
      <c r="L7" s="107">
        <v>2564</v>
      </c>
      <c r="M7" s="107">
        <v>2702</v>
      </c>
      <c r="N7" s="14"/>
    </row>
    <row r="8" spans="1:15" s="107" customFormat="1" ht="20.100000000000001" customHeight="1">
      <c r="A8" s="114" t="s">
        <v>327</v>
      </c>
      <c r="B8" s="107">
        <v>11675</v>
      </c>
      <c r="C8" s="107">
        <v>12615</v>
      </c>
      <c r="D8" s="107">
        <v>12470</v>
      </c>
      <c r="E8" s="107">
        <v>13739</v>
      </c>
      <c r="F8" s="107">
        <v>13406</v>
      </c>
      <c r="G8" s="107">
        <v>14124</v>
      </c>
      <c r="H8" s="107">
        <v>13786</v>
      </c>
      <c r="I8" s="107">
        <v>12874</v>
      </c>
      <c r="J8" s="107">
        <v>13431</v>
      </c>
      <c r="K8" s="107">
        <v>14257</v>
      </c>
      <c r="L8" s="107">
        <v>14191</v>
      </c>
      <c r="M8" s="107">
        <v>12723</v>
      </c>
      <c r="N8" s="14"/>
    </row>
    <row r="9" spans="1:15" s="107" customFormat="1" ht="20.100000000000001" customHeight="1">
      <c r="A9" s="114" t="s">
        <v>328</v>
      </c>
      <c r="B9" s="107">
        <v>5285</v>
      </c>
      <c r="C9" s="107">
        <v>5145</v>
      </c>
      <c r="D9" s="107">
        <v>5440</v>
      </c>
      <c r="E9" s="107">
        <v>5091</v>
      </c>
      <c r="F9" s="107">
        <v>6994</v>
      </c>
      <c r="G9" s="107">
        <v>6670</v>
      </c>
      <c r="H9" s="107">
        <v>5653</v>
      </c>
      <c r="I9" s="107">
        <v>5122</v>
      </c>
      <c r="J9" s="107">
        <v>4294</v>
      </c>
      <c r="K9" s="107">
        <v>3659</v>
      </c>
      <c r="L9" s="107">
        <v>3660</v>
      </c>
      <c r="M9" s="107">
        <v>5565</v>
      </c>
      <c r="N9" s="14"/>
    </row>
    <row r="10" spans="1:15" s="107" customFormat="1" ht="20.100000000000001" customHeight="1">
      <c r="A10" s="114" t="s">
        <v>329</v>
      </c>
      <c r="B10" s="107">
        <v>8533</v>
      </c>
      <c r="C10" s="107">
        <v>8133</v>
      </c>
      <c r="D10" s="107">
        <v>8593</v>
      </c>
      <c r="E10" s="107">
        <v>8602</v>
      </c>
      <c r="F10" s="107">
        <v>8586</v>
      </c>
      <c r="G10" s="107">
        <v>9274</v>
      </c>
      <c r="H10" s="107">
        <v>8964</v>
      </c>
      <c r="I10" s="107">
        <v>9471</v>
      </c>
      <c r="J10" s="107">
        <v>7844</v>
      </c>
      <c r="K10" s="107">
        <v>7342</v>
      </c>
      <c r="L10" s="107">
        <v>6334</v>
      </c>
      <c r="M10" s="107">
        <v>6307</v>
      </c>
      <c r="N10" s="14"/>
    </row>
    <row r="11" spans="1:15" s="107" customFormat="1" ht="20.100000000000001" customHeight="1">
      <c r="A11" s="114" t="s">
        <v>330</v>
      </c>
      <c r="B11" s="107">
        <v>1367</v>
      </c>
      <c r="C11" s="107">
        <v>1397</v>
      </c>
      <c r="D11" s="107">
        <v>1550</v>
      </c>
      <c r="E11" s="107">
        <v>1661</v>
      </c>
      <c r="F11" s="107">
        <v>1828</v>
      </c>
      <c r="G11" s="107">
        <v>1912</v>
      </c>
      <c r="H11" s="107">
        <v>2020</v>
      </c>
      <c r="I11" s="107">
        <v>1982</v>
      </c>
      <c r="J11" s="107">
        <v>1948</v>
      </c>
      <c r="K11" s="107">
        <v>1777</v>
      </c>
      <c r="L11" s="107">
        <v>1586</v>
      </c>
      <c r="M11" s="107">
        <v>1594</v>
      </c>
    </row>
    <row r="12" spans="1:15" s="107" customFormat="1" ht="20.100000000000001" customHeight="1">
      <c r="A12" s="114" t="s">
        <v>331</v>
      </c>
      <c r="B12" s="107">
        <v>5021</v>
      </c>
      <c r="C12" s="107">
        <v>5083</v>
      </c>
      <c r="D12" s="107">
        <v>5212</v>
      </c>
      <c r="E12" s="107">
        <v>5839</v>
      </c>
      <c r="F12" s="107">
        <v>7282</v>
      </c>
      <c r="G12" s="107">
        <v>7389</v>
      </c>
      <c r="H12" s="107">
        <v>7365</v>
      </c>
      <c r="I12" s="107">
        <v>7213</v>
      </c>
      <c r="J12" s="107">
        <v>6665</v>
      </c>
      <c r="K12" s="107">
        <v>6775</v>
      </c>
      <c r="L12" s="107">
        <v>6651</v>
      </c>
      <c r="M12" s="107">
        <v>6572</v>
      </c>
    </row>
    <row r="13" spans="1:15" s="107" customFormat="1" ht="20.100000000000001" customHeight="1">
      <c r="A13" s="114" t="s">
        <v>332</v>
      </c>
      <c r="B13" s="107">
        <v>10187</v>
      </c>
      <c r="C13" s="107">
        <v>10448</v>
      </c>
      <c r="D13" s="107">
        <v>10817</v>
      </c>
      <c r="E13" s="107">
        <v>10858</v>
      </c>
      <c r="F13" s="107">
        <v>10352</v>
      </c>
      <c r="G13" s="107">
        <v>10589</v>
      </c>
      <c r="H13" s="107">
        <v>10633</v>
      </c>
      <c r="I13" s="107">
        <v>10250</v>
      </c>
      <c r="J13" s="107">
        <v>9747</v>
      </c>
      <c r="K13" s="107">
        <v>8812</v>
      </c>
      <c r="L13" s="107">
        <v>8395</v>
      </c>
      <c r="M13" s="107">
        <v>9132</v>
      </c>
    </row>
    <row r="14" spans="1:15" s="107" customFormat="1" ht="20.100000000000001" customHeight="1">
      <c r="A14" s="114" t="s">
        <v>333</v>
      </c>
      <c r="B14" s="107">
        <v>19831</v>
      </c>
      <c r="C14" s="107">
        <v>19039</v>
      </c>
      <c r="D14" s="107">
        <v>18856</v>
      </c>
      <c r="E14" s="107">
        <v>18152</v>
      </c>
      <c r="F14" s="107">
        <v>16984</v>
      </c>
      <c r="G14" s="107">
        <v>15754</v>
      </c>
      <c r="H14" s="107">
        <v>16216</v>
      </c>
      <c r="I14" s="107">
        <v>12401</v>
      </c>
      <c r="J14" s="107">
        <v>9701</v>
      </c>
      <c r="K14" s="107">
        <v>9694</v>
      </c>
      <c r="L14" s="107">
        <v>10125</v>
      </c>
      <c r="M14" s="107">
        <v>10050</v>
      </c>
    </row>
    <row r="15" spans="1:15" s="107" customFormat="1" ht="20.100000000000001" customHeight="1">
      <c r="A15" s="114" t="s">
        <v>334</v>
      </c>
      <c r="B15" s="107">
        <v>6529</v>
      </c>
      <c r="C15" s="107">
        <v>6509</v>
      </c>
      <c r="D15" s="107">
        <v>6820</v>
      </c>
      <c r="E15" s="107">
        <v>7620</v>
      </c>
      <c r="F15" s="107">
        <v>8478</v>
      </c>
      <c r="G15" s="107">
        <v>8084</v>
      </c>
      <c r="H15" s="107">
        <v>8502</v>
      </c>
      <c r="I15" s="107">
        <v>7105</v>
      </c>
      <c r="J15" s="107">
        <v>7609</v>
      </c>
      <c r="K15" s="107">
        <v>7187</v>
      </c>
      <c r="L15" s="107">
        <v>7226</v>
      </c>
      <c r="M15" s="107">
        <v>7910</v>
      </c>
    </row>
    <row r="16" spans="1:15" s="107" customFormat="1" ht="20.100000000000001" customHeight="1">
      <c r="A16" s="114" t="s">
        <v>335</v>
      </c>
      <c r="B16" s="107">
        <v>13068</v>
      </c>
      <c r="C16" s="107">
        <v>13149</v>
      </c>
      <c r="D16" s="107">
        <v>13039</v>
      </c>
      <c r="E16" s="107">
        <v>13709</v>
      </c>
      <c r="F16" s="107">
        <v>13872</v>
      </c>
      <c r="G16" s="107">
        <v>14135</v>
      </c>
      <c r="H16" s="107">
        <v>13662</v>
      </c>
      <c r="I16" s="107">
        <v>14650</v>
      </c>
      <c r="J16" s="107">
        <v>12735</v>
      </c>
      <c r="K16" s="107">
        <v>11296</v>
      </c>
      <c r="L16" s="107">
        <v>12164</v>
      </c>
      <c r="M16" s="107">
        <v>7689</v>
      </c>
    </row>
    <row r="17" spans="1:13" s="107" customFormat="1" ht="20.100000000000001" customHeight="1">
      <c r="A17" s="114" t="s">
        <v>336</v>
      </c>
      <c r="B17" s="107">
        <v>10337</v>
      </c>
      <c r="C17" s="107">
        <v>10248</v>
      </c>
      <c r="D17" s="107">
        <v>9946</v>
      </c>
      <c r="E17" s="107">
        <v>10537</v>
      </c>
      <c r="F17" s="107">
        <v>12259</v>
      </c>
      <c r="G17" s="107">
        <v>11964</v>
      </c>
      <c r="H17" s="107">
        <v>10045</v>
      </c>
      <c r="I17" s="107">
        <v>10286</v>
      </c>
      <c r="J17" s="107">
        <v>10128</v>
      </c>
      <c r="K17" s="107">
        <v>9701</v>
      </c>
      <c r="L17" s="107">
        <v>6550</v>
      </c>
      <c r="M17" s="107">
        <v>5700</v>
      </c>
    </row>
    <row r="18" spans="1:13" s="107" customFormat="1" ht="20.100000000000001" customHeight="1">
      <c r="A18" s="114" t="s">
        <v>337</v>
      </c>
      <c r="B18" s="107">
        <v>3696</v>
      </c>
      <c r="C18" s="107">
        <v>3948</v>
      </c>
      <c r="D18" s="107">
        <v>3983</v>
      </c>
      <c r="E18" s="107">
        <v>3840</v>
      </c>
      <c r="F18" s="107">
        <v>3387</v>
      </c>
      <c r="G18" s="107">
        <v>2843</v>
      </c>
      <c r="H18" s="107">
        <v>2656</v>
      </c>
      <c r="I18" s="107">
        <v>2456</v>
      </c>
      <c r="J18" s="107">
        <v>2306</v>
      </c>
      <c r="K18" s="107">
        <v>2005</v>
      </c>
      <c r="L18" s="107">
        <v>2141</v>
      </c>
      <c r="M18" s="107">
        <v>1809</v>
      </c>
    </row>
    <row r="19" spans="1:13" s="107" customFormat="1" ht="20.100000000000001" customHeight="1">
      <c r="A19" s="114" t="s">
        <v>338</v>
      </c>
      <c r="B19" s="107">
        <v>8125</v>
      </c>
      <c r="C19" s="107">
        <v>6583</v>
      </c>
      <c r="D19" s="107">
        <v>6032</v>
      </c>
      <c r="E19" s="107">
        <v>7122</v>
      </c>
      <c r="F19" s="107">
        <v>7340</v>
      </c>
      <c r="G19" s="107">
        <v>7208</v>
      </c>
      <c r="H19" s="107">
        <v>6402</v>
      </c>
      <c r="I19" s="107">
        <v>6513</v>
      </c>
      <c r="J19" s="107">
        <v>6271</v>
      </c>
      <c r="K19" s="107">
        <v>4857</v>
      </c>
      <c r="L19" s="107">
        <v>4933</v>
      </c>
      <c r="M19" s="107">
        <v>4599</v>
      </c>
    </row>
    <row r="20" spans="1:13" s="107" customFormat="1" ht="20.100000000000001" customHeight="1">
      <c r="A20" s="114" t="s">
        <v>339</v>
      </c>
      <c r="B20" s="107">
        <v>3035</v>
      </c>
      <c r="C20" s="107">
        <v>2698</v>
      </c>
      <c r="D20" s="107">
        <v>2278</v>
      </c>
      <c r="E20" s="107">
        <v>2019</v>
      </c>
      <c r="F20" s="107">
        <v>2014</v>
      </c>
      <c r="G20" s="107">
        <v>2121</v>
      </c>
      <c r="H20" s="107">
        <v>1933</v>
      </c>
      <c r="I20" s="107">
        <v>1973</v>
      </c>
      <c r="J20" s="107">
        <v>1994</v>
      </c>
      <c r="K20" s="107">
        <v>1620</v>
      </c>
      <c r="L20" s="107">
        <v>1482</v>
      </c>
      <c r="M20" s="107">
        <v>1481</v>
      </c>
    </row>
    <row r="21" spans="1:13" s="107" customFormat="1" ht="20.100000000000001" customHeight="1">
      <c r="A21" s="114" t="s">
        <v>340</v>
      </c>
      <c r="B21" s="107">
        <v>10607</v>
      </c>
      <c r="C21" s="107">
        <v>7039</v>
      </c>
      <c r="D21" s="107">
        <v>7067</v>
      </c>
      <c r="E21" s="107">
        <v>6763</v>
      </c>
      <c r="F21" s="107">
        <v>6412</v>
      </c>
      <c r="G21" s="107">
        <v>6575</v>
      </c>
      <c r="H21" s="107">
        <v>6810</v>
      </c>
      <c r="I21" s="107">
        <v>6244</v>
      </c>
      <c r="J21" s="107">
        <v>2055</v>
      </c>
      <c r="K21" s="107">
        <v>2531</v>
      </c>
      <c r="L21" s="107">
        <v>2349</v>
      </c>
      <c r="M21" s="107">
        <v>3448</v>
      </c>
    </row>
    <row r="22" spans="1:13" s="107" customFormat="1" ht="20.100000000000001" customHeight="1"/>
    <row r="23" spans="1:13" ht="20.100000000000001" customHeight="1">
      <c r="F23" s="162"/>
    </row>
    <row r="24" spans="1:13" ht="20.100000000000001" customHeight="1">
      <c r="F24" s="264"/>
    </row>
    <row r="25" spans="1:13" ht="20.100000000000001" customHeight="1">
      <c r="F25" s="264"/>
    </row>
    <row r="26" spans="1:13" ht="20.100000000000001" customHeight="1">
      <c r="F26" s="264"/>
    </row>
    <row r="27" spans="1:13" ht="20.100000000000001" customHeight="1">
      <c r="F27" s="264"/>
    </row>
    <row r="28" spans="1:13" ht="20.100000000000001" customHeight="1">
      <c r="F28" s="264"/>
    </row>
    <row r="29" spans="1:13" ht="20.100000000000001" customHeight="1">
      <c r="F29" s="264"/>
    </row>
    <row r="30" spans="1:13" ht="20.100000000000001" customHeight="1">
      <c r="F30" s="264"/>
    </row>
    <row r="31" spans="1:13" ht="20.100000000000001" customHeight="1">
      <c r="F31" s="264"/>
    </row>
    <row r="32" spans="1:13" ht="20.100000000000001" customHeight="1">
      <c r="F32" s="264"/>
    </row>
    <row r="33" spans="1:13" ht="20.100000000000001" customHeight="1">
      <c r="F33" s="264"/>
    </row>
    <row r="34" spans="1:13" ht="20.100000000000001" customHeight="1">
      <c r="F34" s="264"/>
    </row>
    <row r="35" spans="1:13" ht="20.100000000000001" customHeight="1">
      <c r="F35" s="264"/>
    </row>
    <row r="36" spans="1:13" ht="20.100000000000001" customHeight="1">
      <c r="A36" s="179" t="s">
        <v>308</v>
      </c>
      <c r="B36" s="180"/>
      <c r="C36" s="180"/>
      <c r="D36" s="180"/>
      <c r="E36" s="180"/>
      <c r="F36" s="181"/>
    </row>
    <row r="37" spans="1:13" ht="20.100000000000001" customHeight="1">
      <c r="A37" s="182" t="s">
        <v>38</v>
      </c>
      <c r="B37" s="180"/>
      <c r="C37" s="180"/>
      <c r="D37" s="180"/>
      <c r="E37" s="180"/>
      <c r="F37" s="181"/>
    </row>
    <row r="38" spans="1:13" ht="20.100000000000001" customHeight="1">
      <c r="A38" s="184"/>
    </row>
    <row r="39" spans="1:13" ht="20.100000000000001" customHeight="1">
      <c r="M39" s="162" t="s">
        <v>475</v>
      </c>
    </row>
    <row r="40" spans="1:13" s="117" customFormat="1" ht="27" customHeight="1">
      <c r="A40" s="271"/>
      <c r="B40" s="141">
        <v>2009</v>
      </c>
      <c r="C40" s="159">
        <v>2010</v>
      </c>
      <c r="D40" s="141">
        <v>2011</v>
      </c>
      <c r="E40" s="160">
        <v>2012</v>
      </c>
      <c r="F40" s="160">
        <v>2013</v>
      </c>
      <c r="G40" s="160">
        <v>2014</v>
      </c>
      <c r="H40" s="160">
        <v>2015</v>
      </c>
      <c r="I40" s="160">
        <v>2016</v>
      </c>
      <c r="J40" s="160">
        <v>2017</v>
      </c>
      <c r="K40" s="160">
        <v>2018</v>
      </c>
      <c r="L40" s="160">
        <v>2019</v>
      </c>
      <c r="M40" s="160">
        <v>2020</v>
      </c>
    </row>
    <row r="41" spans="1:13" s="117" customFormat="1" ht="20.100000000000001" customHeight="1">
      <c r="A41" s="265" t="s">
        <v>17</v>
      </c>
      <c r="B41" s="173">
        <f t="shared" ref="B41:B42" si="1">+B76/B6*10</f>
        <v>46.451043641706271</v>
      </c>
      <c r="C41" s="175">
        <f>C76/C6*10</f>
        <v>53.604491351813913</v>
      </c>
      <c r="D41" s="175">
        <f t="shared" ref="D41:I41" si="2">D76/D6*10</f>
        <v>55.382519315673292</v>
      </c>
      <c r="E41" s="175">
        <f t="shared" si="2"/>
        <v>49.304968928514668</v>
      </c>
      <c r="F41" s="175">
        <f t="shared" si="2"/>
        <v>53.679984395825883</v>
      </c>
      <c r="G41" s="175">
        <f t="shared" si="2"/>
        <v>54.904526311485462</v>
      </c>
      <c r="H41" s="175">
        <f t="shared" si="2"/>
        <v>55.187931820869302</v>
      </c>
      <c r="I41" s="175">
        <f t="shared" si="2"/>
        <v>55.107958489827162</v>
      </c>
      <c r="J41" s="175">
        <f t="shared" ref="J41:L42" si="3">J76/J6*10</f>
        <v>59.34638632328592</v>
      </c>
      <c r="K41" s="175">
        <f t="shared" si="3"/>
        <v>60.044216895508491</v>
      </c>
      <c r="L41" s="175">
        <f t="shared" si="3"/>
        <v>61.951500260096736</v>
      </c>
      <c r="M41" s="175">
        <f t="shared" ref="M41" si="4">M76/M6*10</f>
        <v>58.903541435134798</v>
      </c>
    </row>
    <row r="42" spans="1:13" s="117" customFormat="1" ht="20.100000000000001" customHeight="1">
      <c r="A42" s="117" t="s">
        <v>326</v>
      </c>
      <c r="B42" s="176">
        <f t="shared" si="1"/>
        <v>56.407317610756003</v>
      </c>
      <c r="C42" s="258">
        <f>C77/C7*10</f>
        <v>56.708618331053351</v>
      </c>
      <c r="D42" s="258">
        <f t="shared" ref="D42:I42" si="5">D77/D7*10</f>
        <v>57.668822768434673</v>
      </c>
      <c r="E42" s="258">
        <f t="shared" si="5"/>
        <v>57.454500124657187</v>
      </c>
      <c r="F42" s="258">
        <f t="shared" si="5"/>
        <v>57.210389610389612</v>
      </c>
      <c r="G42" s="258">
        <f t="shared" si="5"/>
        <v>55.572330496843264</v>
      </c>
      <c r="H42" s="258">
        <f t="shared" si="5"/>
        <v>56.583933813717636</v>
      </c>
      <c r="I42" s="258">
        <f t="shared" si="5"/>
        <v>57.506547930853849</v>
      </c>
      <c r="J42" s="258">
        <f t="shared" si="3"/>
        <v>62.201133144475918</v>
      </c>
      <c r="K42" s="258">
        <f t="shared" si="3"/>
        <v>56.279377689506788</v>
      </c>
      <c r="L42" s="258">
        <f t="shared" si="3"/>
        <v>65.390015600624025</v>
      </c>
      <c r="M42" s="258">
        <f t="shared" ref="M42" si="6">M77/M7*10</f>
        <v>61.269430051813465</v>
      </c>
    </row>
    <row r="43" spans="1:13" s="117" customFormat="1" ht="20.100000000000001" customHeight="1">
      <c r="A43" s="117" t="s">
        <v>327</v>
      </c>
      <c r="B43" s="176">
        <f t="shared" ref="B43" si="7">+B78/B8*10</f>
        <v>39.019271948608136</v>
      </c>
      <c r="C43" s="258">
        <f t="shared" ref="C43:I43" si="8">C78/C8*10</f>
        <v>42.298057867617914</v>
      </c>
      <c r="D43" s="258">
        <f t="shared" si="8"/>
        <v>47.476343223736976</v>
      </c>
      <c r="E43" s="258">
        <f t="shared" si="8"/>
        <v>43.659654996724655</v>
      </c>
      <c r="F43" s="258">
        <f t="shared" si="8"/>
        <v>45.324481575413991</v>
      </c>
      <c r="G43" s="258">
        <f t="shared" si="8"/>
        <v>47.000141602945348</v>
      </c>
      <c r="H43" s="258">
        <f t="shared" si="8"/>
        <v>42.070941534890466</v>
      </c>
      <c r="I43" s="258">
        <f t="shared" si="8"/>
        <v>45.000776759359951</v>
      </c>
      <c r="J43" s="258">
        <f t="shared" ref="J43:K43" si="9">J78/J8*10</f>
        <v>48.178839997021818</v>
      </c>
      <c r="K43" s="258">
        <f t="shared" si="9"/>
        <v>57.190152205933927</v>
      </c>
      <c r="L43" s="258">
        <f t="shared" ref="L43:M43" si="10">L78/L8*10</f>
        <v>57.36311746881826</v>
      </c>
      <c r="M43" s="258">
        <f t="shared" si="10"/>
        <v>56.191149886033173</v>
      </c>
    </row>
    <row r="44" spans="1:13" s="117" customFormat="1" ht="20.100000000000001" customHeight="1">
      <c r="A44" s="117" t="s">
        <v>328</v>
      </c>
      <c r="B44" s="176">
        <f t="shared" ref="B44" si="11">+B79/B9*10</f>
        <v>54.227057710501413</v>
      </c>
      <c r="C44" s="258">
        <f t="shared" ref="C44:I44" si="12">C79/C9*10</f>
        <v>62.283770651117585</v>
      </c>
      <c r="D44" s="258">
        <f t="shared" si="12"/>
        <v>56.266544117647058</v>
      </c>
      <c r="E44" s="258">
        <f t="shared" si="12"/>
        <v>67.568257709683749</v>
      </c>
      <c r="F44" s="258">
        <f t="shared" si="12"/>
        <v>52.995424649699743</v>
      </c>
      <c r="G44" s="258">
        <f t="shared" si="12"/>
        <v>55.655172413793103</v>
      </c>
      <c r="H44" s="258">
        <f t="shared" si="12"/>
        <v>45.685476738015211</v>
      </c>
      <c r="I44" s="258">
        <f t="shared" si="12"/>
        <v>57.106598984771573</v>
      </c>
      <c r="J44" s="258">
        <f t="shared" ref="J44:K44" si="13">J79/J9*10</f>
        <v>62.906380996739635</v>
      </c>
      <c r="K44" s="258">
        <f t="shared" si="13"/>
        <v>63.949166438917743</v>
      </c>
      <c r="L44" s="258">
        <f t="shared" ref="L44:M44" si="14">L79/L9*10</f>
        <v>63.043715846994537</v>
      </c>
      <c r="M44" s="258">
        <f t="shared" si="14"/>
        <v>55.302785265049422</v>
      </c>
    </row>
    <row r="45" spans="1:13" s="117" customFormat="1" ht="20.100000000000001" customHeight="1">
      <c r="A45" s="117" t="s">
        <v>329</v>
      </c>
      <c r="B45" s="176">
        <f t="shared" ref="B45" si="15">+B80/B10*10</f>
        <v>40.303527481542247</v>
      </c>
      <c r="C45" s="258">
        <f t="shared" ref="C45:I45" si="16">C80/C10*10</f>
        <v>51.100454936677728</v>
      </c>
      <c r="D45" s="258">
        <f t="shared" si="16"/>
        <v>48.989875480041896</v>
      </c>
      <c r="E45" s="258">
        <f t="shared" si="16"/>
        <v>39.680306905370848</v>
      </c>
      <c r="F45" s="258">
        <f t="shared" si="16"/>
        <v>51.635220125786169</v>
      </c>
      <c r="G45" s="258">
        <f t="shared" si="16"/>
        <v>54.226870821651929</v>
      </c>
      <c r="H45" s="258">
        <f t="shared" si="16"/>
        <v>57.096162427487727</v>
      </c>
      <c r="I45" s="258">
        <f t="shared" si="16"/>
        <v>56.021539436173583</v>
      </c>
      <c r="J45" s="258">
        <f t="shared" ref="J45:K45" si="17">J80/J10*10</f>
        <v>64.618816930137683</v>
      </c>
      <c r="K45" s="258">
        <f t="shared" si="17"/>
        <v>65.883955325524383</v>
      </c>
      <c r="L45" s="258">
        <f t="shared" ref="L45:M45" si="18">L80/L10*10</f>
        <v>70.571518787496061</v>
      </c>
      <c r="M45" s="258">
        <f t="shared" si="18"/>
        <v>59.530680196606944</v>
      </c>
    </row>
    <row r="46" spans="1:13" s="117" customFormat="1" ht="20.100000000000001" customHeight="1">
      <c r="A46" s="117" t="s">
        <v>330</v>
      </c>
      <c r="B46" s="176">
        <f t="shared" ref="B46" si="19">+B81/B11*10</f>
        <v>47.322604242867598</v>
      </c>
      <c r="C46" s="258">
        <f t="shared" ref="C46:I46" si="20">C81/C11*10</f>
        <v>61.417322834645667</v>
      </c>
      <c r="D46" s="258">
        <f t="shared" si="20"/>
        <v>55.470967741935482</v>
      </c>
      <c r="E46" s="258">
        <f t="shared" si="20"/>
        <v>65.310054184226374</v>
      </c>
      <c r="F46" s="258">
        <f t="shared" si="20"/>
        <v>63.867614879649892</v>
      </c>
      <c r="G46" s="258">
        <f t="shared" si="20"/>
        <v>64.19979079497908</v>
      </c>
      <c r="H46" s="258">
        <f t="shared" si="20"/>
        <v>54.25247524752475</v>
      </c>
      <c r="I46" s="258">
        <f t="shared" si="20"/>
        <v>61.639757820383451</v>
      </c>
      <c r="J46" s="258">
        <f t="shared" ref="J46:K46" si="21">J81/J11*10</f>
        <v>64.532854209445588</v>
      </c>
      <c r="K46" s="258">
        <f t="shared" si="21"/>
        <v>61.299943725379855</v>
      </c>
      <c r="L46" s="258">
        <f t="shared" ref="L46:M46" si="22">L81/L11*10</f>
        <v>67.730138713745276</v>
      </c>
      <c r="M46" s="258">
        <f t="shared" si="22"/>
        <v>58.902132998745302</v>
      </c>
    </row>
    <row r="47" spans="1:13" s="117" customFormat="1" ht="20.100000000000001" customHeight="1">
      <c r="A47" s="117" t="s">
        <v>331</v>
      </c>
      <c r="B47" s="176">
        <f t="shared" ref="B47" si="23">+B82/B12*10</f>
        <v>53.284206333399723</v>
      </c>
      <c r="C47" s="258">
        <f t="shared" ref="C47:I47" si="24">C82/C12*10</f>
        <v>52.978555970883335</v>
      </c>
      <c r="D47" s="258">
        <f t="shared" si="24"/>
        <v>54.875287797390641</v>
      </c>
      <c r="E47" s="258">
        <f t="shared" si="24"/>
        <v>47.129645487240964</v>
      </c>
      <c r="F47" s="258">
        <f t="shared" si="24"/>
        <v>51.991211205712716</v>
      </c>
      <c r="G47" s="258">
        <f t="shared" si="24"/>
        <v>50.266612532142368</v>
      </c>
      <c r="H47" s="258">
        <f t="shared" si="24"/>
        <v>51.323828920570264</v>
      </c>
      <c r="I47" s="258">
        <f t="shared" si="24"/>
        <v>52.431720504644389</v>
      </c>
      <c r="J47" s="258">
        <f t="shared" ref="J47:K47" si="25">J82/J12*10</f>
        <v>56.051012753188296</v>
      </c>
      <c r="K47" s="258">
        <f t="shared" si="25"/>
        <v>57.446494464944649</v>
      </c>
      <c r="L47" s="258">
        <f t="shared" ref="L47:M47" si="26">L82/L12*10</f>
        <v>57.704104645917909</v>
      </c>
      <c r="M47" s="258">
        <f t="shared" si="26"/>
        <v>58.899878271454654</v>
      </c>
    </row>
    <row r="48" spans="1:13" s="117" customFormat="1" ht="20.100000000000001" customHeight="1">
      <c r="A48" s="117" t="s">
        <v>332</v>
      </c>
      <c r="B48" s="176">
        <f t="shared" ref="B48" si="27">+B83/B13*10</f>
        <v>62.494355551192697</v>
      </c>
      <c r="C48" s="258">
        <f t="shared" ref="C48:I48" si="28">C83/C13*10</f>
        <v>64.796133231240432</v>
      </c>
      <c r="D48" s="258">
        <f t="shared" si="28"/>
        <v>64.969030230193212</v>
      </c>
      <c r="E48" s="258">
        <f t="shared" si="28"/>
        <v>64.580033155277221</v>
      </c>
      <c r="F48" s="258">
        <f t="shared" si="28"/>
        <v>64.736282843894898</v>
      </c>
      <c r="G48" s="258">
        <f t="shared" si="28"/>
        <v>63.842666918500335</v>
      </c>
      <c r="H48" s="258">
        <f t="shared" si="28"/>
        <v>64.384463462804476</v>
      </c>
      <c r="I48" s="258">
        <f t="shared" si="28"/>
        <v>64.675121951219523</v>
      </c>
      <c r="J48" s="258">
        <f t="shared" ref="J48:K48" si="29">J83/J13*10</f>
        <v>64.522417153996102</v>
      </c>
      <c r="K48" s="258">
        <f t="shared" si="29"/>
        <v>62.3729005901044</v>
      </c>
      <c r="L48" s="258">
        <f t="shared" ref="L48:M48" si="30">L83/L13*10</f>
        <v>64.562239428231095</v>
      </c>
      <c r="M48" s="258">
        <f t="shared" si="30"/>
        <v>61.089575120455535</v>
      </c>
    </row>
    <row r="49" spans="1:13" s="117" customFormat="1" ht="20.100000000000001" customHeight="1">
      <c r="A49" s="117" t="s">
        <v>333</v>
      </c>
      <c r="B49" s="176">
        <f t="shared" ref="B49" si="31">+B84/B14*10</f>
        <v>33.210629821995866</v>
      </c>
      <c r="C49" s="258">
        <f t="shared" ref="C49:I49" si="32">C84/C14*10</f>
        <v>53.527496192026895</v>
      </c>
      <c r="D49" s="258">
        <f t="shared" si="32"/>
        <v>57.002545608824775</v>
      </c>
      <c r="E49" s="258">
        <f t="shared" si="32"/>
        <v>44.064565888056407</v>
      </c>
      <c r="F49" s="258">
        <f t="shared" si="32"/>
        <v>50.225506358926054</v>
      </c>
      <c r="G49" s="258">
        <f t="shared" si="32"/>
        <v>58.656849054208458</v>
      </c>
      <c r="H49" s="258">
        <f t="shared" si="32"/>
        <v>58.982486433152445</v>
      </c>
      <c r="I49" s="258">
        <f t="shared" si="32"/>
        <v>52.169179904846388</v>
      </c>
      <c r="J49" s="258">
        <f t="shared" ref="J49:K49" si="33">J84/J14*10</f>
        <v>57.560045356148848</v>
      </c>
      <c r="K49" s="258">
        <f t="shared" si="33"/>
        <v>56.637095110377551</v>
      </c>
      <c r="L49" s="258">
        <f t="shared" ref="L49:M49" si="34">L84/L14*10</f>
        <v>64.336790123456794</v>
      </c>
      <c r="M49" s="258">
        <f t="shared" si="34"/>
        <v>60.891542288557218</v>
      </c>
    </row>
    <row r="50" spans="1:13" s="117" customFormat="1" ht="20.100000000000001" customHeight="1">
      <c r="A50" s="117" t="s">
        <v>334</v>
      </c>
      <c r="B50" s="176">
        <f t="shared" ref="B50" si="35">+B85/B15*10</f>
        <v>45.921274314596417</v>
      </c>
      <c r="C50" s="258">
        <f t="shared" ref="C50:I50" si="36">C85/C15*10</f>
        <v>59.709632816100786</v>
      </c>
      <c r="D50" s="258">
        <f t="shared" si="36"/>
        <v>56.476539589442815</v>
      </c>
      <c r="E50" s="258">
        <f t="shared" si="36"/>
        <v>54.032808398950124</v>
      </c>
      <c r="F50" s="258">
        <f t="shared" si="36"/>
        <v>60.95187544232131</v>
      </c>
      <c r="G50" s="258">
        <f t="shared" si="36"/>
        <v>57.235279564571997</v>
      </c>
      <c r="H50" s="258">
        <f t="shared" si="36"/>
        <v>58.320395201129145</v>
      </c>
      <c r="I50" s="258">
        <f t="shared" si="36"/>
        <v>60.637579169598872</v>
      </c>
      <c r="J50" s="258">
        <f t="shared" ref="J50:K50" si="37">J85/J15*10</f>
        <v>67.83677224339597</v>
      </c>
      <c r="K50" s="258">
        <f t="shared" si="37"/>
        <v>63.521636287741757</v>
      </c>
      <c r="L50" s="258">
        <f t="shared" ref="L50:M50" si="38">L85/L15*10</f>
        <v>62.301411569332963</v>
      </c>
      <c r="M50" s="258">
        <f t="shared" si="38"/>
        <v>58.269279393173193</v>
      </c>
    </row>
    <row r="51" spans="1:13" s="117" customFormat="1" ht="20.100000000000001" customHeight="1">
      <c r="A51" s="117" t="s">
        <v>335</v>
      </c>
      <c r="B51" s="176">
        <f t="shared" ref="B51" si="39">+B86/B16*10</f>
        <v>53.182583409856143</v>
      </c>
      <c r="C51" s="258">
        <f t="shared" ref="C51:I51" si="40">C86/C16*10</f>
        <v>54.70758232565214</v>
      </c>
      <c r="D51" s="258">
        <f t="shared" si="40"/>
        <v>56.473655955211292</v>
      </c>
      <c r="E51" s="258">
        <f t="shared" si="40"/>
        <v>50.031366255744402</v>
      </c>
      <c r="F51" s="258">
        <f t="shared" si="40"/>
        <v>54.646049596309112</v>
      </c>
      <c r="G51" s="258">
        <f t="shared" si="40"/>
        <v>55.374602051644857</v>
      </c>
      <c r="H51" s="258">
        <f t="shared" si="40"/>
        <v>51.841604450300103</v>
      </c>
      <c r="I51" s="258">
        <f t="shared" si="40"/>
        <v>53.0962457337884</v>
      </c>
      <c r="J51" s="258">
        <f t="shared" ref="J51:K51" si="41">J86/J16*10</f>
        <v>59.401648998822139</v>
      </c>
      <c r="K51" s="258">
        <f t="shared" si="41"/>
        <v>60.603753541076486</v>
      </c>
      <c r="L51" s="258">
        <f t="shared" ref="L51:M51" si="42">L86/L16*10</f>
        <v>58.785761262742525</v>
      </c>
      <c r="M51" s="258">
        <f t="shared" si="42"/>
        <v>61.499544804265831</v>
      </c>
    </row>
    <row r="52" spans="1:13" s="117" customFormat="1" ht="20.100000000000001" customHeight="1">
      <c r="A52" s="117" t="s">
        <v>336</v>
      </c>
      <c r="B52" s="176">
        <f t="shared" ref="B52" si="43">+B87/B17*10</f>
        <v>43.782528780110283</v>
      </c>
      <c r="C52" s="258">
        <f t="shared" ref="C52:I52" si="44">C87/C17*10</f>
        <v>48.027907884465257</v>
      </c>
      <c r="D52" s="258">
        <f t="shared" si="44"/>
        <v>50.786245726925401</v>
      </c>
      <c r="E52" s="258">
        <f t="shared" si="44"/>
        <v>33.863528518553665</v>
      </c>
      <c r="F52" s="258">
        <f t="shared" si="44"/>
        <v>49.503222122522232</v>
      </c>
      <c r="G52" s="258">
        <f t="shared" si="44"/>
        <v>48.414409896355728</v>
      </c>
      <c r="H52" s="258">
        <f t="shared" si="44"/>
        <v>55.039323046291685</v>
      </c>
      <c r="I52" s="258">
        <f t="shared" si="44"/>
        <v>52.444098775034021</v>
      </c>
      <c r="J52" s="258">
        <f t="shared" ref="J52:K52" si="45">J87/J17*10</f>
        <v>55.705963665086884</v>
      </c>
      <c r="K52" s="258">
        <f t="shared" si="45"/>
        <v>56.621997732192561</v>
      </c>
      <c r="L52" s="258">
        <f t="shared" ref="L52:M52" si="46">L87/L17*10</f>
        <v>59.795419847328247</v>
      </c>
      <c r="M52" s="258">
        <f t="shared" si="46"/>
        <v>55.391228070175444</v>
      </c>
    </row>
    <row r="53" spans="1:13" s="117" customFormat="1" ht="20.100000000000001" customHeight="1">
      <c r="A53" s="117" t="s">
        <v>337</v>
      </c>
      <c r="B53" s="176">
        <f t="shared" ref="B53" si="47">+B88/B18*10</f>
        <v>59.645562770562776</v>
      </c>
      <c r="C53" s="258">
        <f t="shared" ref="C53:I53" si="48">C88/C18*10</f>
        <v>58.900709219858157</v>
      </c>
      <c r="D53" s="258">
        <f t="shared" si="48"/>
        <v>61.812703991965854</v>
      </c>
      <c r="E53" s="258">
        <f t="shared" si="48"/>
        <v>60.5859375</v>
      </c>
      <c r="F53" s="258">
        <f t="shared" si="48"/>
        <v>57.018010038382052</v>
      </c>
      <c r="G53" s="258">
        <f t="shared" si="48"/>
        <v>56.939852268730213</v>
      </c>
      <c r="H53" s="258">
        <f t="shared" si="48"/>
        <v>54.792921686746993</v>
      </c>
      <c r="I53" s="258">
        <f t="shared" si="48"/>
        <v>48.13925081433225</v>
      </c>
      <c r="J53" s="258">
        <f t="shared" ref="J53:K53" si="49">J88/J18*10</f>
        <v>69.666088464874235</v>
      </c>
      <c r="K53" s="258">
        <f t="shared" si="49"/>
        <v>64.857855361596009</v>
      </c>
      <c r="L53" s="258">
        <f t="shared" ref="L53:M53" si="50">L88/L18*10</f>
        <v>69.234002802428762</v>
      </c>
      <c r="M53" s="258">
        <f t="shared" si="50"/>
        <v>60.552791597567719</v>
      </c>
    </row>
    <row r="54" spans="1:13" s="117" customFormat="1" ht="20.100000000000001" customHeight="1">
      <c r="A54" s="117" t="s">
        <v>338</v>
      </c>
      <c r="B54" s="176">
        <f t="shared" ref="B54" si="51">+B89/B19*10</f>
        <v>44.694153846153846</v>
      </c>
      <c r="C54" s="258">
        <f t="shared" ref="C54:I54" si="52">C89/C19*10</f>
        <v>43.913109524532885</v>
      </c>
      <c r="D54" s="258">
        <f t="shared" si="52"/>
        <v>50.757625994694962</v>
      </c>
      <c r="E54" s="258">
        <f t="shared" si="52"/>
        <v>52.606009547879815</v>
      </c>
      <c r="F54" s="258">
        <f t="shared" si="52"/>
        <v>51.905994550408721</v>
      </c>
      <c r="G54" s="258">
        <f t="shared" si="52"/>
        <v>51.234739178690347</v>
      </c>
      <c r="H54" s="258">
        <f t="shared" si="52"/>
        <v>69.270540456107469</v>
      </c>
      <c r="I54" s="258">
        <f t="shared" si="52"/>
        <v>60.230308613542149</v>
      </c>
      <c r="J54" s="258">
        <f t="shared" ref="J54:K54" si="53">J89/J19*10</f>
        <v>59.893158985807688</v>
      </c>
      <c r="K54" s="258">
        <f t="shared" si="53"/>
        <v>61.478278772905085</v>
      </c>
      <c r="L54" s="258">
        <f t="shared" ref="L54:M54" si="54">L89/L19*10</f>
        <v>59.689843908372183</v>
      </c>
      <c r="M54" s="258">
        <f t="shared" si="54"/>
        <v>59.330289193302896</v>
      </c>
    </row>
    <row r="55" spans="1:13" s="117" customFormat="1" ht="20.100000000000001" customHeight="1">
      <c r="A55" s="117" t="s">
        <v>339</v>
      </c>
      <c r="B55" s="176">
        <f t="shared" ref="B55" si="55">+B90/B20*10</f>
        <v>55.611202635914331</v>
      </c>
      <c r="C55" s="258">
        <f t="shared" ref="C55:I55" si="56">C90/C20*10</f>
        <v>59.336545589325425</v>
      </c>
      <c r="D55" s="258">
        <f t="shared" si="56"/>
        <v>61.189640035118522</v>
      </c>
      <c r="E55" s="258">
        <f t="shared" si="56"/>
        <v>41.614660723130264</v>
      </c>
      <c r="F55" s="258">
        <f t="shared" si="56"/>
        <v>58.738828202581928</v>
      </c>
      <c r="G55" s="258">
        <f t="shared" si="56"/>
        <v>60.207449316360204</v>
      </c>
      <c r="H55" s="258">
        <f t="shared" si="56"/>
        <v>59.891360579410247</v>
      </c>
      <c r="I55" s="258">
        <f t="shared" si="56"/>
        <v>62.757222503801316</v>
      </c>
      <c r="J55" s="258">
        <f t="shared" ref="J55:K55" si="57">J90/J20*10</f>
        <v>61.323971915747244</v>
      </c>
      <c r="K55" s="258">
        <f t="shared" si="57"/>
        <v>61.043209876543216</v>
      </c>
      <c r="L55" s="258">
        <f t="shared" ref="L55:M55" si="58">L90/L20*10</f>
        <v>65.802968960863694</v>
      </c>
      <c r="M55" s="258">
        <f t="shared" si="58"/>
        <v>59.588116137744763</v>
      </c>
    </row>
    <row r="56" spans="1:13" s="117" customFormat="1" ht="20.100000000000001" customHeight="1">
      <c r="A56" s="117" t="s">
        <v>340</v>
      </c>
      <c r="B56" s="176">
        <f t="shared" ref="B56" si="59">+B91/B21*10</f>
        <v>46.203450551522579</v>
      </c>
      <c r="C56" s="258">
        <f t="shared" ref="C56:I56" si="60">C91/C21*10</f>
        <v>55.611592555760758</v>
      </c>
      <c r="D56" s="258">
        <f t="shared" si="60"/>
        <v>58.385453516343574</v>
      </c>
      <c r="E56" s="258">
        <f t="shared" si="60"/>
        <v>51.595445808073343</v>
      </c>
      <c r="F56" s="258">
        <f t="shared" si="60"/>
        <v>57.786961946350594</v>
      </c>
      <c r="G56" s="258">
        <f t="shared" si="60"/>
        <v>60.197718631178709</v>
      </c>
      <c r="H56" s="258">
        <f t="shared" si="60"/>
        <v>56.013215859030836</v>
      </c>
      <c r="I56" s="258">
        <f t="shared" si="60"/>
        <v>60.401985906470216</v>
      </c>
      <c r="J56" s="258">
        <f t="shared" ref="J56:K56" si="61">J91/J21*10</f>
        <v>60.515815085158152</v>
      </c>
      <c r="K56" s="258">
        <f t="shared" si="61"/>
        <v>62.583958909521932</v>
      </c>
      <c r="L56" s="258">
        <f t="shared" ref="L56:M56" si="62">L91/L21*10</f>
        <v>66.496381438910177</v>
      </c>
      <c r="M56" s="258">
        <f t="shared" si="62"/>
        <v>59.889791183294669</v>
      </c>
    </row>
    <row r="57" spans="1:13" s="117" customFormat="1" ht="20.100000000000001" customHeight="1"/>
    <row r="58" spans="1:13" ht="20.100000000000001" customHeight="1">
      <c r="A58" s="121"/>
      <c r="F58" s="162"/>
    </row>
    <row r="59" spans="1:13" ht="20.100000000000001" customHeight="1"/>
    <row r="60" spans="1:13" ht="20.100000000000001" customHeight="1"/>
    <row r="61" spans="1:13" ht="20.100000000000001" customHeight="1"/>
    <row r="62" spans="1:13" ht="20.100000000000001" customHeight="1"/>
    <row r="63" spans="1:13" ht="20.100000000000001" customHeight="1"/>
    <row r="64" spans="1:13" ht="20.100000000000001" customHeight="1"/>
    <row r="65" spans="1:15" ht="20.100000000000001" customHeight="1"/>
    <row r="66" spans="1:15" ht="20.100000000000001" customHeight="1"/>
    <row r="67" spans="1:15" ht="20.100000000000001" customHeight="1"/>
    <row r="68" spans="1:15" ht="20.100000000000001" customHeight="1"/>
    <row r="69" spans="1:15" ht="20.100000000000001" customHeight="1"/>
    <row r="70" spans="1:15" ht="20.100000000000001" customHeight="1"/>
    <row r="71" spans="1:15" ht="20.100000000000001" customHeight="1">
      <c r="A71" s="179" t="s">
        <v>309</v>
      </c>
      <c r="B71" s="180"/>
      <c r="C71" s="180"/>
      <c r="D71" s="180"/>
      <c r="E71" s="180"/>
      <c r="F71" s="181"/>
    </row>
    <row r="72" spans="1:15" ht="20.100000000000001" customHeight="1">
      <c r="A72" s="182" t="s">
        <v>39</v>
      </c>
      <c r="B72" s="180"/>
      <c r="C72" s="180"/>
      <c r="D72" s="180"/>
      <c r="E72" s="180"/>
      <c r="F72" s="181"/>
    </row>
    <row r="73" spans="1:15" ht="20.100000000000001" customHeight="1">
      <c r="A73" s="184"/>
      <c r="B73" s="580"/>
      <c r="C73" s="580"/>
      <c r="D73" s="580"/>
      <c r="E73" s="580"/>
      <c r="F73" s="580"/>
      <c r="G73" s="580"/>
      <c r="H73" s="580"/>
      <c r="I73" s="580"/>
      <c r="J73" s="580"/>
      <c r="K73" s="580"/>
      <c r="L73" s="580"/>
      <c r="M73" s="580"/>
    </row>
    <row r="74" spans="1:15" ht="20.100000000000001" customHeight="1">
      <c r="M74" s="162" t="s">
        <v>404</v>
      </c>
    </row>
    <row r="75" spans="1:15" s="114" customFormat="1" ht="27" customHeight="1">
      <c r="A75" s="271"/>
      <c r="B75" s="141">
        <v>2009</v>
      </c>
      <c r="C75" s="159">
        <v>2010</v>
      </c>
      <c r="D75" s="141">
        <v>2011</v>
      </c>
      <c r="E75" s="160">
        <v>2012</v>
      </c>
      <c r="F75" s="160">
        <v>2013</v>
      </c>
      <c r="G75" s="160">
        <v>2014</v>
      </c>
      <c r="H75" s="160">
        <v>2015</v>
      </c>
      <c r="I75" s="160">
        <v>2016</v>
      </c>
      <c r="J75" s="160">
        <v>2017</v>
      </c>
      <c r="K75" s="160">
        <v>2018</v>
      </c>
      <c r="L75" s="160">
        <v>2019</v>
      </c>
      <c r="M75" s="160">
        <v>2020</v>
      </c>
      <c r="O75" s="107"/>
    </row>
    <row r="76" spans="1:15" s="114" customFormat="1" ht="20.100000000000001" customHeight="1">
      <c r="A76" s="263" t="s">
        <v>17</v>
      </c>
      <c r="B76" s="152">
        <f t="shared" ref="B76:I76" si="63">SUM(B77:B91)</f>
        <v>565927</v>
      </c>
      <c r="C76" s="152">
        <f t="shared" si="63"/>
        <v>620145</v>
      </c>
      <c r="D76" s="152">
        <f t="shared" si="63"/>
        <v>642260</v>
      </c>
      <c r="E76" s="152">
        <f t="shared" si="63"/>
        <v>589505</v>
      </c>
      <c r="F76" s="152">
        <f t="shared" si="63"/>
        <v>660500</v>
      </c>
      <c r="G76" s="152">
        <f t="shared" si="63"/>
        <v>671400</v>
      </c>
      <c r="H76" s="152">
        <f t="shared" si="63"/>
        <v>653392</v>
      </c>
      <c r="I76" s="152">
        <f t="shared" si="63"/>
        <v>619182</v>
      </c>
      <c r="J76" s="152">
        <f>SUM(J77:J91)</f>
        <v>594995</v>
      </c>
      <c r="K76" s="152">
        <f>SUM(K77:K91)</f>
        <v>567622</v>
      </c>
      <c r="L76" s="152">
        <f>SUM(L77:L91)</f>
        <v>559738</v>
      </c>
      <c r="M76" s="152">
        <f>SUM(M77:M91)</f>
        <v>514116</v>
      </c>
      <c r="O76" s="107"/>
    </row>
    <row r="77" spans="1:15" s="114" customFormat="1" ht="20.100000000000001" customHeight="1">
      <c r="A77" s="114" t="s">
        <v>326</v>
      </c>
      <c r="B77" s="107">
        <v>25592</v>
      </c>
      <c r="C77" s="107">
        <v>20727</v>
      </c>
      <c r="D77" s="107">
        <v>22289</v>
      </c>
      <c r="E77" s="107">
        <v>23045</v>
      </c>
      <c r="F77" s="107">
        <v>22026</v>
      </c>
      <c r="G77" s="114">
        <v>20245</v>
      </c>
      <c r="H77" s="114">
        <v>21202</v>
      </c>
      <c r="I77" s="114">
        <v>21956</v>
      </c>
      <c r="J77" s="114">
        <v>21957</v>
      </c>
      <c r="K77" s="114">
        <v>17002</v>
      </c>
      <c r="L77" s="114">
        <v>16766</v>
      </c>
      <c r="M77" s="414">
        <v>16555</v>
      </c>
      <c r="O77" s="107"/>
    </row>
    <row r="78" spans="1:15" s="114" customFormat="1" ht="20.100000000000001" customHeight="1">
      <c r="A78" s="114" t="s">
        <v>327</v>
      </c>
      <c r="B78" s="107">
        <v>45555</v>
      </c>
      <c r="C78" s="107">
        <v>53359</v>
      </c>
      <c r="D78" s="107">
        <v>59203</v>
      </c>
      <c r="E78" s="107">
        <v>59984</v>
      </c>
      <c r="F78" s="107">
        <v>60762</v>
      </c>
      <c r="G78" s="114">
        <v>66383</v>
      </c>
      <c r="H78" s="114">
        <v>57999</v>
      </c>
      <c r="I78" s="114">
        <v>57934</v>
      </c>
      <c r="J78" s="114">
        <v>64709</v>
      </c>
      <c r="K78" s="114">
        <v>81536</v>
      </c>
      <c r="L78" s="114">
        <v>81404</v>
      </c>
      <c r="M78" s="414">
        <v>71492</v>
      </c>
      <c r="O78" s="107"/>
    </row>
    <row r="79" spans="1:15" s="114" customFormat="1" ht="20.100000000000001" customHeight="1">
      <c r="A79" s="114" t="s">
        <v>328</v>
      </c>
      <c r="B79" s="107">
        <v>28659</v>
      </c>
      <c r="C79" s="107">
        <v>32045</v>
      </c>
      <c r="D79" s="107">
        <v>30609</v>
      </c>
      <c r="E79" s="107">
        <v>34399</v>
      </c>
      <c r="F79" s="107">
        <v>37065</v>
      </c>
      <c r="G79" s="114">
        <v>37122</v>
      </c>
      <c r="H79" s="114">
        <v>25826</v>
      </c>
      <c r="I79" s="114">
        <v>29250</v>
      </c>
      <c r="J79" s="114">
        <v>27012</v>
      </c>
      <c r="K79" s="114">
        <v>23399</v>
      </c>
      <c r="L79" s="114">
        <v>23074</v>
      </c>
      <c r="M79" s="414">
        <v>30776</v>
      </c>
      <c r="O79" s="107"/>
    </row>
    <row r="80" spans="1:15" s="114" customFormat="1" ht="20.100000000000001" customHeight="1">
      <c r="A80" s="114" t="s">
        <v>329</v>
      </c>
      <c r="B80" s="107">
        <v>34391</v>
      </c>
      <c r="C80" s="107">
        <v>41560</v>
      </c>
      <c r="D80" s="107">
        <v>42097</v>
      </c>
      <c r="E80" s="107">
        <v>34133</v>
      </c>
      <c r="F80" s="107">
        <v>44334</v>
      </c>
      <c r="G80" s="114">
        <v>50290</v>
      </c>
      <c r="H80" s="114">
        <v>51181</v>
      </c>
      <c r="I80" s="114">
        <v>53058</v>
      </c>
      <c r="J80" s="114">
        <v>50687</v>
      </c>
      <c r="K80" s="114">
        <v>48372</v>
      </c>
      <c r="L80" s="114">
        <v>44700</v>
      </c>
      <c r="M80" s="414">
        <v>37546</v>
      </c>
      <c r="O80" s="107"/>
    </row>
    <row r="81" spans="1:15" s="114" customFormat="1" ht="20.100000000000001" customHeight="1">
      <c r="A81" s="114" t="s">
        <v>330</v>
      </c>
      <c r="B81" s="107">
        <v>6469</v>
      </c>
      <c r="C81" s="107">
        <v>8580</v>
      </c>
      <c r="D81" s="107">
        <v>8598</v>
      </c>
      <c r="E81" s="107">
        <v>10848</v>
      </c>
      <c r="F81" s="107">
        <v>11675</v>
      </c>
      <c r="G81" s="114">
        <v>12275</v>
      </c>
      <c r="H81" s="114">
        <v>10959</v>
      </c>
      <c r="I81" s="114">
        <v>12217</v>
      </c>
      <c r="J81" s="114">
        <v>12571</v>
      </c>
      <c r="K81" s="114">
        <v>10893</v>
      </c>
      <c r="L81" s="114">
        <v>10742</v>
      </c>
      <c r="M81" s="414">
        <v>9389</v>
      </c>
      <c r="O81" s="107"/>
    </row>
    <row r="82" spans="1:15" s="114" customFormat="1" ht="20.100000000000001" customHeight="1">
      <c r="A82" s="114" t="s">
        <v>331</v>
      </c>
      <c r="B82" s="107">
        <v>26754</v>
      </c>
      <c r="C82" s="107">
        <v>26929</v>
      </c>
      <c r="D82" s="107">
        <v>28601</v>
      </c>
      <c r="E82" s="107">
        <v>27519</v>
      </c>
      <c r="F82" s="107">
        <v>37860</v>
      </c>
      <c r="G82" s="107">
        <v>37142</v>
      </c>
      <c r="H82" s="107">
        <v>37800</v>
      </c>
      <c r="I82" s="107">
        <v>37819</v>
      </c>
      <c r="J82" s="107">
        <v>37358</v>
      </c>
      <c r="K82" s="107">
        <v>38920</v>
      </c>
      <c r="L82" s="107">
        <v>38379</v>
      </c>
      <c r="M82" s="107">
        <v>38709</v>
      </c>
      <c r="O82" s="107"/>
    </row>
    <row r="83" spans="1:15" s="114" customFormat="1" ht="20.100000000000001" customHeight="1">
      <c r="A83" s="114" t="s">
        <v>332</v>
      </c>
      <c r="B83" s="107">
        <v>63663</v>
      </c>
      <c r="C83" s="107">
        <v>67699</v>
      </c>
      <c r="D83" s="107">
        <v>70277</v>
      </c>
      <c r="E83" s="107">
        <v>70121</v>
      </c>
      <c r="F83" s="107">
        <v>67015</v>
      </c>
      <c r="G83" s="114">
        <v>67603</v>
      </c>
      <c r="H83" s="114">
        <v>68460</v>
      </c>
      <c r="I83" s="114">
        <v>66292</v>
      </c>
      <c r="J83" s="114">
        <v>62890</v>
      </c>
      <c r="K83" s="114">
        <v>54963</v>
      </c>
      <c r="L83" s="114">
        <v>54200</v>
      </c>
      <c r="M83" s="414">
        <v>55787</v>
      </c>
      <c r="O83" s="107"/>
    </row>
    <row r="84" spans="1:15" s="114" customFormat="1" ht="20.100000000000001" customHeight="1">
      <c r="A84" s="114" t="s">
        <v>333</v>
      </c>
      <c r="B84" s="107">
        <v>65860</v>
      </c>
      <c r="C84" s="107">
        <v>101911</v>
      </c>
      <c r="D84" s="107">
        <v>107484</v>
      </c>
      <c r="E84" s="107">
        <v>79986</v>
      </c>
      <c r="F84" s="107">
        <v>85303</v>
      </c>
      <c r="G84" s="114">
        <v>92408</v>
      </c>
      <c r="H84" s="114">
        <v>95646</v>
      </c>
      <c r="I84" s="114">
        <v>64695</v>
      </c>
      <c r="J84" s="114">
        <v>55839</v>
      </c>
      <c r="K84" s="114">
        <v>54904</v>
      </c>
      <c r="L84" s="114">
        <v>65141</v>
      </c>
      <c r="M84" s="414">
        <v>61196</v>
      </c>
    </row>
    <row r="85" spans="1:15" s="114" customFormat="1" ht="20.100000000000001" customHeight="1">
      <c r="A85" s="114" t="s">
        <v>334</v>
      </c>
      <c r="B85" s="107">
        <v>29982</v>
      </c>
      <c r="C85" s="107">
        <v>38865</v>
      </c>
      <c r="D85" s="107">
        <v>38517</v>
      </c>
      <c r="E85" s="107">
        <v>41173</v>
      </c>
      <c r="F85" s="107">
        <v>51675</v>
      </c>
      <c r="G85" s="114">
        <v>46269</v>
      </c>
      <c r="H85" s="114">
        <v>49584</v>
      </c>
      <c r="I85" s="114">
        <v>43083</v>
      </c>
      <c r="J85" s="114">
        <v>51617</v>
      </c>
      <c r="K85" s="114">
        <v>45653</v>
      </c>
      <c r="L85" s="114">
        <v>45019</v>
      </c>
      <c r="M85" s="414">
        <v>46091</v>
      </c>
    </row>
    <row r="86" spans="1:15" s="114" customFormat="1" ht="20.100000000000001" customHeight="1">
      <c r="A86" s="114" t="s">
        <v>335</v>
      </c>
      <c r="B86" s="107">
        <v>69499</v>
      </c>
      <c r="C86" s="107">
        <v>71935</v>
      </c>
      <c r="D86" s="107">
        <v>73636</v>
      </c>
      <c r="E86" s="107">
        <v>68588</v>
      </c>
      <c r="F86" s="107">
        <v>75805</v>
      </c>
      <c r="G86" s="114">
        <v>78272</v>
      </c>
      <c r="H86" s="114">
        <v>70826</v>
      </c>
      <c r="I86" s="114">
        <v>77786</v>
      </c>
      <c r="J86" s="114">
        <v>75648</v>
      </c>
      <c r="K86" s="114">
        <v>68458</v>
      </c>
      <c r="L86" s="114">
        <v>71507</v>
      </c>
      <c r="M86" s="414">
        <v>47287</v>
      </c>
    </row>
    <row r="87" spans="1:15" s="114" customFormat="1" ht="20.100000000000001" customHeight="1">
      <c r="A87" s="114" t="s">
        <v>336</v>
      </c>
      <c r="B87" s="107">
        <v>45258</v>
      </c>
      <c r="C87" s="107">
        <v>49219</v>
      </c>
      <c r="D87" s="107">
        <v>50512</v>
      </c>
      <c r="E87" s="107">
        <v>35682</v>
      </c>
      <c r="F87" s="107">
        <v>60686</v>
      </c>
      <c r="G87" s="114">
        <v>57923</v>
      </c>
      <c r="H87" s="114">
        <v>55287</v>
      </c>
      <c r="I87" s="114">
        <v>53944</v>
      </c>
      <c r="J87" s="114">
        <v>56419</v>
      </c>
      <c r="K87" s="114">
        <v>54929</v>
      </c>
      <c r="L87" s="114">
        <v>39166</v>
      </c>
      <c r="M87" s="277">
        <v>31573</v>
      </c>
    </row>
    <row r="88" spans="1:15" s="114" customFormat="1" ht="20.100000000000001" customHeight="1">
      <c r="A88" s="114" t="s">
        <v>337</v>
      </c>
      <c r="B88" s="107">
        <v>22045</v>
      </c>
      <c r="C88" s="107">
        <v>23254</v>
      </c>
      <c r="D88" s="107">
        <v>24620</v>
      </c>
      <c r="E88" s="107">
        <v>23265</v>
      </c>
      <c r="F88" s="107">
        <v>19312</v>
      </c>
      <c r="G88" s="114">
        <v>16188</v>
      </c>
      <c r="H88" s="114">
        <v>14553</v>
      </c>
      <c r="I88" s="114">
        <v>11823</v>
      </c>
      <c r="J88" s="114">
        <v>16065</v>
      </c>
      <c r="K88" s="114">
        <v>13004</v>
      </c>
      <c r="L88" s="114">
        <v>14823</v>
      </c>
      <c r="M88" s="414">
        <v>10954</v>
      </c>
    </row>
    <row r="89" spans="1:15" s="114" customFormat="1" ht="20.100000000000001" customHeight="1">
      <c r="A89" s="114" t="s">
        <v>338</v>
      </c>
      <c r="B89" s="107">
        <v>36314</v>
      </c>
      <c r="C89" s="107">
        <v>28908</v>
      </c>
      <c r="D89" s="107">
        <v>30617</v>
      </c>
      <c r="E89" s="107">
        <v>37466</v>
      </c>
      <c r="F89" s="107">
        <v>38099</v>
      </c>
      <c r="G89" s="114">
        <v>36930</v>
      </c>
      <c r="H89" s="114">
        <v>44347</v>
      </c>
      <c r="I89" s="114">
        <v>39228</v>
      </c>
      <c r="J89" s="114">
        <v>37559</v>
      </c>
      <c r="K89" s="114">
        <v>29860</v>
      </c>
      <c r="L89" s="114">
        <v>29445</v>
      </c>
      <c r="M89" s="414">
        <v>27286</v>
      </c>
    </row>
    <row r="90" spans="1:15" s="114" customFormat="1" ht="20.100000000000001" customHeight="1">
      <c r="A90" s="114" t="s">
        <v>339</v>
      </c>
      <c r="B90" s="107">
        <v>16878</v>
      </c>
      <c r="C90" s="107">
        <v>16009</v>
      </c>
      <c r="D90" s="107">
        <v>13939</v>
      </c>
      <c r="E90" s="107">
        <v>8402</v>
      </c>
      <c r="F90" s="107">
        <v>11830</v>
      </c>
      <c r="G90" s="114">
        <v>12770</v>
      </c>
      <c r="H90" s="114">
        <v>11577</v>
      </c>
      <c r="I90" s="114">
        <v>12382</v>
      </c>
      <c r="J90" s="114">
        <v>12228</v>
      </c>
      <c r="K90" s="114">
        <v>9889</v>
      </c>
      <c r="L90" s="114">
        <v>9752</v>
      </c>
      <c r="M90" s="414">
        <v>8825</v>
      </c>
    </row>
    <row r="91" spans="1:15" s="114" customFormat="1" ht="20.100000000000001" customHeight="1">
      <c r="A91" s="114" t="s">
        <v>340</v>
      </c>
      <c r="B91" s="107">
        <v>49008</v>
      </c>
      <c r="C91" s="107">
        <v>39145</v>
      </c>
      <c r="D91" s="107">
        <v>41261</v>
      </c>
      <c r="E91" s="107">
        <v>34894</v>
      </c>
      <c r="F91" s="107">
        <v>37053</v>
      </c>
      <c r="G91" s="114">
        <v>39580</v>
      </c>
      <c r="H91" s="114">
        <v>38145</v>
      </c>
      <c r="I91" s="114">
        <v>37715</v>
      </c>
      <c r="J91" s="114">
        <v>12436</v>
      </c>
      <c r="K91" s="114">
        <v>15840</v>
      </c>
      <c r="L91" s="114">
        <v>15620</v>
      </c>
      <c r="M91" s="414">
        <v>20650</v>
      </c>
    </row>
    <row r="92" spans="1:15" s="114" customFormat="1" ht="20.100000000000001" customHeight="1"/>
    <row r="93" spans="1:15" ht="20.100000000000001" customHeight="1"/>
    <row r="94" spans="1:15" ht="20.100000000000001" customHeight="1"/>
    <row r="95" spans="1:15" ht="20.100000000000001" customHeight="1"/>
    <row r="96" spans="1:15" ht="20.100000000000001" customHeight="1"/>
    <row r="97" s="14" customFormat="1" ht="20.100000000000001" customHeight="1"/>
    <row r="98" s="14" customFormat="1" ht="20.100000000000001" customHeight="1"/>
    <row r="99" s="14" customFormat="1" ht="20.100000000000001" customHeight="1"/>
    <row r="100" s="14" customFormat="1" ht="20.100000000000001" customHeight="1"/>
    <row r="101" s="14" customFormat="1" ht="20.100000000000001" customHeight="1"/>
    <row r="102" s="14" customFormat="1" ht="20.100000000000001" customHeight="1"/>
    <row r="103" s="14" customFormat="1" ht="20.100000000000001" customHeight="1"/>
    <row r="104" s="14" customFormat="1" ht="20.100000000000001" customHeight="1"/>
    <row r="105" s="14" customFormat="1" ht="20.100000000000001" customHeight="1"/>
    <row r="106" s="14" customFormat="1" ht="20.100000000000001" customHeight="1"/>
    <row r="107" s="14" customFormat="1" ht="20.100000000000001" customHeight="1"/>
    <row r="108" s="14" customFormat="1" ht="20.100000000000001" customHeight="1"/>
    <row r="109" s="14" customFormat="1" ht="20.100000000000001" customHeight="1"/>
    <row r="110" s="14" customFormat="1" ht="20.100000000000001" customHeight="1"/>
    <row r="111" s="14" customFormat="1" ht="20.100000000000001" customHeight="1"/>
    <row r="112" s="14" customFormat="1" ht="20.100000000000001" customHeight="1"/>
    <row r="113" s="14" customFormat="1" ht="20.100000000000001" customHeight="1"/>
    <row r="114" s="14" customFormat="1" ht="20.100000000000001" customHeight="1"/>
    <row r="115" s="14" customFormat="1" ht="20.100000000000001" customHeight="1"/>
    <row r="116" s="14" customFormat="1" ht="20.100000000000001" customHeight="1"/>
    <row r="117" s="14" customFormat="1" ht="20.100000000000001" customHeight="1"/>
    <row r="118" s="14" customFormat="1" ht="20.100000000000001" customHeight="1"/>
    <row r="119" s="14" customFormat="1" ht="20.100000000000001" customHeight="1"/>
    <row r="120" s="14" customFormat="1" ht="20.100000000000001" customHeight="1"/>
    <row r="121" s="14" customFormat="1" ht="20.100000000000001" customHeight="1"/>
    <row r="122" s="14" customFormat="1" ht="20.100000000000001" customHeight="1"/>
    <row r="123" s="14" customFormat="1" ht="20.100000000000001" customHeight="1"/>
    <row r="124" s="14" customFormat="1" ht="20.100000000000001" customHeight="1"/>
    <row r="125" s="14" customFormat="1" ht="20.100000000000001" customHeight="1"/>
    <row r="126" s="14" customFormat="1" ht="20.100000000000001" customHeight="1"/>
    <row r="127" s="14" customFormat="1" ht="20.100000000000001" customHeight="1"/>
    <row r="128" s="14" customFormat="1" ht="20.100000000000001" customHeight="1"/>
    <row r="129" s="14" customFormat="1" ht="20.100000000000001" customHeight="1"/>
    <row r="130" s="14" customFormat="1" ht="20.100000000000001" customHeight="1"/>
    <row r="131" s="14" customFormat="1" ht="20.100000000000001" customHeight="1"/>
    <row r="132" s="14" customFormat="1" ht="20.100000000000001" customHeight="1"/>
    <row r="133" s="14" customFormat="1" ht="20.100000000000001" customHeight="1"/>
    <row r="134" s="14" customFormat="1" ht="20.100000000000001" customHeight="1"/>
    <row r="135" s="14" customFormat="1" ht="20.100000000000001" customHeight="1"/>
    <row r="136" s="14" customFormat="1" ht="20.100000000000001" customHeight="1"/>
    <row r="137" s="14" customFormat="1" ht="20.100000000000001" customHeight="1"/>
    <row r="138" s="14" customFormat="1" ht="20.100000000000001" customHeight="1"/>
  </sheetData>
  <phoneticPr fontId="29" type="noConversion"/>
  <pageMargins left="0.74803149606299202" right="0.511811023622047" top="0.62992125984252001" bottom="0.62992125984252001" header="0.511811023622047" footer="0.23622047244094499"/>
  <pageSetup orientation="portrait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4">
    <tabColor rgb="FF00B050"/>
  </sheetPr>
  <dimension ref="A1:M373"/>
  <sheetViews>
    <sheetView topLeftCell="A61" workbookViewId="0">
      <selection activeCell="Q16" sqref="Q16"/>
    </sheetView>
  </sheetViews>
  <sheetFormatPr defaultRowHeight="15.95" customHeight="1"/>
  <cols>
    <col min="1" max="1" width="35.5703125" style="14" customWidth="1"/>
    <col min="2" max="2" width="9.7109375" style="14" hidden="1" customWidth="1"/>
    <col min="3" max="3" width="11" style="14" customWidth="1"/>
    <col min="4" max="7" width="11" style="14" hidden="1" customWidth="1"/>
    <col min="8" max="8" width="11" style="14" customWidth="1"/>
    <col min="9" max="10" width="11" style="14" hidden="1" customWidth="1"/>
    <col min="11" max="12" width="11" style="14" customWidth="1"/>
    <col min="13" max="16384" width="9.140625" style="14"/>
  </cols>
  <sheetData>
    <row r="1" spans="1:13" ht="20.100000000000001" customHeight="1">
      <c r="A1" s="179" t="s">
        <v>310</v>
      </c>
      <c r="B1" s="180"/>
      <c r="C1" s="180"/>
      <c r="D1" s="180"/>
      <c r="E1" s="180"/>
      <c r="F1" s="181"/>
    </row>
    <row r="2" spans="1:13" ht="20.100000000000001" customHeight="1">
      <c r="A2" s="182" t="s">
        <v>40</v>
      </c>
      <c r="B2" s="180"/>
      <c r="C2" s="180"/>
      <c r="D2" s="180"/>
      <c r="E2" s="180"/>
      <c r="F2" s="181"/>
    </row>
    <row r="3" spans="1:13" ht="20.100000000000001" customHeight="1">
      <c r="A3" s="190"/>
      <c r="B3" s="180"/>
      <c r="C3" s="180"/>
      <c r="D3" s="180"/>
      <c r="E3" s="180"/>
      <c r="F3" s="181"/>
    </row>
    <row r="4" spans="1:13" s="145" customFormat="1" ht="20.100000000000001" customHeight="1">
      <c r="A4" s="292"/>
      <c r="B4" s="292"/>
      <c r="C4" s="292"/>
      <c r="D4" s="292"/>
      <c r="E4" s="292"/>
      <c r="F4" s="292"/>
      <c r="G4" s="292"/>
      <c r="H4" s="292"/>
      <c r="I4" s="292"/>
      <c r="J4" s="292"/>
      <c r="K4" s="292"/>
      <c r="M4" s="397" t="s">
        <v>477</v>
      </c>
    </row>
    <row r="5" spans="1:13" s="145" customFormat="1" ht="27" customHeight="1">
      <c r="A5" s="268"/>
      <c r="B5" s="141">
        <v>2009</v>
      </c>
      <c r="C5" s="159">
        <v>2010</v>
      </c>
      <c r="D5" s="141">
        <v>2011</v>
      </c>
      <c r="E5" s="160">
        <v>2012</v>
      </c>
      <c r="F5" s="160">
        <v>2013</v>
      </c>
      <c r="G5" s="160">
        <v>2014</v>
      </c>
      <c r="H5" s="160">
        <v>2015</v>
      </c>
      <c r="I5" s="160">
        <v>2016</v>
      </c>
      <c r="J5" s="160">
        <v>2017</v>
      </c>
      <c r="K5" s="160">
        <v>2018</v>
      </c>
      <c r="L5" s="160">
        <v>2019</v>
      </c>
      <c r="M5" s="160">
        <v>2020</v>
      </c>
    </row>
    <row r="6" spans="1:13" s="145" customFormat="1" ht="20.100000000000001" customHeight="1">
      <c r="A6" s="263" t="s">
        <v>17</v>
      </c>
      <c r="B6" s="152">
        <f t="shared" ref="B6:I6" si="0">SUM(B7:B21)</f>
        <v>3695</v>
      </c>
      <c r="C6" s="154">
        <f t="shared" si="0"/>
        <v>3430</v>
      </c>
      <c r="D6" s="154">
        <f t="shared" si="0"/>
        <v>3247</v>
      </c>
      <c r="E6" s="154">
        <f t="shared" si="0"/>
        <v>3254</v>
      </c>
      <c r="F6" s="154">
        <f t="shared" si="0"/>
        <v>2987</v>
      </c>
      <c r="G6" s="154">
        <f t="shared" si="0"/>
        <v>2794</v>
      </c>
      <c r="H6" s="154">
        <f t="shared" si="0"/>
        <v>3221</v>
      </c>
      <c r="I6" s="154">
        <f t="shared" si="0"/>
        <v>4767</v>
      </c>
      <c r="J6" s="154">
        <f>SUM(J7:J21)</f>
        <v>5759</v>
      </c>
      <c r="K6" s="154">
        <f>SUM(K7:K21)</f>
        <v>6895</v>
      </c>
      <c r="L6" s="154">
        <f>SUM(L7:L21)</f>
        <v>7465</v>
      </c>
      <c r="M6" s="154">
        <f>SUM(M7:M21)</f>
        <v>8507</v>
      </c>
    </row>
    <row r="7" spans="1:13" s="145" customFormat="1" ht="20.100000000000001" customHeight="1">
      <c r="A7" s="114" t="s">
        <v>326</v>
      </c>
      <c r="B7" s="145">
        <v>50</v>
      </c>
      <c r="C7" s="366">
        <v>43</v>
      </c>
      <c r="D7" s="366">
        <v>45</v>
      </c>
      <c r="E7" s="366">
        <v>52</v>
      </c>
      <c r="F7" s="366">
        <v>63</v>
      </c>
      <c r="G7" s="366">
        <v>79</v>
      </c>
      <c r="H7" s="366">
        <v>58</v>
      </c>
      <c r="I7" s="366">
        <v>74</v>
      </c>
      <c r="J7" s="366">
        <v>50</v>
      </c>
      <c r="K7" s="366">
        <v>50</v>
      </c>
      <c r="L7" s="366">
        <v>111</v>
      </c>
      <c r="M7" s="108">
        <v>161</v>
      </c>
    </row>
    <row r="8" spans="1:13" s="145" customFormat="1" ht="20.100000000000001" customHeight="1">
      <c r="A8" s="114" t="s">
        <v>327</v>
      </c>
      <c r="B8" s="145">
        <v>222</v>
      </c>
      <c r="C8" s="366">
        <v>210</v>
      </c>
      <c r="D8" s="366">
        <v>181</v>
      </c>
      <c r="E8" s="366">
        <v>170</v>
      </c>
      <c r="F8" s="366">
        <v>200</v>
      </c>
      <c r="G8" s="366">
        <v>195</v>
      </c>
      <c r="H8" s="366">
        <v>216</v>
      </c>
      <c r="I8" s="366">
        <v>241</v>
      </c>
      <c r="J8" s="366">
        <v>318</v>
      </c>
      <c r="K8" s="366">
        <v>429</v>
      </c>
      <c r="L8" s="366">
        <v>441</v>
      </c>
      <c r="M8" s="108">
        <v>546</v>
      </c>
    </row>
    <row r="9" spans="1:13" s="145" customFormat="1" ht="20.100000000000001" customHeight="1">
      <c r="A9" s="114" t="s">
        <v>328</v>
      </c>
      <c r="B9" s="145">
        <v>287</v>
      </c>
      <c r="C9" s="366">
        <v>286</v>
      </c>
      <c r="D9" s="366">
        <v>368</v>
      </c>
      <c r="E9" s="366">
        <v>264</v>
      </c>
      <c r="F9" s="366">
        <v>174</v>
      </c>
      <c r="G9" s="366">
        <v>233</v>
      </c>
      <c r="H9" s="366">
        <v>294</v>
      </c>
      <c r="I9" s="366">
        <v>337</v>
      </c>
      <c r="J9" s="366">
        <v>290</v>
      </c>
      <c r="K9" s="366">
        <v>268</v>
      </c>
      <c r="L9" s="366">
        <v>306</v>
      </c>
      <c r="M9" s="108">
        <v>210</v>
      </c>
    </row>
    <row r="10" spans="1:13" s="145" customFormat="1" ht="20.100000000000001" customHeight="1">
      <c r="A10" s="114" t="s">
        <v>329</v>
      </c>
      <c r="B10" s="145">
        <v>849</v>
      </c>
      <c r="C10" s="366">
        <v>679</v>
      </c>
      <c r="D10" s="366">
        <v>659</v>
      </c>
      <c r="E10" s="366">
        <v>876</v>
      </c>
      <c r="F10" s="366">
        <v>483</v>
      </c>
      <c r="G10" s="366">
        <v>653</v>
      </c>
      <c r="H10" s="366">
        <v>460</v>
      </c>
      <c r="I10" s="366">
        <v>830</v>
      </c>
      <c r="J10" s="366">
        <v>689</v>
      </c>
      <c r="K10" s="366">
        <v>505</v>
      </c>
      <c r="L10" s="366">
        <v>885</v>
      </c>
      <c r="M10" s="108">
        <v>791</v>
      </c>
    </row>
    <row r="11" spans="1:13" s="145" customFormat="1" ht="20.100000000000001" customHeight="1">
      <c r="A11" s="114" t="s">
        <v>330</v>
      </c>
      <c r="B11" s="145">
        <v>152</v>
      </c>
      <c r="C11" s="366">
        <v>160</v>
      </c>
      <c r="D11" s="366">
        <v>159</v>
      </c>
      <c r="E11" s="366">
        <v>178</v>
      </c>
      <c r="F11" s="366">
        <v>156</v>
      </c>
      <c r="G11" s="366">
        <v>143</v>
      </c>
      <c r="H11" s="366">
        <v>149</v>
      </c>
      <c r="I11" s="366">
        <v>372</v>
      </c>
      <c r="J11" s="366">
        <v>727</v>
      </c>
      <c r="K11" s="366">
        <v>670</v>
      </c>
      <c r="L11" s="366">
        <v>757</v>
      </c>
      <c r="M11" s="108">
        <v>909</v>
      </c>
    </row>
    <row r="12" spans="1:13" s="145" customFormat="1" ht="20.100000000000001" customHeight="1">
      <c r="A12" s="114" t="s">
        <v>331</v>
      </c>
      <c r="B12" s="145">
        <v>245</v>
      </c>
      <c r="C12" s="366">
        <v>206</v>
      </c>
      <c r="D12" s="366">
        <v>180</v>
      </c>
      <c r="E12" s="366">
        <v>88</v>
      </c>
      <c r="F12" s="366">
        <v>97</v>
      </c>
      <c r="G12" s="367">
        <v>70</v>
      </c>
      <c r="H12" s="367">
        <v>39</v>
      </c>
      <c r="I12" s="367">
        <v>62</v>
      </c>
      <c r="J12" s="366">
        <v>73</v>
      </c>
      <c r="K12" s="366">
        <v>83</v>
      </c>
      <c r="L12" s="366">
        <v>83</v>
      </c>
      <c r="M12" s="108">
        <v>66</v>
      </c>
    </row>
    <row r="13" spans="1:13" s="145" customFormat="1" ht="20.100000000000001" customHeight="1">
      <c r="A13" s="114" t="s">
        <v>332</v>
      </c>
      <c r="B13" s="145">
        <v>69</v>
      </c>
      <c r="C13" s="366">
        <v>49</v>
      </c>
      <c r="D13" s="366">
        <v>65</v>
      </c>
      <c r="E13" s="366">
        <v>61</v>
      </c>
      <c r="F13" s="366">
        <v>161</v>
      </c>
      <c r="G13" s="366">
        <v>12</v>
      </c>
      <c r="H13" s="301">
        <v>0</v>
      </c>
      <c r="I13" s="367">
        <v>60</v>
      </c>
      <c r="J13" s="366">
        <v>368</v>
      </c>
      <c r="K13" s="366">
        <v>515</v>
      </c>
      <c r="L13" s="366">
        <v>222</v>
      </c>
      <c r="M13" s="108">
        <v>323</v>
      </c>
    </row>
    <row r="14" spans="1:13" s="145" customFormat="1" ht="20.100000000000001" customHeight="1">
      <c r="A14" s="114" t="s">
        <v>333</v>
      </c>
      <c r="B14" s="145">
        <v>1391</v>
      </c>
      <c r="C14" s="366">
        <v>1292</v>
      </c>
      <c r="D14" s="366">
        <v>1083</v>
      </c>
      <c r="E14" s="366">
        <v>971</v>
      </c>
      <c r="F14" s="366">
        <v>1079</v>
      </c>
      <c r="G14" s="366">
        <v>687</v>
      </c>
      <c r="H14" s="366">
        <v>776</v>
      </c>
      <c r="I14" s="366">
        <v>669</v>
      </c>
      <c r="J14" s="366">
        <v>812</v>
      </c>
      <c r="K14" s="366">
        <v>1395</v>
      </c>
      <c r="L14" s="366">
        <v>1421</v>
      </c>
      <c r="M14" s="108">
        <v>1500</v>
      </c>
    </row>
    <row r="15" spans="1:13" s="145" customFormat="1" ht="20.100000000000001" customHeight="1">
      <c r="A15" s="114" t="s">
        <v>334</v>
      </c>
      <c r="B15" s="145">
        <v>28</v>
      </c>
      <c r="C15" s="366">
        <v>91</v>
      </c>
      <c r="D15" s="366">
        <v>154</v>
      </c>
      <c r="E15" s="366">
        <v>177</v>
      </c>
      <c r="F15" s="366">
        <v>166</v>
      </c>
      <c r="G15" s="366">
        <v>94</v>
      </c>
      <c r="H15" s="366">
        <v>143</v>
      </c>
      <c r="I15" s="366">
        <v>114</v>
      </c>
      <c r="J15" s="366">
        <v>110</v>
      </c>
      <c r="K15" s="366">
        <v>78</v>
      </c>
      <c r="L15" s="366">
        <v>285</v>
      </c>
      <c r="M15" s="108">
        <v>74</v>
      </c>
    </row>
    <row r="16" spans="1:13" s="145" customFormat="1" ht="20.100000000000001" customHeight="1">
      <c r="A16" s="114" t="s">
        <v>335</v>
      </c>
      <c r="B16" s="145">
        <v>94</v>
      </c>
      <c r="C16" s="366">
        <v>122</v>
      </c>
      <c r="D16" s="366">
        <v>123</v>
      </c>
      <c r="E16" s="366">
        <v>96</v>
      </c>
      <c r="F16" s="366">
        <v>67</v>
      </c>
      <c r="G16" s="366">
        <v>70</v>
      </c>
      <c r="H16" s="366">
        <v>55</v>
      </c>
      <c r="I16" s="366">
        <v>171</v>
      </c>
      <c r="J16" s="366">
        <v>174</v>
      </c>
      <c r="K16" s="366">
        <v>182</v>
      </c>
      <c r="L16" s="366">
        <v>285</v>
      </c>
      <c r="M16" s="108">
        <v>783</v>
      </c>
    </row>
    <row r="17" spans="1:13" s="145" customFormat="1" ht="20.100000000000001" customHeight="1">
      <c r="A17" s="114" t="s">
        <v>336</v>
      </c>
      <c r="B17" s="139">
        <v>0</v>
      </c>
      <c r="C17" s="301">
        <v>0</v>
      </c>
      <c r="D17" s="301">
        <v>0</v>
      </c>
      <c r="E17" s="301">
        <v>0</v>
      </c>
      <c r="F17" s="366">
        <v>15</v>
      </c>
      <c r="G17" s="301">
        <v>0</v>
      </c>
      <c r="H17" s="301">
        <v>0</v>
      </c>
      <c r="I17" s="366">
        <v>29</v>
      </c>
      <c r="J17" s="366">
        <v>124</v>
      </c>
      <c r="K17" s="366">
        <v>332</v>
      </c>
      <c r="L17" s="366">
        <v>50</v>
      </c>
      <c r="M17" s="108">
        <v>47</v>
      </c>
    </row>
    <row r="18" spans="1:13" s="145" customFormat="1" ht="20.100000000000001" customHeight="1">
      <c r="A18" s="114" t="s">
        <v>337</v>
      </c>
      <c r="B18" s="145">
        <v>33</v>
      </c>
      <c r="C18" s="366">
        <v>24</v>
      </c>
      <c r="D18" s="366">
        <v>25</v>
      </c>
      <c r="E18" s="366">
        <v>72</v>
      </c>
      <c r="F18" s="366">
        <v>102</v>
      </c>
      <c r="G18" s="366">
        <v>222</v>
      </c>
      <c r="H18" s="366">
        <v>454</v>
      </c>
      <c r="I18" s="366">
        <v>701</v>
      </c>
      <c r="J18" s="366">
        <v>768</v>
      </c>
      <c r="K18" s="366">
        <v>532</v>
      </c>
      <c r="L18" s="366">
        <v>410</v>
      </c>
      <c r="M18" s="108">
        <v>511</v>
      </c>
    </row>
    <row r="19" spans="1:13" s="145" customFormat="1" ht="20.100000000000001" customHeight="1">
      <c r="A19" s="114" t="s">
        <v>338</v>
      </c>
      <c r="B19" s="145">
        <v>178</v>
      </c>
      <c r="C19" s="366">
        <v>188</v>
      </c>
      <c r="D19" s="366">
        <v>147</v>
      </c>
      <c r="E19" s="366">
        <v>189</v>
      </c>
      <c r="F19" s="366">
        <v>178</v>
      </c>
      <c r="G19" s="366">
        <v>285</v>
      </c>
      <c r="H19" s="366">
        <v>517</v>
      </c>
      <c r="I19" s="366">
        <v>1016</v>
      </c>
      <c r="J19" s="366">
        <v>787</v>
      </c>
      <c r="K19" s="366">
        <v>1043</v>
      </c>
      <c r="L19" s="366">
        <v>998</v>
      </c>
      <c r="M19" s="108">
        <v>860</v>
      </c>
    </row>
    <row r="20" spans="1:13" s="145" customFormat="1" ht="20.100000000000001" customHeight="1">
      <c r="A20" s="114" t="s">
        <v>339</v>
      </c>
      <c r="B20" s="145">
        <v>67</v>
      </c>
      <c r="C20" s="366">
        <v>44</v>
      </c>
      <c r="D20" s="366">
        <v>25</v>
      </c>
      <c r="E20" s="366">
        <v>39</v>
      </c>
      <c r="F20" s="366">
        <v>39</v>
      </c>
      <c r="G20" s="366">
        <v>34</v>
      </c>
      <c r="H20" s="366">
        <v>48</v>
      </c>
      <c r="I20" s="366">
        <v>80</v>
      </c>
      <c r="J20" s="366">
        <v>46</v>
      </c>
      <c r="K20" s="366">
        <v>79</v>
      </c>
      <c r="L20" s="366">
        <v>69</v>
      </c>
      <c r="M20" s="108">
        <v>62</v>
      </c>
    </row>
    <row r="21" spans="1:13" s="145" customFormat="1" ht="20.100000000000001" customHeight="1">
      <c r="A21" s="114" t="s">
        <v>340</v>
      </c>
      <c r="B21" s="145">
        <v>30</v>
      </c>
      <c r="C21" s="366">
        <v>36</v>
      </c>
      <c r="D21" s="366">
        <v>33</v>
      </c>
      <c r="E21" s="366">
        <v>21</v>
      </c>
      <c r="F21" s="366">
        <v>7</v>
      </c>
      <c r="G21" s="366">
        <v>17</v>
      </c>
      <c r="H21" s="366">
        <v>12</v>
      </c>
      <c r="I21" s="366">
        <v>11</v>
      </c>
      <c r="J21" s="366">
        <v>423</v>
      </c>
      <c r="K21" s="366">
        <v>734</v>
      </c>
      <c r="L21" s="366">
        <v>1142</v>
      </c>
      <c r="M21" s="108">
        <v>1664</v>
      </c>
    </row>
    <row r="22" spans="1:13" s="145" customFormat="1" ht="20.100000000000001" customHeight="1">
      <c r="E22" s="286">
        <v>0</v>
      </c>
    </row>
    <row r="23" spans="1:13" ht="20.100000000000001" customHeight="1">
      <c r="E23" s="286">
        <v>0</v>
      </c>
    </row>
    <row r="24" spans="1:13" ht="20.100000000000001" customHeight="1">
      <c r="E24" s="286">
        <v>0</v>
      </c>
    </row>
    <row r="25" spans="1:13" ht="20.100000000000001" customHeight="1">
      <c r="E25" s="286">
        <v>0</v>
      </c>
    </row>
    <row r="26" spans="1:13" ht="20.100000000000001" customHeight="1">
      <c r="E26" s="286">
        <v>0</v>
      </c>
    </row>
    <row r="27" spans="1:13" ht="20.100000000000001" customHeight="1"/>
    <row r="28" spans="1:13" ht="20.100000000000001" customHeight="1"/>
    <row r="29" spans="1:13" ht="20.100000000000001" customHeight="1"/>
    <row r="30" spans="1:13" ht="20.100000000000001" customHeight="1"/>
    <row r="31" spans="1:13" ht="20.100000000000001" customHeight="1"/>
    <row r="32" spans="1:13" ht="20.100000000000001" customHeight="1"/>
    <row r="33" spans="1:13" ht="20.100000000000001" customHeight="1"/>
    <row r="34" spans="1:13" ht="20.100000000000001" customHeight="1"/>
    <row r="35" spans="1:13" ht="20.100000000000001" customHeight="1"/>
    <row r="36" spans="1:13" ht="20.100000000000001" customHeight="1">
      <c r="A36" s="179" t="s">
        <v>311</v>
      </c>
      <c r="B36" s="180"/>
      <c r="C36" s="180"/>
      <c r="D36" s="180"/>
      <c r="E36" s="180"/>
      <c r="F36" s="181"/>
    </row>
    <row r="37" spans="1:13" ht="20.100000000000001" customHeight="1">
      <c r="A37" s="182" t="s">
        <v>41</v>
      </c>
      <c r="B37" s="180"/>
      <c r="C37" s="180"/>
      <c r="D37" s="180"/>
      <c r="E37" s="180"/>
      <c r="F37" s="181"/>
    </row>
    <row r="38" spans="1:13" ht="20.100000000000001" customHeight="1">
      <c r="A38" s="190"/>
      <c r="B38" s="180"/>
      <c r="C38" s="180"/>
      <c r="D38" s="180"/>
      <c r="E38" s="180"/>
      <c r="F38" s="181"/>
    </row>
    <row r="39" spans="1:13" s="117" customFormat="1" ht="20.100000000000001" customHeight="1">
      <c r="B39" s="296"/>
      <c r="C39" s="296"/>
      <c r="D39" s="296"/>
      <c r="E39" s="296"/>
      <c r="F39" s="296"/>
      <c r="G39" s="296"/>
      <c r="H39" s="296"/>
      <c r="I39" s="296"/>
      <c r="J39" s="296"/>
      <c r="K39" s="296"/>
      <c r="M39" s="396" t="s">
        <v>475</v>
      </c>
    </row>
    <row r="40" spans="1:13" s="117" customFormat="1" ht="27" customHeight="1">
      <c r="A40" s="268"/>
      <c r="B40" s="141">
        <v>2009</v>
      </c>
      <c r="C40" s="159">
        <v>2010</v>
      </c>
      <c r="D40" s="141">
        <v>2011</v>
      </c>
      <c r="E40" s="160">
        <v>2012</v>
      </c>
      <c r="F40" s="160">
        <v>2013</v>
      </c>
      <c r="G40" s="160">
        <v>2014</v>
      </c>
      <c r="H40" s="160">
        <v>2015</v>
      </c>
      <c r="I40" s="160">
        <v>2016</v>
      </c>
      <c r="J40" s="160">
        <v>2017</v>
      </c>
      <c r="K40" s="160">
        <v>2018</v>
      </c>
      <c r="L40" s="160">
        <v>2019</v>
      </c>
      <c r="M40" s="160">
        <v>2020</v>
      </c>
    </row>
    <row r="41" spans="1:13" s="117" customFormat="1" ht="20.100000000000001" customHeight="1">
      <c r="A41" s="265" t="s">
        <v>17</v>
      </c>
      <c r="B41" s="173">
        <f t="shared" ref="B41:B51" si="1">+B76/B6*10</f>
        <v>93.683355886332876</v>
      </c>
      <c r="C41" s="173">
        <f>C76/C6*10</f>
        <v>99.734693877551024</v>
      </c>
      <c r="D41" s="173">
        <f t="shared" ref="D41:I41" si="2">D76/D6*10</f>
        <v>101.57991992608561</v>
      </c>
      <c r="E41" s="173">
        <f t="shared" si="2"/>
        <v>112.12968653964352</v>
      </c>
      <c r="F41" s="173">
        <f t="shared" si="2"/>
        <v>118.29260127217944</v>
      </c>
      <c r="G41" s="173">
        <f t="shared" si="2"/>
        <v>109.73514674302075</v>
      </c>
      <c r="H41" s="173">
        <f t="shared" si="2"/>
        <v>122.09251785159887</v>
      </c>
      <c r="I41" s="173">
        <f t="shared" si="2"/>
        <v>117.7113488567233</v>
      </c>
      <c r="J41" s="173">
        <f t="shared" ref="J41:L42" si="3">J76/J6*10</f>
        <v>121.06789373155061</v>
      </c>
      <c r="K41" s="173">
        <f t="shared" si="3"/>
        <v>144.1276287164612</v>
      </c>
      <c r="L41" s="173">
        <f t="shared" si="3"/>
        <v>160.52511721366375</v>
      </c>
      <c r="M41" s="173">
        <f t="shared" ref="M41" si="4">M76/M6*10</f>
        <v>172.1429411073234</v>
      </c>
    </row>
    <row r="42" spans="1:13" s="117" customFormat="1" ht="20.100000000000001" customHeight="1">
      <c r="A42" s="117" t="s">
        <v>326</v>
      </c>
      <c r="B42" s="176">
        <f t="shared" si="1"/>
        <v>178.4</v>
      </c>
      <c r="C42" s="176">
        <f>C77/C7*10</f>
        <v>182.09302325581393</v>
      </c>
      <c r="D42" s="176">
        <f t="shared" ref="D42:I42" si="5">D77/D7*10</f>
        <v>180.88888888888889</v>
      </c>
      <c r="E42" s="176">
        <f t="shared" si="5"/>
        <v>179.80769230769229</v>
      </c>
      <c r="F42" s="176">
        <f t="shared" si="5"/>
        <v>150.95238095238096</v>
      </c>
      <c r="G42" s="176">
        <f t="shared" si="5"/>
        <v>166.20253164556965</v>
      </c>
      <c r="H42" s="176">
        <f t="shared" si="5"/>
        <v>179.13793103448279</v>
      </c>
      <c r="I42" s="176">
        <f t="shared" si="5"/>
        <v>177.83783783783781</v>
      </c>
      <c r="J42" s="176">
        <f t="shared" si="3"/>
        <v>174</v>
      </c>
      <c r="K42" s="176">
        <f t="shared" si="3"/>
        <v>154.60000000000002</v>
      </c>
      <c r="L42" s="176">
        <f t="shared" si="3"/>
        <v>160.54054054054052</v>
      </c>
      <c r="M42" s="176">
        <f t="shared" ref="M42" si="6">M77/M7*10</f>
        <v>185.71428571428572</v>
      </c>
    </row>
    <row r="43" spans="1:13" s="117" customFormat="1" ht="20.100000000000001" customHeight="1">
      <c r="A43" s="117" t="s">
        <v>327</v>
      </c>
      <c r="B43" s="176">
        <f t="shared" si="1"/>
        <v>145.76576576576576</v>
      </c>
      <c r="C43" s="176">
        <f t="shared" ref="C43:I43" si="7">C78/C8*10</f>
        <v>143.52380952380952</v>
      </c>
      <c r="D43" s="176">
        <f t="shared" si="7"/>
        <v>153.53591160220995</v>
      </c>
      <c r="E43" s="176">
        <f t="shared" si="7"/>
        <v>119.47058823529412</v>
      </c>
      <c r="F43" s="176">
        <f t="shared" si="7"/>
        <v>135.85000000000002</v>
      </c>
      <c r="G43" s="176">
        <f t="shared" si="7"/>
        <v>129.33333333333334</v>
      </c>
      <c r="H43" s="176">
        <f t="shared" si="7"/>
        <v>129.21296296296296</v>
      </c>
      <c r="I43" s="176">
        <f t="shared" si="7"/>
        <v>117.34439834024896</v>
      </c>
      <c r="J43" s="176">
        <f t="shared" ref="J43:K43" si="8">J78/J8*10</f>
        <v>123.64779874213836</v>
      </c>
      <c r="K43" s="176">
        <f t="shared" si="8"/>
        <v>153.75291375291374</v>
      </c>
      <c r="L43" s="176">
        <f t="shared" ref="L43:M43" si="9">L78/L8*10</f>
        <v>180.36281179138319</v>
      </c>
      <c r="M43" s="176">
        <f t="shared" si="9"/>
        <v>177.60073260073258</v>
      </c>
    </row>
    <row r="44" spans="1:13" s="117" customFormat="1" ht="20.100000000000001" customHeight="1">
      <c r="A44" s="117" t="s">
        <v>328</v>
      </c>
      <c r="B44" s="176">
        <f t="shared" si="1"/>
        <v>79.163763066202094</v>
      </c>
      <c r="C44" s="176">
        <f t="shared" ref="C44:I44" si="10">C79/C9*10</f>
        <v>81.433566433566426</v>
      </c>
      <c r="D44" s="176">
        <f t="shared" si="10"/>
        <v>82.907608695652172</v>
      </c>
      <c r="E44" s="176">
        <f t="shared" si="10"/>
        <v>81.287878787878782</v>
      </c>
      <c r="F44" s="176">
        <f t="shared" si="10"/>
        <v>88.678160919540232</v>
      </c>
      <c r="G44" s="176">
        <f t="shared" si="10"/>
        <v>89.012875536480678</v>
      </c>
      <c r="H44" s="176">
        <f t="shared" si="10"/>
        <v>139.48979591836735</v>
      </c>
      <c r="I44" s="176">
        <f t="shared" si="10"/>
        <v>108.10089020771514</v>
      </c>
      <c r="J44" s="176">
        <f t="shared" ref="J44:K44" si="11">J79/J9*10</f>
        <v>144.79310344827587</v>
      </c>
      <c r="K44" s="176">
        <f t="shared" si="11"/>
        <v>127.35074626865671</v>
      </c>
      <c r="L44" s="176">
        <f t="shared" ref="L44:M44" si="12">L79/L9*10</f>
        <v>134.50980392156862</v>
      </c>
      <c r="M44" s="176">
        <f t="shared" si="12"/>
        <v>139.23809523809524</v>
      </c>
    </row>
    <row r="45" spans="1:13" s="117" customFormat="1" ht="20.100000000000001" customHeight="1">
      <c r="A45" s="117" t="s">
        <v>329</v>
      </c>
      <c r="B45" s="176">
        <f t="shared" si="1"/>
        <v>109.52885747938751</v>
      </c>
      <c r="C45" s="176">
        <f t="shared" ref="C45:I45" si="13">C80/C10*10</f>
        <v>113.96170839469809</v>
      </c>
      <c r="D45" s="176">
        <f t="shared" si="13"/>
        <v>115.58421851289833</v>
      </c>
      <c r="E45" s="176">
        <f t="shared" si="13"/>
        <v>129.65753424657532</v>
      </c>
      <c r="F45" s="176">
        <f t="shared" si="13"/>
        <v>110.95238095238095</v>
      </c>
      <c r="G45" s="176">
        <f t="shared" si="13"/>
        <v>114.60949464012252</v>
      </c>
      <c r="H45" s="176">
        <f t="shared" si="13"/>
        <v>114.60869565217392</v>
      </c>
      <c r="I45" s="176">
        <f t="shared" si="13"/>
        <v>98.686746987951807</v>
      </c>
      <c r="J45" s="176">
        <f t="shared" ref="J45:K45" si="14">J80/J10*10</f>
        <v>124.32510885341074</v>
      </c>
      <c r="K45" s="176">
        <f t="shared" si="14"/>
        <v>151.58415841584159</v>
      </c>
      <c r="L45" s="176">
        <f t="shared" ref="L45:M45" si="15">L80/L10*10</f>
        <v>152</v>
      </c>
      <c r="M45" s="176">
        <f t="shared" si="15"/>
        <v>177.21871049304679</v>
      </c>
    </row>
    <row r="46" spans="1:13" s="117" customFormat="1" ht="20.100000000000001" customHeight="1">
      <c r="A46" s="117" t="s">
        <v>330</v>
      </c>
      <c r="B46" s="176">
        <f t="shared" si="1"/>
        <v>54.934210526315788</v>
      </c>
      <c r="C46" s="176">
        <f t="shared" ref="C46:I46" si="16">C81/C11*10</f>
        <v>62.75</v>
      </c>
      <c r="D46" s="176">
        <f t="shared" si="16"/>
        <v>67.987421383647799</v>
      </c>
      <c r="E46" s="176">
        <f t="shared" si="16"/>
        <v>73.764044943820224</v>
      </c>
      <c r="F46" s="176">
        <f t="shared" si="16"/>
        <v>73.782051282051285</v>
      </c>
      <c r="G46" s="176">
        <f t="shared" si="16"/>
        <v>77.902097902097893</v>
      </c>
      <c r="H46" s="176">
        <f t="shared" si="16"/>
        <v>65.167785234899327</v>
      </c>
      <c r="I46" s="176">
        <f t="shared" si="16"/>
        <v>101.23655913978494</v>
      </c>
      <c r="J46" s="176">
        <f t="shared" ref="J46:K46" si="17">J81/J11*10</f>
        <v>88.115543328748274</v>
      </c>
      <c r="K46" s="176">
        <f t="shared" si="17"/>
        <v>107.94029850746269</v>
      </c>
      <c r="L46" s="176">
        <f t="shared" ref="L46:M46" si="18">L81/L11*10</f>
        <v>115.20475561426684</v>
      </c>
      <c r="M46" s="176">
        <f t="shared" si="18"/>
        <v>173.81738173817382</v>
      </c>
    </row>
    <row r="47" spans="1:13" s="117" customFormat="1" ht="20.100000000000001" customHeight="1">
      <c r="A47" s="117" t="s">
        <v>331</v>
      </c>
      <c r="B47" s="176">
        <f t="shared" si="1"/>
        <v>73.469387755102048</v>
      </c>
      <c r="C47" s="176">
        <f t="shared" ref="C47:I47" si="19">C82/C12*10</f>
        <v>80.873786407766985</v>
      </c>
      <c r="D47" s="176">
        <f t="shared" si="19"/>
        <v>73.055555555555557</v>
      </c>
      <c r="E47" s="176">
        <f t="shared" si="19"/>
        <v>60.113636363636367</v>
      </c>
      <c r="F47" s="176">
        <f t="shared" si="19"/>
        <v>69.484536082474222</v>
      </c>
      <c r="G47" s="176">
        <f t="shared" si="19"/>
        <v>62.571428571428569</v>
      </c>
      <c r="H47" s="176">
        <f t="shared" si="19"/>
        <v>116.92307692307692</v>
      </c>
      <c r="I47" s="176">
        <f t="shared" si="19"/>
        <v>60</v>
      </c>
      <c r="J47" s="176">
        <f t="shared" ref="J47:K47" si="20">J82/J12*10</f>
        <v>60</v>
      </c>
      <c r="K47" s="176">
        <f t="shared" si="20"/>
        <v>134.93975903614458</v>
      </c>
      <c r="L47" s="176">
        <f t="shared" ref="L47:M47" si="21">L82/L12*10</f>
        <v>138.55421686746988</v>
      </c>
      <c r="M47" s="176">
        <f t="shared" si="21"/>
        <v>141.81818181818181</v>
      </c>
    </row>
    <row r="48" spans="1:13" s="117" customFormat="1" ht="20.100000000000001" customHeight="1">
      <c r="A48" s="117" t="s">
        <v>332</v>
      </c>
      <c r="B48" s="176">
        <f t="shared" si="1"/>
        <v>95.507246376811594</v>
      </c>
      <c r="C48" s="176">
        <f t="shared" ref="C48:I48" si="22">C83/C13*10</f>
        <v>187.14285714285717</v>
      </c>
      <c r="D48" s="176">
        <f t="shared" si="22"/>
        <v>190.15384615384616</v>
      </c>
      <c r="E48" s="176">
        <f t="shared" si="22"/>
        <v>165.57377049180329</v>
      </c>
      <c r="F48" s="176">
        <f t="shared" si="22"/>
        <v>169.56521739130434</v>
      </c>
      <c r="G48" s="176">
        <f t="shared" si="22"/>
        <v>100</v>
      </c>
      <c r="H48" s="192">
        <v>0</v>
      </c>
      <c r="I48" s="176">
        <f t="shared" si="22"/>
        <v>171</v>
      </c>
      <c r="J48" s="176">
        <f t="shared" ref="J48:K48" si="23">J83/J13*10</f>
        <v>125.92391304347827</v>
      </c>
      <c r="K48" s="176">
        <f t="shared" si="23"/>
        <v>158.09708737864077</v>
      </c>
      <c r="L48" s="176">
        <f t="shared" ref="L48:M48" si="24">L83/L13*10</f>
        <v>165</v>
      </c>
      <c r="M48" s="176">
        <f t="shared" si="24"/>
        <v>178.32817337461302</v>
      </c>
    </row>
    <row r="49" spans="1:13" s="117" customFormat="1" ht="20.100000000000001" customHeight="1">
      <c r="A49" s="117" t="s">
        <v>333</v>
      </c>
      <c r="B49" s="176">
        <f t="shared" si="1"/>
        <v>72.228612508986345</v>
      </c>
      <c r="C49" s="176">
        <f t="shared" ref="C49:I49" si="25">C84/C14*10</f>
        <v>77.972136222910223</v>
      </c>
      <c r="D49" s="176">
        <f t="shared" si="25"/>
        <v>80.018467220683291</v>
      </c>
      <c r="E49" s="176">
        <f t="shared" si="25"/>
        <v>96.127703398558197</v>
      </c>
      <c r="F49" s="176">
        <f t="shared" si="25"/>
        <v>125.11584800741429</v>
      </c>
      <c r="G49" s="176">
        <f t="shared" si="25"/>
        <v>81.528384279475986</v>
      </c>
      <c r="H49" s="176">
        <f t="shared" si="25"/>
        <v>80.19329896907216</v>
      </c>
      <c r="I49" s="176">
        <f t="shared" si="25"/>
        <v>80.014947683109114</v>
      </c>
      <c r="J49" s="176">
        <f t="shared" ref="J49:K49" si="26">J84/J14*10</f>
        <v>102.27832512315271</v>
      </c>
      <c r="K49" s="176">
        <f t="shared" si="26"/>
        <v>112.48028673835125</v>
      </c>
      <c r="L49" s="176">
        <f t="shared" ref="L49:M49" si="27">L84/L14*10</f>
        <v>133.15270935960592</v>
      </c>
      <c r="M49" s="176">
        <f t="shared" si="27"/>
        <v>158.77333333333331</v>
      </c>
    </row>
    <row r="50" spans="1:13" s="117" customFormat="1" ht="20.100000000000001" customHeight="1">
      <c r="A50" s="117" t="s">
        <v>334</v>
      </c>
      <c r="B50" s="176">
        <f t="shared" si="1"/>
        <v>147.5</v>
      </c>
      <c r="C50" s="176">
        <f t="shared" ref="C50:I50" si="28">C85/C15*10</f>
        <v>105.05494505494505</v>
      </c>
      <c r="D50" s="176">
        <f t="shared" si="28"/>
        <v>83.571428571428584</v>
      </c>
      <c r="E50" s="176">
        <f t="shared" si="28"/>
        <v>83.050847457627114</v>
      </c>
      <c r="F50" s="176">
        <f t="shared" si="28"/>
        <v>84.216867469879517</v>
      </c>
      <c r="G50" s="176">
        <f t="shared" si="28"/>
        <v>92.553191489361694</v>
      </c>
      <c r="H50" s="176">
        <f t="shared" si="28"/>
        <v>90.069930069930066</v>
      </c>
      <c r="I50" s="176">
        <f t="shared" si="28"/>
        <v>90.175438596491233</v>
      </c>
      <c r="J50" s="176">
        <f t="shared" ref="J50:K50" si="29">J85/J15*10</f>
        <v>89.181818181818187</v>
      </c>
      <c r="K50" s="176">
        <f t="shared" si="29"/>
        <v>150</v>
      </c>
      <c r="L50" s="176">
        <f t="shared" ref="L50:M50" si="30">L85/L15*10</f>
        <v>150</v>
      </c>
      <c r="M50" s="176">
        <f t="shared" si="30"/>
        <v>157.29729729729729</v>
      </c>
    </row>
    <row r="51" spans="1:13" s="117" customFormat="1" ht="20.100000000000001" customHeight="1">
      <c r="A51" s="117" t="s">
        <v>335</v>
      </c>
      <c r="B51" s="176">
        <f t="shared" si="1"/>
        <v>124.8936170212766</v>
      </c>
      <c r="C51" s="176">
        <f t="shared" ref="C51:I51" si="31">C86/C16*10</f>
        <v>143.03278688524591</v>
      </c>
      <c r="D51" s="176">
        <f t="shared" si="31"/>
        <v>154.22764227642276</v>
      </c>
      <c r="E51" s="176">
        <f t="shared" si="31"/>
        <v>200.52083333333331</v>
      </c>
      <c r="F51" s="176">
        <f t="shared" si="31"/>
        <v>109.25373134328359</v>
      </c>
      <c r="G51" s="176">
        <f t="shared" si="31"/>
        <v>229.42857142857144</v>
      </c>
      <c r="H51" s="176">
        <f t="shared" si="31"/>
        <v>249.27272727272725</v>
      </c>
      <c r="I51" s="176">
        <f t="shared" si="31"/>
        <v>147.07602339181287</v>
      </c>
      <c r="J51" s="176">
        <f t="shared" ref="J51:K51" si="32">J86/J16*10</f>
        <v>181.49425287356323</v>
      </c>
      <c r="K51" s="176">
        <f t="shared" si="32"/>
        <v>156.5934065934066</v>
      </c>
      <c r="L51" s="176">
        <f t="shared" ref="L51:M51" si="33">L86/L16*10</f>
        <v>155.71929824561403</v>
      </c>
      <c r="M51" s="176">
        <f t="shared" si="33"/>
        <v>168.37803320561943</v>
      </c>
    </row>
    <row r="52" spans="1:13" s="117" customFormat="1" ht="20.100000000000001" customHeight="1">
      <c r="A52" s="117" t="s">
        <v>336</v>
      </c>
      <c r="B52" s="192">
        <v>0</v>
      </c>
      <c r="C52" s="192">
        <v>0</v>
      </c>
      <c r="D52" s="192" t="e">
        <f t="shared" ref="D52:I52" si="34">D87/D17*10</f>
        <v>#DIV/0!</v>
      </c>
      <c r="E52" s="192" t="e">
        <f t="shared" si="34"/>
        <v>#DIV/0!</v>
      </c>
      <c r="F52" s="192">
        <f t="shared" si="34"/>
        <v>100</v>
      </c>
      <c r="G52" s="192">
        <v>0</v>
      </c>
      <c r="H52" s="192">
        <v>0</v>
      </c>
      <c r="I52" s="176">
        <f t="shared" si="34"/>
        <v>110.3448275862069</v>
      </c>
      <c r="J52" s="176">
        <f t="shared" ref="J52:K52" si="35">J87/J17*10</f>
        <v>180</v>
      </c>
      <c r="K52" s="176">
        <f t="shared" si="35"/>
        <v>155.21084337349399</v>
      </c>
      <c r="L52" s="176">
        <f t="shared" ref="L52:M52" si="36">L87/L17*10</f>
        <v>124.2</v>
      </c>
      <c r="M52" s="176">
        <f t="shared" si="36"/>
        <v>139.14893617021275</v>
      </c>
    </row>
    <row r="53" spans="1:13" s="117" customFormat="1" ht="20.100000000000001" customHeight="1">
      <c r="A53" s="117" t="s">
        <v>337</v>
      </c>
      <c r="B53" s="176">
        <f t="shared" ref="B53:B56" si="37">+B88/B18*10</f>
        <v>118.48484848484847</v>
      </c>
      <c r="C53" s="176">
        <f t="shared" ref="C53:I53" si="38">C88/C18*10</f>
        <v>117.5</v>
      </c>
      <c r="D53" s="176">
        <f t="shared" si="38"/>
        <v>113.2</v>
      </c>
      <c r="E53" s="176">
        <f t="shared" si="38"/>
        <v>115.41666666666666</v>
      </c>
      <c r="F53" s="176">
        <f t="shared" si="38"/>
        <v>125.68627450980392</v>
      </c>
      <c r="G53" s="176">
        <f t="shared" si="38"/>
        <v>152.70270270270271</v>
      </c>
      <c r="H53" s="176">
        <f t="shared" si="38"/>
        <v>167.95154185022028</v>
      </c>
      <c r="I53" s="176">
        <f t="shared" si="38"/>
        <v>157.68901569186875</v>
      </c>
      <c r="J53" s="176">
        <f t="shared" ref="J53:K53" si="39">J88/J18*10</f>
        <v>95.169270833333343</v>
      </c>
      <c r="K53" s="176">
        <f t="shared" si="39"/>
        <v>163.12030075187971</v>
      </c>
      <c r="L53" s="176">
        <f t="shared" ref="L53:M53" si="40">L88/L18*10</f>
        <v>250.7560975609756</v>
      </c>
      <c r="M53" s="176">
        <f t="shared" si="40"/>
        <v>205.34246575342465</v>
      </c>
    </row>
    <row r="54" spans="1:13" s="117" customFormat="1" ht="20.100000000000001" customHeight="1">
      <c r="A54" s="117" t="s">
        <v>338</v>
      </c>
      <c r="B54" s="176">
        <f t="shared" si="37"/>
        <v>150.16853932584272</v>
      </c>
      <c r="C54" s="176">
        <f t="shared" ref="C54:I54" si="41">C89/C19*10</f>
        <v>149.84042553191489</v>
      </c>
      <c r="D54" s="176">
        <f t="shared" si="41"/>
        <v>158.63945578231292</v>
      </c>
      <c r="E54" s="176">
        <f t="shared" si="41"/>
        <v>155.02645502645504</v>
      </c>
      <c r="F54" s="176">
        <f t="shared" si="41"/>
        <v>145.28089887640451</v>
      </c>
      <c r="G54" s="176">
        <f t="shared" si="41"/>
        <v>124.56140350877193</v>
      </c>
      <c r="H54" s="176">
        <f t="shared" si="41"/>
        <v>144.21663442940039</v>
      </c>
      <c r="I54" s="176">
        <f t="shared" si="41"/>
        <v>132.54921259842521</v>
      </c>
      <c r="J54" s="176">
        <f t="shared" ref="J54:K54" si="42">J89/J19*10</f>
        <v>170.35578144853875</v>
      </c>
      <c r="K54" s="176">
        <f t="shared" si="42"/>
        <v>195.6855225311601</v>
      </c>
      <c r="L54" s="176">
        <f t="shared" ref="L54:M54" si="43">L89/L19*10</f>
        <v>246.60320641282564</v>
      </c>
      <c r="M54" s="176">
        <f t="shared" si="43"/>
        <v>173.26744186046511</v>
      </c>
    </row>
    <row r="55" spans="1:13" s="117" customFormat="1" ht="20.100000000000001" customHeight="1">
      <c r="A55" s="117" t="s">
        <v>339</v>
      </c>
      <c r="B55" s="176">
        <f t="shared" si="37"/>
        <v>93.28358208955224</v>
      </c>
      <c r="C55" s="176">
        <f t="shared" ref="C55:I55" si="44">C90/C20*10</f>
        <v>120</v>
      </c>
      <c r="D55" s="176">
        <f t="shared" si="44"/>
        <v>120</v>
      </c>
      <c r="E55" s="176">
        <f t="shared" si="44"/>
        <v>118.46153846153847</v>
      </c>
      <c r="F55" s="176">
        <f t="shared" si="44"/>
        <v>125.38461538461539</v>
      </c>
      <c r="G55" s="176">
        <f t="shared" si="44"/>
        <v>121.76470588235293</v>
      </c>
      <c r="H55" s="176">
        <f t="shared" si="44"/>
        <v>126.45833333333334</v>
      </c>
      <c r="I55" s="176">
        <f t="shared" si="44"/>
        <v>136</v>
      </c>
      <c r="J55" s="176">
        <f t="shared" ref="J55:K55" si="45">J90/J20*10</f>
        <v>185</v>
      </c>
      <c r="K55" s="176">
        <f t="shared" si="45"/>
        <v>165.0632911392405</v>
      </c>
      <c r="L55" s="176">
        <f t="shared" ref="L55:M55" si="46">L90/L20*10</f>
        <v>227.82608695652175</v>
      </c>
      <c r="M55" s="176">
        <f t="shared" si="46"/>
        <v>170.96774193548387</v>
      </c>
    </row>
    <row r="56" spans="1:13" s="117" customFormat="1" ht="20.100000000000001" customHeight="1">
      <c r="A56" s="117" t="s">
        <v>340</v>
      </c>
      <c r="B56" s="176">
        <f t="shared" si="37"/>
        <v>100</v>
      </c>
      <c r="C56" s="176">
        <f t="shared" ref="C56:I56" si="47">C91/C21*10</f>
        <v>98.888888888888886</v>
      </c>
      <c r="D56" s="176">
        <f t="shared" si="47"/>
        <v>98.48484848484847</v>
      </c>
      <c r="E56" s="176">
        <f t="shared" si="47"/>
        <v>101.42857142857142</v>
      </c>
      <c r="F56" s="176">
        <f t="shared" si="47"/>
        <v>102.85714285714286</v>
      </c>
      <c r="G56" s="176">
        <f t="shared" si="47"/>
        <v>96.470588235294116</v>
      </c>
      <c r="H56" s="176">
        <f t="shared" si="47"/>
        <v>105</v>
      </c>
      <c r="I56" s="176">
        <f t="shared" si="47"/>
        <v>132.72727272727275</v>
      </c>
      <c r="J56" s="176">
        <f t="shared" ref="J56:K56" si="48">J91/J21*10</f>
        <v>104.84633569739954</v>
      </c>
      <c r="K56" s="176">
        <f t="shared" si="48"/>
        <v>125.19073569482289</v>
      </c>
      <c r="L56" s="176">
        <f t="shared" ref="L56:M56" si="49">L91/L21*10</f>
        <v>125</v>
      </c>
      <c r="M56" s="176">
        <f t="shared" si="49"/>
        <v>174.54927884615384</v>
      </c>
    </row>
    <row r="57" spans="1:13" s="117" customFormat="1" ht="20.100000000000001" customHeight="1">
      <c r="F57" s="178"/>
    </row>
    <row r="58" spans="1:13" ht="20.100000000000001" customHeight="1">
      <c r="A58" s="121"/>
    </row>
    <row r="59" spans="1:13" ht="20.100000000000001" customHeight="1">
      <c r="A59" s="121"/>
    </row>
    <row r="60" spans="1:13" ht="20.100000000000001" customHeight="1">
      <c r="A60" s="121"/>
    </row>
    <row r="61" spans="1:13" ht="20.100000000000001" customHeight="1">
      <c r="A61" s="121"/>
    </row>
    <row r="62" spans="1:13" ht="20.100000000000001" customHeight="1">
      <c r="A62" s="121"/>
    </row>
    <row r="63" spans="1:13" ht="20.100000000000001" customHeight="1">
      <c r="A63" s="121"/>
    </row>
    <row r="64" spans="1:13" ht="20.100000000000001" customHeight="1">
      <c r="A64" s="121"/>
    </row>
    <row r="65" spans="1:13" ht="20.100000000000001" customHeight="1">
      <c r="A65" s="121"/>
    </row>
    <row r="66" spans="1:13" ht="20.100000000000001" customHeight="1">
      <c r="A66" s="121"/>
    </row>
    <row r="67" spans="1:13" ht="20.100000000000001" customHeight="1">
      <c r="A67" s="121"/>
    </row>
    <row r="68" spans="1:13" ht="20.100000000000001" customHeight="1">
      <c r="A68" s="121"/>
    </row>
    <row r="69" spans="1:13" ht="20.100000000000001" customHeight="1">
      <c r="A69" s="121"/>
    </row>
    <row r="70" spans="1:13" ht="20.100000000000001" customHeight="1">
      <c r="A70" s="121"/>
    </row>
    <row r="71" spans="1:13" ht="20.100000000000001" customHeight="1">
      <c r="A71" s="179" t="s">
        <v>312</v>
      </c>
      <c r="B71" s="180"/>
      <c r="C71" s="180"/>
      <c r="D71" s="180"/>
      <c r="E71" s="180"/>
      <c r="F71" s="181"/>
    </row>
    <row r="72" spans="1:13" ht="20.100000000000001" customHeight="1">
      <c r="A72" s="182" t="s">
        <v>42</v>
      </c>
      <c r="B72" s="180"/>
      <c r="C72" s="180"/>
      <c r="D72" s="180"/>
      <c r="E72" s="180"/>
      <c r="F72" s="181"/>
    </row>
    <row r="73" spans="1:13" ht="20.100000000000001" customHeight="1">
      <c r="A73" s="190"/>
      <c r="B73" s="180"/>
      <c r="C73" s="180"/>
      <c r="D73" s="180"/>
      <c r="E73" s="180"/>
      <c r="F73" s="181"/>
    </row>
    <row r="74" spans="1:13" s="114" customFormat="1" ht="20.100000000000001" customHeight="1">
      <c r="B74" s="292"/>
      <c r="C74" s="292"/>
      <c r="D74" s="292"/>
      <c r="E74" s="292"/>
      <c r="F74" s="292"/>
      <c r="G74" s="292"/>
      <c r="H74" s="292"/>
      <c r="I74" s="292"/>
      <c r="J74" s="292"/>
      <c r="M74" s="397" t="s">
        <v>404</v>
      </c>
    </row>
    <row r="75" spans="1:13" s="114" customFormat="1" ht="27" customHeight="1">
      <c r="A75" s="268"/>
      <c r="B75" s="141">
        <v>2009</v>
      </c>
      <c r="C75" s="159">
        <v>2010</v>
      </c>
      <c r="D75" s="141">
        <v>2011</v>
      </c>
      <c r="E75" s="160">
        <v>2012</v>
      </c>
      <c r="F75" s="160">
        <v>2013</v>
      </c>
      <c r="G75" s="160">
        <v>2014</v>
      </c>
      <c r="H75" s="160">
        <v>2015</v>
      </c>
      <c r="I75" s="160">
        <v>2016</v>
      </c>
      <c r="J75" s="160">
        <v>2017</v>
      </c>
      <c r="K75" s="160">
        <v>2018</v>
      </c>
      <c r="L75" s="160">
        <v>2019</v>
      </c>
      <c r="M75" s="160">
        <v>2020</v>
      </c>
    </row>
    <row r="76" spans="1:13" s="114" customFormat="1" ht="20.100000000000001" customHeight="1">
      <c r="A76" s="263" t="s">
        <v>17</v>
      </c>
      <c r="B76" s="152">
        <f t="shared" ref="B76:I76" si="50">SUM(B77:B91)</f>
        <v>34616</v>
      </c>
      <c r="C76" s="152">
        <f t="shared" si="50"/>
        <v>34209</v>
      </c>
      <c r="D76" s="152">
        <f t="shared" si="50"/>
        <v>32983</v>
      </c>
      <c r="E76" s="152">
        <f t="shared" si="50"/>
        <v>36487</v>
      </c>
      <c r="F76" s="152">
        <f t="shared" si="50"/>
        <v>35334</v>
      </c>
      <c r="G76" s="152">
        <f t="shared" si="50"/>
        <v>30660</v>
      </c>
      <c r="H76" s="152">
        <f t="shared" si="50"/>
        <v>39326</v>
      </c>
      <c r="I76" s="152">
        <f t="shared" si="50"/>
        <v>56113</v>
      </c>
      <c r="J76" s="152">
        <f>SUM(J77:J91)</f>
        <v>69723</v>
      </c>
      <c r="K76" s="152">
        <f>SUM(K77:K91)</f>
        <v>99376</v>
      </c>
      <c r="L76" s="152">
        <f>SUM(L77:L91)</f>
        <v>119832</v>
      </c>
      <c r="M76" s="152">
        <f>SUM(M77:M91)</f>
        <v>146442</v>
      </c>
    </row>
    <row r="77" spans="1:13" s="114" customFormat="1" ht="20.100000000000001" customHeight="1">
      <c r="A77" s="114" t="s">
        <v>326</v>
      </c>
      <c r="B77" s="145">
        <v>892</v>
      </c>
      <c r="C77" s="145">
        <v>783</v>
      </c>
      <c r="D77" s="145">
        <v>814</v>
      </c>
      <c r="E77" s="145">
        <v>935</v>
      </c>
      <c r="F77" s="145">
        <v>951</v>
      </c>
      <c r="G77" s="114">
        <v>1313</v>
      </c>
      <c r="H77" s="114">
        <v>1039</v>
      </c>
      <c r="I77" s="114">
        <v>1316</v>
      </c>
      <c r="J77" s="114">
        <v>870</v>
      </c>
      <c r="K77" s="114">
        <v>773</v>
      </c>
      <c r="L77" s="114">
        <v>1782</v>
      </c>
      <c r="M77" s="114">
        <v>2990</v>
      </c>
    </row>
    <row r="78" spans="1:13" s="114" customFormat="1" ht="20.100000000000001" customHeight="1">
      <c r="A78" s="114" t="s">
        <v>327</v>
      </c>
      <c r="B78" s="145">
        <v>3236</v>
      </c>
      <c r="C78" s="145">
        <v>3014</v>
      </c>
      <c r="D78" s="145">
        <v>2779</v>
      </c>
      <c r="E78" s="145">
        <v>2031</v>
      </c>
      <c r="F78" s="145">
        <v>2717</v>
      </c>
      <c r="G78" s="114">
        <v>2522</v>
      </c>
      <c r="H78" s="114">
        <v>2791</v>
      </c>
      <c r="I78" s="114">
        <v>2828</v>
      </c>
      <c r="J78" s="114">
        <v>3932</v>
      </c>
      <c r="K78" s="114">
        <v>6596</v>
      </c>
      <c r="L78" s="114">
        <v>7954</v>
      </c>
      <c r="M78" s="114">
        <v>9697</v>
      </c>
    </row>
    <row r="79" spans="1:13" s="114" customFormat="1" ht="20.100000000000001" customHeight="1">
      <c r="A79" s="114" t="s">
        <v>328</v>
      </c>
      <c r="B79" s="145">
        <v>2272</v>
      </c>
      <c r="C79" s="145">
        <v>2329</v>
      </c>
      <c r="D79" s="145">
        <v>3051</v>
      </c>
      <c r="E79" s="145">
        <v>2146</v>
      </c>
      <c r="F79" s="145">
        <v>1543</v>
      </c>
      <c r="G79" s="114">
        <v>2074</v>
      </c>
      <c r="H79" s="114">
        <v>4101</v>
      </c>
      <c r="I79" s="114">
        <v>3643</v>
      </c>
      <c r="J79" s="114">
        <v>4199</v>
      </c>
      <c r="K79" s="114">
        <v>3413</v>
      </c>
      <c r="L79" s="114">
        <v>4116</v>
      </c>
      <c r="M79" s="114">
        <v>2924</v>
      </c>
    </row>
    <row r="80" spans="1:13" s="114" customFormat="1" ht="20.100000000000001" customHeight="1">
      <c r="A80" s="114" t="s">
        <v>329</v>
      </c>
      <c r="B80" s="145">
        <v>9299</v>
      </c>
      <c r="C80" s="145">
        <v>7738</v>
      </c>
      <c r="D80" s="145">
        <v>7617</v>
      </c>
      <c r="E80" s="145">
        <v>11358</v>
      </c>
      <c r="F80" s="145">
        <v>5359</v>
      </c>
      <c r="G80" s="114">
        <v>7484</v>
      </c>
      <c r="H80" s="114">
        <v>5272</v>
      </c>
      <c r="I80" s="114">
        <v>8191</v>
      </c>
      <c r="J80" s="114">
        <v>8566</v>
      </c>
      <c r="K80" s="114">
        <v>7655</v>
      </c>
      <c r="L80" s="114">
        <v>13452</v>
      </c>
      <c r="M80" s="114">
        <v>14018</v>
      </c>
    </row>
    <row r="81" spans="1:13" s="114" customFormat="1" ht="20.100000000000001" customHeight="1">
      <c r="A81" s="114" t="s">
        <v>330</v>
      </c>
      <c r="B81" s="145">
        <v>835</v>
      </c>
      <c r="C81" s="145">
        <v>1004</v>
      </c>
      <c r="D81" s="145">
        <v>1081</v>
      </c>
      <c r="E81" s="145">
        <v>1313</v>
      </c>
      <c r="F81" s="145">
        <v>1151</v>
      </c>
      <c r="G81" s="114">
        <v>1114</v>
      </c>
      <c r="H81" s="114">
        <v>971</v>
      </c>
      <c r="I81" s="114">
        <v>3766</v>
      </c>
      <c r="J81" s="114">
        <v>6406</v>
      </c>
      <c r="K81" s="114">
        <v>7232</v>
      </c>
      <c r="L81" s="114">
        <v>8721</v>
      </c>
      <c r="M81" s="114">
        <v>15800</v>
      </c>
    </row>
    <row r="82" spans="1:13" s="114" customFormat="1" ht="20.100000000000001" customHeight="1">
      <c r="A82" s="114" t="s">
        <v>331</v>
      </c>
      <c r="B82" s="145">
        <v>1800</v>
      </c>
      <c r="C82" s="145">
        <v>1666</v>
      </c>
      <c r="D82" s="145">
        <v>1315</v>
      </c>
      <c r="E82" s="145">
        <v>529</v>
      </c>
      <c r="F82" s="145">
        <v>674</v>
      </c>
      <c r="G82" s="194">
        <v>438</v>
      </c>
      <c r="H82" s="194">
        <v>456</v>
      </c>
      <c r="I82" s="194">
        <v>372</v>
      </c>
      <c r="J82" s="114">
        <v>438</v>
      </c>
      <c r="K82" s="114">
        <v>1120</v>
      </c>
      <c r="L82" s="114">
        <v>1150</v>
      </c>
      <c r="M82" s="114">
        <v>936</v>
      </c>
    </row>
    <row r="83" spans="1:13" s="114" customFormat="1" ht="20.100000000000001" customHeight="1">
      <c r="A83" s="114" t="s">
        <v>332</v>
      </c>
      <c r="B83" s="114">
        <v>659</v>
      </c>
      <c r="C83" s="114">
        <v>917</v>
      </c>
      <c r="D83" s="114">
        <v>1236</v>
      </c>
      <c r="E83" s="114">
        <v>1010</v>
      </c>
      <c r="F83" s="145">
        <v>2730</v>
      </c>
      <c r="G83" s="195">
        <v>120</v>
      </c>
      <c r="H83" s="195">
        <v>0</v>
      </c>
      <c r="I83" s="195">
        <v>1026</v>
      </c>
      <c r="J83" s="114">
        <v>4634</v>
      </c>
      <c r="K83" s="114">
        <v>8142</v>
      </c>
      <c r="L83" s="114">
        <v>3663</v>
      </c>
      <c r="M83" s="114">
        <v>5760</v>
      </c>
    </row>
    <row r="84" spans="1:13" s="114" customFormat="1" ht="20.100000000000001" customHeight="1">
      <c r="A84" s="114" t="s">
        <v>333</v>
      </c>
      <c r="B84" s="114">
        <v>10047</v>
      </c>
      <c r="C84" s="114">
        <v>10074</v>
      </c>
      <c r="D84" s="114">
        <v>8666</v>
      </c>
      <c r="E84" s="114">
        <v>9334</v>
      </c>
      <c r="F84" s="145">
        <v>13500</v>
      </c>
      <c r="G84" s="114">
        <v>5601</v>
      </c>
      <c r="H84" s="114">
        <v>6223</v>
      </c>
      <c r="I84" s="114">
        <v>5353</v>
      </c>
      <c r="J84" s="114">
        <v>8305</v>
      </c>
      <c r="K84" s="114">
        <v>15691</v>
      </c>
      <c r="L84" s="114">
        <v>18921</v>
      </c>
      <c r="M84" s="114">
        <v>23816</v>
      </c>
    </row>
    <row r="85" spans="1:13" s="114" customFormat="1" ht="20.100000000000001" customHeight="1">
      <c r="A85" s="114" t="s">
        <v>334</v>
      </c>
      <c r="B85" s="114">
        <v>413</v>
      </c>
      <c r="C85" s="114">
        <v>956</v>
      </c>
      <c r="D85" s="114">
        <v>1287</v>
      </c>
      <c r="E85" s="114">
        <v>1470</v>
      </c>
      <c r="F85" s="145">
        <v>1398</v>
      </c>
      <c r="G85" s="114">
        <v>870</v>
      </c>
      <c r="H85" s="114">
        <v>1288</v>
      </c>
      <c r="I85" s="114">
        <v>1028</v>
      </c>
      <c r="J85" s="114">
        <v>981</v>
      </c>
      <c r="K85" s="114">
        <v>1170</v>
      </c>
      <c r="L85" s="114">
        <v>4275</v>
      </c>
      <c r="M85" s="114">
        <v>1164</v>
      </c>
    </row>
    <row r="86" spans="1:13" s="114" customFormat="1" ht="20.100000000000001" customHeight="1">
      <c r="A86" s="114" t="s">
        <v>335</v>
      </c>
      <c r="B86" s="114">
        <v>1174</v>
      </c>
      <c r="C86" s="114">
        <v>1745</v>
      </c>
      <c r="D86" s="114">
        <v>1897</v>
      </c>
      <c r="E86" s="114">
        <v>1925</v>
      </c>
      <c r="F86" s="145">
        <v>732</v>
      </c>
      <c r="G86" s="114">
        <v>1606</v>
      </c>
      <c r="H86" s="114">
        <v>1371</v>
      </c>
      <c r="I86" s="114">
        <v>2515</v>
      </c>
      <c r="J86" s="114">
        <v>3158</v>
      </c>
      <c r="K86" s="114">
        <v>2850</v>
      </c>
      <c r="L86" s="114">
        <v>4438</v>
      </c>
      <c r="M86" s="114">
        <v>13184</v>
      </c>
    </row>
    <row r="87" spans="1:13" s="114" customFormat="1" ht="20.100000000000001" customHeight="1">
      <c r="A87" s="114" t="s">
        <v>336</v>
      </c>
      <c r="C87" s="193">
        <v>0</v>
      </c>
      <c r="D87" s="193">
        <v>0</v>
      </c>
      <c r="E87" s="193">
        <v>0</v>
      </c>
      <c r="F87" s="196">
        <v>150</v>
      </c>
      <c r="G87" s="193">
        <v>0</v>
      </c>
      <c r="H87" s="193">
        <v>0</v>
      </c>
      <c r="I87" s="115">
        <v>320</v>
      </c>
      <c r="J87" s="114">
        <v>2232</v>
      </c>
      <c r="K87" s="114">
        <v>5153</v>
      </c>
      <c r="L87" s="114">
        <v>621</v>
      </c>
      <c r="M87" s="114">
        <v>654</v>
      </c>
    </row>
    <row r="88" spans="1:13" s="114" customFormat="1" ht="20.100000000000001" customHeight="1">
      <c r="A88" s="114" t="s">
        <v>337</v>
      </c>
      <c r="B88" s="114">
        <v>391</v>
      </c>
      <c r="C88" s="114">
        <v>282</v>
      </c>
      <c r="D88" s="114">
        <v>283</v>
      </c>
      <c r="E88" s="114">
        <v>831</v>
      </c>
      <c r="F88" s="145">
        <v>1282</v>
      </c>
      <c r="G88" s="114">
        <v>3390</v>
      </c>
      <c r="H88" s="114">
        <v>7625</v>
      </c>
      <c r="I88" s="114">
        <v>11054</v>
      </c>
      <c r="J88" s="114">
        <v>7309</v>
      </c>
      <c r="K88" s="114">
        <v>8678</v>
      </c>
      <c r="L88" s="114">
        <v>10281</v>
      </c>
      <c r="M88" s="114">
        <v>10493</v>
      </c>
    </row>
    <row r="89" spans="1:13" s="114" customFormat="1" ht="20.100000000000001" customHeight="1">
      <c r="A89" s="114" t="s">
        <v>338</v>
      </c>
      <c r="B89" s="114">
        <v>2673</v>
      </c>
      <c r="C89" s="114">
        <v>2817</v>
      </c>
      <c r="D89" s="114">
        <v>2332</v>
      </c>
      <c r="E89" s="114">
        <v>2930</v>
      </c>
      <c r="F89" s="145">
        <v>2586</v>
      </c>
      <c r="G89" s="114">
        <v>3550</v>
      </c>
      <c r="H89" s="114">
        <v>7456</v>
      </c>
      <c r="I89" s="114">
        <v>13467</v>
      </c>
      <c r="J89" s="114">
        <v>13407</v>
      </c>
      <c r="K89" s="114">
        <v>20410</v>
      </c>
      <c r="L89" s="114">
        <v>24611</v>
      </c>
      <c r="M89" s="114">
        <v>14901</v>
      </c>
    </row>
    <row r="90" spans="1:13" s="114" customFormat="1" ht="20.100000000000001" customHeight="1">
      <c r="A90" s="114" t="s">
        <v>339</v>
      </c>
      <c r="B90" s="114">
        <v>625</v>
      </c>
      <c r="C90" s="114">
        <v>528</v>
      </c>
      <c r="D90" s="114">
        <v>300</v>
      </c>
      <c r="E90" s="114">
        <v>462</v>
      </c>
      <c r="F90" s="145">
        <v>489</v>
      </c>
      <c r="G90" s="114">
        <v>414</v>
      </c>
      <c r="H90" s="114">
        <v>607</v>
      </c>
      <c r="I90" s="114">
        <v>1088</v>
      </c>
      <c r="J90" s="114">
        <v>851</v>
      </c>
      <c r="K90" s="114">
        <v>1304</v>
      </c>
      <c r="L90" s="114">
        <v>1572</v>
      </c>
      <c r="M90" s="114">
        <v>1060</v>
      </c>
    </row>
    <row r="91" spans="1:13" s="114" customFormat="1" ht="20.100000000000001" customHeight="1">
      <c r="A91" s="114" t="s">
        <v>340</v>
      </c>
      <c r="B91" s="114">
        <v>300</v>
      </c>
      <c r="C91" s="114">
        <v>356</v>
      </c>
      <c r="D91" s="114">
        <v>325</v>
      </c>
      <c r="E91" s="114">
        <v>213</v>
      </c>
      <c r="F91" s="145">
        <v>72</v>
      </c>
      <c r="G91" s="114">
        <v>164</v>
      </c>
      <c r="H91" s="114">
        <v>126</v>
      </c>
      <c r="I91" s="114">
        <v>146</v>
      </c>
      <c r="J91" s="114">
        <v>4435</v>
      </c>
      <c r="K91" s="114">
        <v>9189</v>
      </c>
      <c r="L91" s="114">
        <v>14275</v>
      </c>
      <c r="M91" s="114">
        <v>29045</v>
      </c>
    </row>
    <row r="92" spans="1:13" s="114" customFormat="1" ht="20.100000000000001" customHeight="1"/>
    <row r="93" spans="1:13" ht="20.100000000000001" customHeight="1"/>
    <row r="94" spans="1:13" ht="20.100000000000001" customHeight="1"/>
    <row r="95" spans="1:13" ht="20.100000000000001" customHeight="1"/>
    <row r="96" spans="1:13" ht="20.100000000000001" customHeight="1"/>
    <row r="97" s="14" customFormat="1" ht="20.100000000000001" customHeight="1"/>
    <row r="98" s="14" customFormat="1" ht="20.100000000000001" customHeight="1"/>
    <row r="99" s="14" customFormat="1" ht="20.100000000000001" customHeight="1"/>
    <row r="100" s="14" customFormat="1" ht="20.100000000000001" customHeight="1"/>
    <row r="101" s="14" customFormat="1" ht="20.100000000000001" customHeight="1"/>
    <row r="102" s="14" customFormat="1" ht="20.100000000000001" customHeight="1"/>
    <row r="103" s="14" customFormat="1" ht="20.100000000000001" customHeight="1"/>
    <row r="104" s="14" customFormat="1" ht="20.100000000000001" customHeight="1"/>
    <row r="105" s="14" customFormat="1" ht="20.100000000000001" customHeight="1"/>
    <row r="106" s="14" customFormat="1" ht="20.100000000000001" customHeight="1"/>
    <row r="107" s="14" customFormat="1" ht="20.100000000000001" customHeight="1"/>
    <row r="108" s="14" customFormat="1" ht="20.100000000000001" customHeight="1"/>
    <row r="109" s="14" customFormat="1" ht="20.100000000000001" customHeight="1"/>
    <row r="110" s="14" customFormat="1" ht="20.100000000000001" customHeight="1"/>
    <row r="111" s="14" customFormat="1" ht="20.100000000000001" customHeight="1"/>
    <row r="112" s="14" customFormat="1" ht="20.100000000000001" customHeight="1"/>
    <row r="113" s="14" customFormat="1" ht="20.100000000000001" customHeight="1"/>
    <row r="114" s="14" customFormat="1" ht="20.100000000000001" customHeight="1"/>
    <row r="115" s="14" customFormat="1" ht="20.100000000000001" customHeight="1"/>
    <row r="116" s="14" customFormat="1" ht="20.100000000000001" customHeight="1"/>
    <row r="117" s="14" customFormat="1" ht="20.100000000000001" customHeight="1"/>
    <row r="118" s="14" customFormat="1" ht="20.100000000000001" customHeight="1"/>
    <row r="119" s="14" customFormat="1" ht="20.100000000000001" customHeight="1"/>
    <row r="120" s="14" customFormat="1" ht="20.100000000000001" customHeight="1"/>
    <row r="121" s="14" customFormat="1" ht="20.100000000000001" customHeight="1"/>
    <row r="122" s="14" customFormat="1" ht="20.100000000000001" customHeight="1"/>
    <row r="123" s="14" customFormat="1" ht="20.100000000000001" customHeight="1"/>
    <row r="124" s="14" customFormat="1" ht="20.100000000000001" customHeight="1"/>
    <row r="125" s="14" customFormat="1" ht="20.100000000000001" customHeight="1"/>
    <row r="126" s="14" customFormat="1" ht="20.100000000000001" customHeight="1"/>
    <row r="127" s="14" customFormat="1" ht="20.100000000000001" customHeight="1"/>
    <row r="128" s="14" customFormat="1" ht="20.100000000000001" customHeight="1"/>
    <row r="129" s="14" customFormat="1" ht="20.100000000000001" customHeight="1"/>
    <row r="130" s="14" customFormat="1" ht="20.100000000000001" customHeight="1"/>
    <row r="131" s="14" customFormat="1" ht="20.100000000000001" customHeight="1"/>
    <row r="132" s="14" customFormat="1" ht="20.100000000000001" customHeight="1"/>
    <row r="133" s="14" customFormat="1" ht="20.100000000000001" customHeight="1"/>
    <row r="134" s="14" customFormat="1" ht="20.100000000000001" customHeight="1"/>
    <row r="135" s="14" customFormat="1" ht="20.100000000000001" customHeight="1"/>
    <row r="136" s="14" customFormat="1" ht="20.100000000000001" customHeight="1"/>
    <row r="137" s="14" customFormat="1" ht="20.100000000000001" customHeight="1"/>
    <row r="138" s="14" customFormat="1" ht="20.100000000000001" customHeight="1"/>
    <row r="139" s="14" customFormat="1" ht="20.100000000000001" customHeight="1"/>
    <row r="140" s="14" customFormat="1" ht="20.100000000000001" customHeight="1"/>
    <row r="141" s="14" customFormat="1" ht="20.100000000000001" customHeight="1"/>
    <row r="142" s="14" customFormat="1" ht="20.100000000000001" customHeight="1"/>
    <row r="143" s="14" customFormat="1" ht="20.100000000000001" customHeight="1"/>
    <row r="144" s="14" customFormat="1" ht="20.100000000000001" customHeight="1"/>
    <row r="145" s="14" customFormat="1" ht="20.100000000000001" customHeight="1"/>
    <row r="146" s="14" customFormat="1" ht="20.100000000000001" customHeight="1"/>
    <row r="147" s="14" customFormat="1" ht="20.100000000000001" customHeight="1"/>
    <row r="148" s="14" customFormat="1" ht="20.100000000000001" customHeight="1"/>
    <row r="149" s="14" customFormat="1" ht="20.100000000000001" customHeight="1"/>
    <row r="150" s="14" customFormat="1" ht="20.100000000000001" customHeight="1"/>
    <row r="151" s="14" customFormat="1" ht="20.100000000000001" customHeight="1"/>
    <row r="152" s="14" customFormat="1" ht="20.100000000000001" customHeight="1"/>
    <row r="153" s="14" customFormat="1" ht="20.100000000000001" customHeight="1"/>
    <row r="154" s="14" customFormat="1" ht="20.100000000000001" customHeight="1"/>
    <row r="155" s="14" customFormat="1" ht="20.100000000000001" customHeight="1"/>
    <row r="156" s="14" customFormat="1" ht="20.100000000000001" customHeight="1"/>
    <row r="157" s="14" customFormat="1" ht="20.100000000000001" customHeight="1"/>
    <row r="158" s="14" customFormat="1" ht="20.100000000000001" customHeight="1"/>
    <row r="159" s="14" customFormat="1" ht="20.100000000000001" customHeight="1"/>
    <row r="160" s="14" customFormat="1" ht="20.100000000000001" customHeight="1"/>
    <row r="161" s="14" customFormat="1" ht="20.100000000000001" customHeight="1"/>
    <row r="162" s="14" customFormat="1" ht="20.100000000000001" customHeight="1"/>
    <row r="163" s="14" customFormat="1" ht="20.100000000000001" customHeight="1"/>
    <row r="164" s="14" customFormat="1" ht="20.100000000000001" customHeight="1"/>
    <row r="165" s="14" customFormat="1" ht="20.100000000000001" customHeight="1"/>
    <row r="166" s="14" customFormat="1" ht="20.100000000000001" customHeight="1"/>
    <row r="167" s="14" customFormat="1" ht="20.100000000000001" customHeight="1"/>
    <row r="168" s="14" customFormat="1" ht="20.100000000000001" customHeight="1"/>
    <row r="169" s="14" customFormat="1" ht="20.100000000000001" customHeight="1"/>
    <row r="170" s="14" customFormat="1" ht="20.100000000000001" customHeight="1"/>
    <row r="171" s="14" customFormat="1" ht="20.100000000000001" customHeight="1"/>
    <row r="172" s="14" customFormat="1" ht="20.100000000000001" customHeight="1"/>
    <row r="173" s="14" customFormat="1" ht="20.100000000000001" customHeight="1"/>
    <row r="174" s="14" customFormat="1" ht="20.100000000000001" customHeight="1"/>
    <row r="175" s="14" customFormat="1" ht="20.100000000000001" customHeight="1"/>
    <row r="176" s="14" customFormat="1" ht="20.100000000000001" customHeight="1"/>
    <row r="177" s="14" customFormat="1" ht="20.100000000000001" customHeight="1"/>
    <row r="178" s="14" customFormat="1" ht="20.100000000000001" customHeight="1"/>
    <row r="179" s="14" customFormat="1" ht="20.100000000000001" customHeight="1"/>
    <row r="180" s="14" customFormat="1" ht="20.100000000000001" customHeight="1"/>
    <row r="181" s="14" customFormat="1" ht="20.100000000000001" customHeight="1"/>
    <row r="182" s="14" customFormat="1" ht="20.100000000000001" customHeight="1"/>
    <row r="183" s="14" customFormat="1" ht="20.100000000000001" customHeight="1"/>
    <row r="184" s="14" customFormat="1" ht="20.100000000000001" customHeight="1"/>
    <row r="185" s="14" customFormat="1" ht="20.100000000000001" customHeight="1"/>
    <row r="186" s="14" customFormat="1" ht="20.100000000000001" customHeight="1"/>
    <row r="187" s="14" customFormat="1" ht="20.100000000000001" customHeight="1"/>
    <row r="188" s="14" customFormat="1" ht="20.100000000000001" customHeight="1"/>
    <row r="189" s="14" customFormat="1" ht="20.100000000000001" customHeight="1"/>
    <row r="190" s="14" customFormat="1" ht="20.100000000000001" customHeight="1"/>
    <row r="191" s="14" customFormat="1" ht="20.100000000000001" customHeight="1"/>
    <row r="192" s="14" customFormat="1" ht="20.100000000000001" customHeight="1"/>
    <row r="193" s="14" customFormat="1" ht="20.100000000000001" customHeight="1"/>
    <row r="194" s="14" customFormat="1" ht="20.100000000000001" customHeight="1"/>
    <row r="195" s="14" customFormat="1" ht="20.100000000000001" customHeight="1"/>
    <row r="196" s="14" customFormat="1" ht="20.100000000000001" customHeight="1"/>
    <row r="197" s="14" customFormat="1" ht="20.100000000000001" customHeight="1"/>
    <row r="198" s="14" customFormat="1" ht="20.100000000000001" customHeight="1"/>
    <row r="199" s="14" customFormat="1" ht="20.100000000000001" customHeight="1"/>
    <row r="200" s="14" customFormat="1" ht="20.100000000000001" customHeight="1"/>
    <row r="201" s="14" customFormat="1" ht="20.100000000000001" customHeight="1"/>
    <row r="202" s="14" customFormat="1" ht="20.100000000000001" customHeight="1"/>
    <row r="203" s="14" customFormat="1" ht="20.100000000000001" customHeight="1"/>
    <row r="204" s="14" customFormat="1" ht="20.100000000000001" customHeight="1"/>
    <row r="205" s="14" customFormat="1" ht="20.100000000000001" customHeight="1"/>
    <row r="206" s="14" customFormat="1" ht="20.100000000000001" customHeight="1"/>
    <row r="207" s="14" customFormat="1" ht="20.100000000000001" customHeight="1"/>
    <row r="208" s="14" customFormat="1" ht="20.100000000000001" customHeight="1"/>
    <row r="209" s="14" customFormat="1" ht="20.100000000000001" customHeight="1"/>
    <row r="210" s="14" customFormat="1" ht="20.100000000000001" customHeight="1"/>
    <row r="211" s="14" customFormat="1" ht="20.100000000000001" customHeight="1"/>
    <row r="212" s="14" customFormat="1" ht="20.100000000000001" customHeight="1"/>
    <row r="213" s="14" customFormat="1" ht="20.100000000000001" customHeight="1"/>
    <row r="214" s="14" customFormat="1" ht="20.100000000000001" customHeight="1"/>
    <row r="215" s="14" customFormat="1" ht="20.100000000000001" customHeight="1"/>
    <row r="216" s="14" customFormat="1" ht="20.100000000000001" customHeight="1"/>
    <row r="217" s="14" customFormat="1" ht="20.100000000000001" customHeight="1"/>
    <row r="218" s="14" customFormat="1" ht="20.100000000000001" customHeight="1"/>
    <row r="219" s="14" customFormat="1" ht="20.100000000000001" customHeight="1"/>
    <row r="220" s="14" customFormat="1" ht="20.100000000000001" customHeight="1"/>
    <row r="221" s="14" customFormat="1" ht="20.100000000000001" customHeight="1"/>
    <row r="222" s="14" customFormat="1" ht="20.100000000000001" customHeight="1"/>
    <row r="223" s="14" customFormat="1" ht="20.100000000000001" customHeight="1"/>
    <row r="224" s="14" customFormat="1" ht="20.100000000000001" customHeight="1"/>
    <row r="225" s="14" customFormat="1" ht="20.100000000000001" customHeight="1"/>
    <row r="226" s="14" customFormat="1" ht="20.100000000000001" customHeight="1"/>
    <row r="227" s="14" customFormat="1" ht="20.100000000000001" customHeight="1"/>
    <row r="228" s="14" customFormat="1" ht="20.100000000000001" customHeight="1"/>
    <row r="229" s="14" customFormat="1" ht="20.100000000000001" customHeight="1"/>
    <row r="230" s="14" customFormat="1" ht="20.100000000000001" customHeight="1"/>
    <row r="231" s="14" customFormat="1" ht="20.100000000000001" customHeight="1"/>
    <row r="232" s="14" customFormat="1" ht="20.100000000000001" customHeight="1"/>
    <row r="233" s="14" customFormat="1" ht="20.100000000000001" customHeight="1"/>
    <row r="234" s="14" customFormat="1" ht="20.100000000000001" customHeight="1"/>
    <row r="235" s="14" customFormat="1" ht="20.100000000000001" customHeight="1"/>
    <row r="236" s="14" customFormat="1" ht="20.100000000000001" customHeight="1"/>
    <row r="237" s="14" customFormat="1" ht="20.100000000000001" customHeight="1"/>
    <row r="238" s="14" customFormat="1" ht="20.100000000000001" customHeight="1"/>
    <row r="239" s="14" customFormat="1" ht="20.100000000000001" customHeight="1"/>
    <row r="240" s="14" customFormat="1" ht="20.100000000000001" customHeight="1"/>
    <row r="241" s="14" customFormat="1" ht="20.100000000000001" customHeight="1"/>
    <row r="242" s="14" customFormat="1" ht="20.100000000000001" customHeight="1"/>
    <row r="243" s="14" customFormat="1" ht="20.100000000000001" customHeight="1"/>
    <row r="244" s="14" customFormat="1" ht="20.100000000000001" customHeight="1"/>
    <row r="245" s="14" customFormat="1" ht="20.100000000000001" customHeight="1"/>
    <row r="246" s="14" customFormat="1" ht="20.100000000000001" customHeight="1"/>
    <row r="247" s="14" customFormat="1" ht="20.100000000000001" customHeight="1"/>
    <row r="248" s="14" customFormat="1" ht="20.100000000000001" customHeight="1"/>
    <row r="249" s="14" customFormat="1" ht="20.100000000000001" customHeight="1"/>
    <row r="250" s="14" customFormat="1" ht="20.100000000000001" customHeight="1"/>
    <row r="251" s="14" customFormat="1" ht="20.100000000000001" customHeight="1"/>
    <row r="252" s="14" customFormat="1" ht="20.100000000000001" customHeight="1"/>
    <row r="253" s="14" customFormat="1" ht="20.100000000000001" customHeight="1"/>
    <row r="254" s="14" customFormat="1" ht="20.100000000000001" customHeight="1"/>
    <row r="255" s="14" customFormat="1" ht="20.100000000000001" customHeight="1"/>
    <row r="256" s="14" customFormat="1" ht="20.100000000000001" customHeight="1"/>
    <row r="257" s="14" customFormat="1" ht="20.100000000000001" customHeight="1"/>
    <row r="258" s="14" customFormat="1" ht="20.100000000000001" customHeight="1"/>
    <row r="259" s="14" customFormat="1" ht="20.100000000000001" customHeight="1"/>
    <row r="260" s="14" customFormat="1" ht="20.100000000000001" customHeight="1"/>
    <row r="261" s="14" customFormat="1" ht="20.100000000000001" customHeight="1"/>
    <row r="262" s="14" customFormat="1" ht="20.100000000000001" customHeight="1"/>
    <row r="263" s="14" customFormat="1" ht="20.100000000000001" customHeight="1"/>
    <row r="264" s="14" customFormat="1" ht="20.100000000000001" customHeight="1"/>
    <row r="265" s="14" customFormat="1" ht="20.100000000000001" customHeight="1"/>
    <row r="266" s="14" customFormat="1" ht="20.100000000000001" customHeight="1"/>
    <row r="267" s="14" customFormat="1" ht="20.100000000000001" customHeight="1"/>
    <row r="268" s="14" customFormat="1" ht="20.100000000000001" customHeight="1"/>
    <row r="269" s="14" customFormat="1" ht="20.100000000000001" customHeight="1"/>
    <row r="270" s="14" customFormat="1" ht="20.100000000000001" customHeight="1"/>
    <row r="271" s="14" customFormat="1" ht="20.100000000000001" customHeight="1"/>
    <row r="272" s="14" customFormat="1" ht="20.100000000000001" customHeight="1"/>
    <row r="273" s="14" customFormat="1" ht="20.100000000000001" customHeight="1"/>
    <row r="274" s="14" customFormat="1" ht="20.100000000000001" customHeight="1"/>
    <row r="275" s="14" customFormat="1" ht="20.100000000000001" customHeight="1"/>
    <row r="276" s="14" customFormat="1" ht="20.100000000000001" customHeight="1"/>
    <row r="277" s="14" customFormat="1" ht="20.100000000000001" customHeight="1"/>
    <row r="278" s="14" customFormat="1" ht="20.100000000000001" customHeight="1"/>
    <row r="279" s="14" customFormat="1" ht="20.100000000000001" customHeight="1"/>
    <row r="280" s="14" customFormat="1" ht="20.100000000000001" customHeight="1"/>
    <row r="281" s="14" customFormat="1" ht="20.100000000000001" customHeight="1"/>
    <row r="282" s="14" customFormat="1" ht="20.100000000000001" customHeight="1"/>
    <row r="283" s="14" customFormat="1" ht="20.100000000000001" customHeight="1"/>
    <row r="284" s="14" customFormat="1" ht="20.100000000000001" customHeight="1"/>
    <row r="285" s="14" customFormat="1" ht="20.100000000000001" customHeight="1"/>
    <row r="286" s="14" customFormat="1" ht="20.100000000000001" customHeight="1"/>
    <row r="287" s="14" customFormat="1" ht="20.100000000000001" customHeight="1"/>
    <row r="288" s="14" customFormat="1" ht="20.100000000000001" customHeight="1"/>
    <row r="289" s="14" customFormat="1" ht="20.100000000000001" customHeight="1"/>
    <row r="290" s="14" customFormat="1" ht="20.100000000000001" customHeight="1"/>
    <row r="291" s="14" customFormat="1" ht="20.100000000000001" customHeight="1"/>
    <row r="292" s="14" customFormat="1" ht="20.100000000000001" customHeight="1"/>
    <row r="293" s="14" customFormat="1" ht="20.100000000000001" customHeight="1"/>
    <row r="294" s="14" customFormat="1" ht="20.100000000000001" customHeight="1"/>
    <row r="295" s="14" customFormat="1" ht="20.100000000000001" customHeight="1"/>
    <row r="296" s="14" customFormat="1" ht="20.100000000000001" customHeight="1"/>
    <row r="297" s="14" customFormat="1" ht="20.100000000000001" customHeight="1"/>
    <row r="298" s="14" customFormat="1" ht="20.100000000000001" customHeight="1"/>
    <row r="299" s="14" customFormat="1" ht="20.100000000000001" customHeight="1"/>
    <row r="300" s="14" customFormat="1" ht="20.100000000000001" customHeight="1"/>
    <row r="301" s="14" customFormat="1" ht="20.100000000000001" customHeight="1"/>
    <row r="302" s="14" customFormat="1" ht="20.100000000000001" customHeight="1"/>
    <row r="303" s="14" customFormat="1" ht="20.100000000000001" customHeight="1"/>
    <row r="304" s="14" customFormat="1" ht="20.100000000000001" customHeight="1"/>
    <row r="305" s="14" customFormat="1" ht="20.100000000000001" customHeight="1"/>
    <row r="306" s="14" customFormat="1" ht="20.100000000000001" customHeight="1"/>
    <row r="307" s="14" customFormat="1" ht="20.100000000000001" customHeight="1"/>
    <row r="308" s="14" customFormat="1" ht="20.100000000000001" customHeight="1"/>
    <row r="309" s="14" customFormat="1" ht="20.100000000000001" customHeight="1"/>
    <row r="310" s="14" customFormat="1" ht="20.100000000000001" customHeight="1"/>
    <row r="311" s="14" customFormat="1" ht="20.100000000000001" customHeight="1"/>
    <row r="312" s="14" customFormat="1" ht="20.100000000000001" customHeight="1"/>
    <row r="313" s="14" customFormat="1" ht="20.100000000000001" customHeight="1"/>
    <row r="314" s="14" customFormat="1" ht="20.100000000000001" customHeight="1"/>
    <row r="315" s="14" customFormat="1" ht="20.100000000000001" customHeight="1"/>
    <row r="316" s="14" customFormat="1" ht="20.100000000000001" customHeight="1"/>
    <row r="317" s="14" customFormat="1" ht="20.100000000000001" customHeight="1"/>
    <row r="318" s="14" customFormat="1" ht="20.100000000000001" customHeight="1"/>
    <row r="319" s="14" customFormat="1" ht="20.100000000000001" customHeight="1"/>
    <row r="320" s="14" customFormat="1" ht="20.100000000000001" customHeight="1"/>
    <row r="321" s="14" customFormat="1" ht="20.100000000000001" customHeight="1"/>
    <row r="322" s="14" customFormat="1" ht="20.100000000000001" customHeight="1"/>
    <row r="323" s="14" customFormat="1" ht="20.100000000000001" customHeight="1"/>
    <row r="324" s="14" customFormat="1" ht="20.100000000000001" customHeight="1"/>
    <row r="325" s="14" customFormat="1" ht="20.100000000000001" customHeight="1"/>
    <row r="326" s="14" customFormat="1" ht="20.100000000000001" customHeight="1"/>
    <row r="327" s="14" customFormat="1" ht="20.100000000000001" customHeight="1"/>
    <row r="328" s="14" customFormat="1" ht="20.100000000000001" customHeight="1"/>
    <row r="329" s="14" customFormat="1" ht="20.100000000000001" customHeight="1"/>
    <row r="330" s="14" customFormat="1" ht="20.100000000000001" customHeight="1"/>
    <row r="331" s="14" customFormat="1" ht="20.100000000000001" customHeight="1"/>
    <row r="332" s="14" customFormat="1" ht="20.100000000000001" customHeight="1"/>
    <row r="333" s="14" customFormat="1" ht="20.100000000000001" customHeight="1"/>
    <row r="334" s="14" customFormat="1" ht="20.100000000000001" customHeight="1"/>
    <row r="335" s="14" customFormat="1" ht="20.100000000000001" customHeight="1"/>
    <row r="336" s="14" customFormat="1" ht="20.100000000000001" customHeight="1"/>
    <row r="337" s="14" customFormat="1" ht="20.100000000000001" customHeight="1"/>
    <row r="338" s="14" customFormat="1" ht="20.100000000000001" customHeight="1"/>
    <row r="339" s="14" customFormat="1" ht="20.100000000000001" customHeight="1"/>
    <row r="340" s="14" customFormat="1" ht="20.100000000000001" customHeight="1"/>
    <row r="341" s="14" customFormat="1" ht="20.100000000000001" customHeight="1"/>
    <row r="342" s="14" customFormat="1" ht="20.100000000000001" customHeight="1"/>
    <row r="343" s="14" customFormat="1" ht="20.100000000000001" customHeight="1"/>
    <row r="344" s="14" customFormat="1" ht="20.100000000000001" customHeight="1"/>
    <row r="345" s="14" customFormat="1" ht="20.100000000000001" customHeight="1"/>
    <row r="346" s="14" customFormat="1" ht="20.100000000000001" customHeight="1"/>
    <row r="347" s="14" customFormat="1" ht="20.100000000000001" customHeight="1"/>
    <row r="348" s="14" customFormat="1" ht="20.100000000000001" customHeight="1"/>
    <row r="349" s="14" customFormat="1" ht="20.100000000000001" customHeight="1"/>
    <row r="350" s="14" customFormat="1" ht="20.100000000000001" customHeight="1"/>
    <row r="351" s="14" customFormat="1" ht="20.100000000000001" customHeight="1"/>
    <row r="352" s="14" customFormat="1" ht="20.100000000000001" customHeight="1"/>
    <row r="353" s="14" customFormat="1" ht="20.100000000000001" customHeight="1"/>
    <row r="354" s="14" customFormat="1" ht="20.100000000000001" customHeight="1"/>
    <row r="355" s="14" customFormat="1" ht="20.100000000000001" customHeight="1"/>
    <row r="356" s="14" customFormat="1" ht="20.100000000000001" customHeight="1"/>
    <row r="357" s="14" customFormat="1" ht="20.100000000000001" customHeight="1"/>
    <row r="358" s="14" customFormat="1" ht="20.100000000000001" customHeight="1"/>
    <row r="359" s="14" customFormat="1" ht="20.100000000000001" customHeight="1"/>
    <row r="360" s="14" customFormat="1" ht="20.100000000000001" customHeight="1"/>
    <row r="361" s="14" customFormat="1" ht="20.100000000000001" customHeight="1"/>
    <row r="362" s="14" customFormat="1" ht="20.100000000000001" customHeight="1"/>
    <row r="363" s="14" customFormat="1" ht="20.100000000000001" customHeight="1"/>
    <row r="364" s="14" customFormat="1" ht="20.100000000000001" customHeight="1"/>
    <row r="365" s="14" customFormat="1" ht="20.100000000000001" customHeight="1"/>
    <row r="366" s="14" customFormat="1" ht="20.100000000000001" customHeight="1"/>
    <row r="367" s="14" customFormat="1" ht="20.100000000000001" customHeight="1"/>
    <row r="368" s="14" customFormat="1" ht="20.100000000000001" customHeight="1"/>
    <row r="369" s="14" customFormat="1" ht="20.100000000000001" customHeight="1"/>
    <row r="370" s="14" customFormat="1" ht="20.100000000000001" customHeight="1"/>
    <row r="371" s="14" customFormat="1" ht="20.100000000000001" customHeight="1"/>
    <row r="372" s="14" customFormat="1" ht="20.100000000000001" customHeight="1"/>
    <row r="373" s="14" customFormat="1" ht="20.100000000000001" customHeight="1"/>
  </sheetData>
  <phoneticPr fontId="29" type="noConversion"/>
  <pageMargins left="0.74803149606299202" right="0.511811023622047" top="0.62992125984252001" bottom="0.62992125984252001" header="0.511811023622047" footer="0.23622047244094499"/>
  <pageSetup orientation="portrait" r:id="rId1"/>
  <headerFooter alignWithMargins="0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5">
    <tabColor rgb="FF00B050"/>
  </sheetPr>
  <dimension ref="A1:M373"/>
  <sheetViews>
    <sheetView topLeftCell="A4" workbookViewId="0">
      <selection activeCell="V20" sqref="V20:V22"/>
    </sheetView>
  </sheetViews>
  <sheetFormatPr defaultRowHeight="12.75"/>
  <cols>
    <col min="1" max="1" width="32.140625" style="117" customWidth="1"/>
    <col min="2" max="2" width="9.7109375" style="117" hidden="1" customWidth="1"/>
    <col min="3" max="3" width="9.7109375" style="117" customWidth="1"/>
    <col min="4" max="5" width="9.7109375" style="117" hidden="1" customWidth="1"/>
    <col min="6" max="6" width="11.140625" style="117" hidden="1" customWidth="1"/>
    <col min="7" max="7" width="11.85546875" style="117" hidden="1" customWidth="1"/>
    <col min="8" max="8" width="11.85546875" style="117" customWidth="1"/>
    <col min="9" max="10" width="11.85546875" style="117" hidden="1" customWidth="1"/>
    <col min="11" max="11" width="12.85546875" style="117" bestFit="1" customWidth="1"/>
    <col min="12" max="12" width="11.28515625" style="117" bestFit="1" customWidth="1"/>
    <col min="13" max="13" width="10.28515625" style="117" bestFit="1" customWidth="1"/>
    <col min="14" max="16384" width="9.140625" style="117"/>
  </cols>
  <sheetData>
    <row r="1" spans="1:13" ht="20.100000000000001" customHeight="1">
      <c r="A1" s="179" t="s">
        <v>313</v>
      </c>
      <c r="B1" s="180"/>
      <c r="C1" s="180"/>
      <c r="D1" s="180"/>
      <c r="E1" s="180"/>
      <c r="F1" s="181"/>
    </row>
    <row r="2" spans="1:13" ht="20.100000000000001" customHeight="1">
      <c r="A2" s="182" t="s">
        <v>43</v>
      </c>
      <c r="B2" s="180"/>
      <c r="C2" s="180"/>
      <c r="D2" s="180"/>
      <c r="E2" s="180"/>
      <c r="F2" s="181"/>
    </row>
    <row r="3" spans="1:13" ht="20.100000000000001" customHeight="1">
      <c r="A3" s="190"/>
      <c r="B3" s="180"/>
      <c r="C3" s="180"/>
      <c r="D3" s="180"/>
      <c r="E3" s="180"/>
      <c r="F3" s="181"/>
    </row>
    <row r="4" spans="1:13" s="114" customFormat="1" ht="20.100000000000001" customHeight="1">
      <c r="A4" s="292"/>
      <c r="B4" s="292"/>
      <c r="C4" s="292"/>
      <c r="D4" s="292"/>
      <c r="E4" s="292"/>
      <c r="F4" s="292"/>
      <c r="G4" s="292"/>
      <c r="H4" s="292"/>
      <c r="I4" s="292"/>
      <c r="J4" s="292"/>
      <c r="K4" s="292"/>
      <c r="M4" s="397" t="s">
        <v>478</v>
      </c>
    </row>
    <row r="5" spans="1:13" s="114" customFormat="1" ht="27" customHeight="1">
      <c r="A5" s="271"/>
      <c r="B5" s="141">
        <v>2009</v>
      </c>
      <c r="C5" s="159">
        <v>2010</v>
      </c>
      <c r="D5" s="141">
        <v>2011</v>
      </c>
      <c r="E5" s="160">
        <v>2012</v>
      </c>
      <c r="F5" s="198">
        <v>2013</v>
      </c>
      <c r="G5" s="198">
        <v>2014</v>
      </c>
      <c r="H5" s="198">
        <v>2015</v>
      </c>
      <c r="I5" s="198">
        <v>2016</v>
      </c>
      <c r="J5" s="198">
        <v>2017</v>
      </c>
      <c r="K5" s="198">
        <v>2018</v>
      </c>
      <c r="L5" s="198">
        <v>2019</v>
      </c>
      <c r="M5" s="198">
        <v>2020</v>
      </c>
    </row>
    <row r="6" spans="1:13" s="114" customFormat="1" ht="20.100000000000001" customHeight="1">
      <c r="A6" s="263" t="s">
        <v>17</v>
      </c>
      <c r="B6" s="152">
        <f t="shared" ref="B6:I6" si="0">SUM(B7:B21)</f>
        <v>24799</v>
      </c>
      <c r="C6" s="154">
        <f t="shared" si="0"/>
        <v>25892</v>
      </c>
      <c r="D6" s="154">
        <f t="shared" si="0"/>
        <v>31988</v>
      </c>
      <c r="E6" s="154">
        <f t="shared" si="0"/>
        <v>25721</v>
      </c>
      <c r="F6" s="154">
        <f t="shared" si="0"/>
        <v>29268</v>
      </c>
      <c r="G6" s="269">
        <f t="shared" si="0"/>
        <v>30732</v>
      </c>
      <c r="H6" s="269">
        <f t="shared" si="0"/>
        <v>35190</v>
      </c>
      <c r="I6" s="269">
        <f t="shared" si="0"/>
        <v>35850</v>
      </c>
      <c r="J6" s="269">
        <f>SUM(J7:J21)</f>
        <v>36300</v>
      </c>
      <c r="K6" s="154">
        <f>SUM(K7:K21)</f>
        <v>38732</v>
      </c>
      <c r="L6" s="154">
        <f>SUM(L7:L21)</f>
        <v>41011</v>
      </c>
      <c r="M6" s="154">
        <f>SUM(M7:M21)</f>
        <v>44161</v>
      </c>
    </row>
    <row r="7" spans="1:13" s="114" customFormat="1" ht="20.100000000000001" customHeight="1">
      <c r="A7" s="114" t="s">
        <v>326</v>
      </c>
      <c r="B7" s="107">
        <v>727</v>
      </c>
      <c r="C7" s="155">
        <v>677</v>
      </c>
      <c r="D7" s="155">
        <v>645</v>
      </c>
      <c r="E7" s="155">
        <v>585</v>
      </c>
      <c r="F7" s="212">
        <v>507</v>
      </c>
      <c r="G7" s="212">
        <v>708</v>
      </c>
      <c r="H7" s="212">
        <v>725</v>
      </c>
      <c r="I7" s="212">
        <v>655</v>
      </c>
      <c r="J7" s="212">
        <v>517</v>
      </c>
      <c r="K7" s="212">
        <v>490</v>
      </c>
      <c r="L7" s="212">
        <v>499</v>
      </c>
      <c r="M7" s="123">
        <v>585</v>
      </c>
    </row>
    <row r="8" spans="1:13" s="114" customFormat="1" ht="20.100000000000001" customHeight="1">
      <c r="A8" s="114" t="s">
        <v>327</v>
      </c>
      <c r="B8" s="107">
        <v>5118</v>
      </c>
      <c r="C8" s="155">
        <v>4885</v>
      </c>
      <c r="D8" s="155">
        <v>4323</v>
      </c>
      <c r="E8" s="155">
        <v>4213</v>
      </c>
      <c r="F8" s="212">
        <v>3952</v>
      </c>
      <c r="G8" s="212">
        <v>3984</v>
      </c>
      <c r="H8" s="212">
        <v>4374</v>
      </c>
      <c r="I8" s="212">
        <v>3614</v>
      </c>
      <c r="J8" s="212">
        <v>3884</v>
      </c>
      <c r="K8" s="212">
        <v>3909</v>
      </c>
      <c r="L8" s="212">
        <v>4067</v>
      </c>
      <c r="M8" s="123">
        <v>3720</v>
      </c>
    </row>
    <row r="9" spans="1:13" s="114" customFormat="1" ht="20.100000000000001" customHeight="1">
      <c r="A9" s="114" t="s">
        <v>328</v>
      </c>
      <c r="B9" s="107">
        <v>1133</v>
      </c>
      <c r="C9" s="155">
        <v>1340</v>
      </c>
      <c r="D9" s="155">
        <v>4190</v>
      </c>
      <c r="E9" s="155">
        <v>3929</v>
      </c>
      <c r="F9" s="212">
        <v>3868</v>
      </c>
      <c r="G9" s="212">
        <v>4425</v>
      </c>
      <c r="H9" s="212">
        <v>4729</v>
      </c>
      <c r="I9" s="212">
        <v>5299</v>
      </c>
      <c r="J9" s="212">
        <v>6691</v>
      </c>
      <c r="K9" s="212">
        <v>7080</v>
      </c>
      <c r="L9" s="212">
        <v>8385</v>
      </c>
      <c r="M9" s="123">
        <v>8049</v>
      </c>
    </row>
    <row r="10" spans="1:13" s="114" customFormat="1" ht="20.100000000000001" customHeight="1">
      <c r="A10" s="114" t="s">
        <v>329</v>
      </c>
      <c r="B10" s="107">
        <v>599</v>
      </c>
      <c r="C10" s="155">
        <v>745</v>
      </c>
      <c r="D10" s="155">
        <v>711</v>
      </c>
      <c r="E10" s="155">
        <v>465</v>
      </c>
      <c r="F10" s="212">
        <v>411</v>
      </c>
      <c r="G10" s="212">
        <v>509</v>
      </c>
      <c r="H10" s="212">
        <v>550</v>
      </c>
      <c r="I10" s="212">
        <v>523</v>
      </c>
      <c r="J10" s="212">
        <v>416</v>
      </c>
      <c r="K10" s="212">
        <v>204</v>
      </c>
      <c r="L10" s="212">
        <v>182</v>
      </c>
      <c r="M10" s="123">
        <v>235</v>
      </c>
    </row>
    <row r="11" spans="1:13" s="114" customFormat="1" ht="20.100000000000001" customHeight="1">
      <c r="A11" s="114" t="s">
        <v>330</v>
      </c>
      <c r="B11" s="107">
        <v>1004</v>
      </c>
      <c r="C11" s="155">
        <v>1038</v>
      </c>
      <c r="D11" s="155">
        <v>1112</v>
      </c>
      <c r="E11" s="155">
        <v>1036</v>
      </c>
      <c r="F11" s="212">
        <v>910</v>
      </c>
      <c r="G11" s="212">
        <v>953</v>
      </c>
      <c r="H11" s="212">
        <v>827</v>
      </c>
      <c r="I11" s="212">
        <v>848</v>
      </c>
      <c r="J11" s="212">
        <v>808</v>
      </c>
      <c r="K11" s="212">
        <v>632</v>
      </c>
      <c r="L11" s="212">
        <v>555</v>
      </c>
      <c r="M11" s="123">
        <v>586</v>
      </c>
    </row>
    <row r="12" spans="1:13" s="114" customFormat="1" ht="20.100000000000001" customHeight="1">
      <c r="A12" s="114" t="s">
        <v>331</v>
      </c>
      <c r="B12" s="107">
        <v>1175</v>
      </c>
      <c r="C12" s="155">
        <v>1365</v>
      </c>
      <c r="D12" s="155">
        <v>1712</v>
      </c>
      <c r="E12" s="155">
        <v>1599</v>
      </c>
      <c r="F12" s="212">
        <v>1515</v>
      </c>
      <c r="G12" s="212">
        <v>1473</v>
      </c>
      <c r="H12" s="212">
        <v>1840</v>
      </c>
      <c r="I12" s="212">
        <v>1380</v>
      </c>
      <c r="J12" s="212">
        <v>1586</v>
      </c>
      <c r="K12" s="212">
        <v>1916</v>
      </c>
      <c r="L12" s="212">
        <v>1839</v>
      </c>
      <c r="M12" s="123">
        <v>1994</v>
      </c>
    </row>
    <row r="13" spans="1:13" s="114" customFormat="1" ht="20.100000000000001" customHeight="1">
      <c r="A13" s="114" t="s">
        <v>332</v>
      </c>
      <c r="B13" s="107">
        <v>1753</v>
      </c>
      <c r="C13" s="155">
        <v>2020</v>
      </c>
      <c r="D13" s="155">
        <v>1835</v>
      </c>
      <c r="E13" s="155">
        <v>1734</v>
      </c>
      <c r="F13" s="212">
        <v>1084</v>
      </c>
      <c r="G13" s="212">
        <v>760</v>
      </c>
      <c r="H13" s="212">
        <v>785</v>
      </c>
      <c r="I13" s="212">
        <v>942</v>
      </c>
      <c r="J13" s="212">
        <v>720</v>
      </c>
      <c r="K13" s="212">
        <v>710</v>
      </c>
      <c r="L13" s="212">
        <v>855</v>
      </c>
      <c r="M13" s="123">
        <v>899</v>
      </c>
    </row>
    <row r="14" spans="1:13" s="114" customFormat="1" ht="20.100000000000001" customHeight="1">
      <c r="A14" s="114" t="s">
        <v>333</v>
      </c>
      <c r="B14" s="107">
        <v>4021</v>
      </c>
      <c r="C14" s="155">
        <v>5139</v>
      </c>
      <c r="D14" s="155">
        <v>6356</v>
      </c>
      <c r="E14" s="155">
        <v>5022</v>
      </c>
      <c r="F14" s="212">
        <v>5418</v>
      </c>
      <c r="G14" s="212">
        <v>5367</v>
      </c>
      <c r="H14" s="212">
        <v>5215</v>
      </c>
      <c r="I14" s="212">
        <v>5731</v>
      </c>
      <c r="J14" s="212">
        <v>5629</v>
      </c>
      <c r="K14" s="212">
        <v>5493</v>
      </c>
      <c r="L14" s="212">
        <v>5537</v>
      </c>
      <c r="M14" s="123">
        <v>5417</v>
      </c>
    </row>
    <row r="15" spans="1:13" s="114" customFormat="1" ht="20.100000000000001" customHeight="1">
      <c r="A15" s="114" t="s">
        <v>334</v>
      </c>
      <c r="B15" s="107">
        <v>3177</v>
      </c>
      <c r="C15" s="155">
        <v>2758</v>
      </c>
      <c r="D15" s="155">
        <v>3510</v>
      </c>
      <c r="E15" s="155">
        <v>1002</v>
      </c>
      <c r="F15" s="212">
        <v>2765</v>
      </c>
      <c r="G15" s="212">
        <v>3978</v>
      </c>
      <c r="H15" s="212">
        <v>6149</v>
      </c>
      <c r="I15" s="212">
        <v>6853</v>
      </c>
      <c r="J15" s="212">
        <v>5624</v>
      </c>
      <c r="K15" s="212">
        <v>6769</v>
      </c>
      <c r="L15" s="212">
        <v>7380</v>
      </c>
      <c r="M15" s="123">
        <v>8123</v>
      </c>
    </row>
    <row r="16" spans="1:13" s="114" customFormat="1" ht="20.100000000000001" customHeight="1">
      <c r="A16" s="114" t="s">
        <v>335</v>
      </c>
      <c r="B16" s="107">
        <v>520</v>
      </c>
      <c r="C16" s="155">
        <v>626</v>
      </c>
      <c r="D16" s="155">
        <v>538</v>
      </c>
      <c r="E16" s="155">
        <v>536</v>
      </c>
      <c r="F16" s="212">
        <v>624</v>
      </c>
      <c r="G16" s="212">
        <v>800</v>
      </c>
      <c r="H16" s="212">
        <v>962</v>
      </c>
      <c r="I16" s="212">
        <v>956</v>
      </c>
      <c r="J16" s="212">
        <v>864</v>
      </c>
      <c r="K16" s="212">
        <v>1115</v>
      </c>
      <c r="L16" s="212">
        <v>1037</v>
      </c>
      <c r="M16" s="123">
        <v>1413</v>
      </c>
    </row>
    <row r="17" spans="1:13" s="114" customFormat="1" ht="20.100000000000001" customHeight="1">
      <c r="A17" s="114" t="s">
        <v>336</v>
      </c>
      <c r="B17" s="107">
        <v>4170</v>
      </c>
      <c r="C17" s="155">
        <v>3800</v>
      </c>
      <c r="D17" s="155">
        <v>4633</v>
      </c>
      <c r="E17" s="155">
        <v>3433</v>
      </c>
      <c r="F17" s="212">
        <v>5907</v>
      </c>
      <c r="G17" s="212">
        <v>5362</v>
      </c>
      <c r="H17" s="212">
        <v>6932</v>
      </c>
      <c r="I17" s="212">
        <v>7060</v>
      </c>
      <c r="J17" s="212">
        <v>7849</v>
      </c>
      <c r="K17" s="212">
        <v>8884</v>
      </c>
      <c r="L17" s="212">
        <v>9272</v>
      </c>
      <c r="M17" s="123">
        <v>12140</v>
      </c>
    </row>
    <row r="18" spans="1:13" s="114" customFormat="1" ht="20.100000000000001" customHeight="1">
      <c r="A18" s="114" t="s">
        <v>337</v>
      </c>
      <c r="B18" s="107">
        <v>421</v>
      </c>
      <c r="C18" s="155">
        <v>498</v>
      </c>
      <c r="D18" s="155">
        <v>461</v>
      </c>
      <c r="E18" s="155">
        <v>473</v>
      </c>
      <c r="F18" s="212">
        <v>523</v>
      </c>
      <c r="G18" s="212">
        <v>536</v>
      </c>
      <c r="H18" s="212">
        <v>508</v>
      </c>
      <c r="I18" s="212">
        <v>520</v>
      </c>
      <c r="J18" s="212">
        <v>547</v>
      </c>
      <c r="K18" s="212">
        <v>528</v>
      </c>
      <c r="L18" s="212">
        <v>525</v>
      </c>
      <c r="M18" s="123">
        <v>288</v>
      </c>
    </row>
    <row r="19" spans="1:13" s="114" customFormat="1" ht="20.100000000000001" customHeight="1">
      <c r="A19" s="114" t="s">
        <v>338</v>
      </c>
      <c r="B19" s="107">
        <v>634</v>
      </c>
      <c r="C19" s="212">
        <v>751</v>
      </c>
      <c r="D19" s="212">
        <v>1744</v>
      </c>
      <c r="E19" s="212">
        <v>1599</v>
      </c>
      <c r="F19" s="212">
        <v>1593</v>
      </c>
      <c r="G19" s="212">
        <v>1667</v>
      </c>
      <c r="H19" s="212">
        <v>1411</v>
      </c>
      <c r="I19" s="212">
        <v>1414</v>
      </c>
      <c r="J19" s="212">
        <v>1117</v>
      </c>
      <c r="K19" s="212">
        <v>945</v>
      </c>
      <c r="L19" s="212">
        <v>845</v>
      </c>
      <c r="M19" s="123">
        <v>679</v>
      </c>
    </row>
    <row r="20" spans="1:13" s="114" customFormat="1" ht="20.100000000000001" customHeight="1">
      <c r="A20" s="114" t="s">
        <v>339</v>
      </c>
      <c r="B20" s="114">
        <v>278</v>
      </c>
      <c r="C20" s="212">
        <v>212</v>
      </c>
      <c r="D20" s="212">
        <v>98</v>
      </c>
      <c r="E20" s="212">
        <v>66</v>
      </c>
      <c r="F20" s="212">
        <v>133</v>
      </c>
      <c r="G20" s="212">
        <v>111</v>
      </c>
      <c r="H20" s="212">
        <v>120</v>
      </c>
      <c r="I20" s="212">
        <v>30</v>
      </c>
      <c r="J20" s="212">
        <v>27</v>
      </c>
      <c r="K20" s="212">
        <v>37</v>
      </c>
      <c r="L20" s="212">
        <v>33</v>
      </c>
      <c r="M20" s="123">
        <v>31</v>
      </c>
    </row>
    <row r="21" spans="1:13" s="114" customFormat="1" ht="20.100000000000001" customHeight="1">
      <c r="A21" s="114" t="s">
        <v>340</v>
      </c>
      <c r="B21" s="114">
        <v>69</v>
      </c>
      <c r="C21" s="212">
        <v>38</v>
      </c>
      <c r="D21" s="212">
        <v>120</v>
      </c>
      <c r="E21" s="212">
        <v>29</v>
      </c>
      <c r="F21" s="212">
        <v>58</v>
      </c>
      <c r="G21" s="212">
        <v>99</v>
      </c>
      <c r="H21" s="212">
        <v>63</v>
      </c>
      <c r="I21" s="212">
        <v>25</v>
      </c>
      <c r="J21" s="212">
        <v>21</v>
      </c>
      <c r="K21" s="212">
        <v>20</v>
      </c>
      <c r="L21" s="287" t="s">
        <v>579</v>
      </c>
      <c r="M21" s="123">
        <v>2</v>
      </c>
    </row>
    <row r="22" spans="1:13" s="114" customFormat="1" ht="20.100000000000001" customHeight="1"/>
    <row r="23" spans="1:13" ht="20.100000000000001" customHeight="1">
      <c r="A23" s="14"/>
      <c r="B23" s="14"/>
      <c r="C23" s="14"/>
      <c r="D23" s="14"/>
      <c r="E23" s="14"/>
      <c r="F23" s="14"/>
    </row>
    <row r="24" spans="1:13" ht="20.100000000000001" customHeight="1">
      <c r="A24" s="14"/>
      <c r="B24" s="14"/>
      <c r="C24" s="14"/>
      <c r="D24" s="14"/>
      <c r="E24" s="14"/>
      <c r="F24" s="14"/>
    </row>
    <row r="25" spans="1:13" ht="20.100000000000001" customHeight="1">
      <c r="A25" s="14"/>
      <c r="B25" s="14"/>
      <c r="C25" s="14"/>
      <c r="D25" s="14"/>
      <c r="E25" s="14"/>
      <c r="F25" s="14"/>
    </row>
    <row r="26" spans="1:13" ht="20.100000000000001" customHeight="1">
      <c r="A26" s="14"/>
      <c r="B26" s="14"/>
      <c r="C26" s="14"/>
      <c r="D26" s="14"/>
      <c r="E26" s="14"/>
      <c r="F26" s="14"/>
    </row>
    <row r="27" spans="1:13" ht="20.100000000000001" customHeight="1">
      <c r="A27" s="14"/>
      <c r="B27" s="14"/>
      <c r="C27" s="14"/>
      <c r="D27" s="14"/>
      <c r="E27" s="14"/>
      <c r="F27" s="14"/>
    </row>
    <row r="28" spans="1:13" ht="20.100000000000001" customHeight="1">
      <c r="A28" s="14"/>
      <c r="B28" s="14"/>
      <c r="C28" s="14"/>
      <c r="D28" s="14"/>
      <c r="E28" s="14"/>
      <c r="F28" s="14"/>
    </row>
    <row r="29" spans="1:13" ht="20.100000000000001" customHeight="1">
      <c r="A29" s="14"/>
      <c r="B29" s="14"/>
      <c r="C29" s="14"/>
      <c r="D29" s="14"/>
      <c r="E29" s="14"/>
      <c r="F29" s="14"/>
    </row>
    <row r="30" spans="1:13" ht="20.100000000000001" customHeight="1">
      <c r="A30" s="14"/>
      <c r="B30" s="14"/>
      <c r="C30" s="14"/>
      <c r="D30" s="14"/>
      <c r="E30" s="14"/>
      <c r="F30" s="14"/>
    </row>
    <row r="31" spans="1:13" ht="20.100000000000001" customHeight="1">
      <c r="A31" s="14"/>
      <c r="B31" s="14"/>
      <c r="C31" s="14"/>
      <c r="D31" s="14"/>
      <c r="E31" s="14"/>
      <c r="F31" s="14"/>
    </row>
    <row r="32" spans="1:13" ht="20.100000000000001" customHeight="1">
      <c r="A32" s="14"/>
      <c r="B32" s="14"/>
      <c r="C32" s="14"/>
      <c r="D32" s="14"/>
      <c r="E32" s="14"/>
      <c r="F32" s="14"/>
    </row>
    <row r="33" spans="1:13" ht="20.100000000000001" customHeight="1">
      <c r="A33" s="14"/>
      <c r="B33" s="14"/>
      <c r="C33" s="14"/>
      <c r="D33" s="14"/>
      <c r="E33" s="14"/>
      <c r="F33" s="14"/>
    </row>
    <row r="34" spans="1:13" ht="20.100000000000001" customHeight="1">
      <c r="A34" s="14"/>
      <c r="B34" s="14"/>
      <c r="C34" s="14"/>
      <c r="D34" s="14"/>
      <c r="E34" s="14"/>
      <c r="F34" s="14"/>
    </row>
    <row r="35" spans="1:13" ht="20.100000000000001" customHeight="1">
      <c r="A35" s="14"/>
      <c r="B35" s="14"/>
      <c r="C35" s="14"/>
      <c r="D35" s="14"/>
      <c r="E35" s="14"/>
      <c r="F35" s="14"/>
    </row>
    <row r="36" spans="1:13" ht="20.100000000000001" customHeight="1">
      <c r="A36" s="179" t="s">
        <v>314</v>
      </c>
      <c r="B36" s="180"/>
      <c r="C36" s="180"/>
      <c r="D36" s="180"/>
      <c r="E36" s="180"/>
      <c r="F36" s="181"/>
    </row>
    <row r="37" spans="1:13" ht="20.100000000000001" customHeight="1">
      <c r="A37" s="182" t="s">
        <v>44</v>
      </c>
      <c r="B37" s="180"/>
      <c r="C37" s="180"/>
      <c r="D37" s="180"/>
      <c r="E37" s="180"/>
      <c r="F37" s="181"/>
    </row>
    <row r="38" spans="1:13" ht="20.100000000000001" customHeight="1">
      <c r="A38" s="190"/>
      <c r="B38" s="180"/>
      <c r="C38" s="180"/>
      <c r="D38" s="180"/>
      <c r="E38" s="180"/>
      <c r="F38" s="181"/>
    </row>
    <row r="39" spans="1:13" ht="20.100000000000001" customHeight="1">
      <c r="B39" s="296"/>
      <c r="C39" s="296"/>
      <c r="D39" s="296"/>
      <c r="E39" s="296"/>
      <c r="F39" s="296"/>
      <c r="G39" s="296"/>
      <c r="H39" s="296"/>
      <c r="I39" s="296"/>
      <c r="J39" s="296"/>
      <c r="K39" s="296"/>
      <c r="M39" s="396" t="s">
        <v>475</v>
      </c>
    </row>
    <row r="40" spans="1:13" ht="27" customHeight="1">
      <c r="A40" s="271"/>
      <c r="B40" s="141">
        <v>2009</v>
      </c>
      <c r="C40" s="159">
        <v>2010</v>
      </c>
      <c r="D40" s="141">
        <v>2011</v>
      </c>
      <c r="E40" s="160">
        <v>2012</v>
      </c>
      <c r="F40" s="198">
        <v>2013</v>
      </c>
      <c r="G40" s="198">
        <v>2014</v>
      </c>
      <c r="H40" s="198">
        <v>2015</v>
      </c>
      <c r="I40" s="198">
        <v>2016</v>
      </c>
      <c r="J40" s="198">
        <v>2017</v>
      </c>
      <c r="K40" s="198">
        <v>2018</v>
      </c>
      <c r="L40" s="198">
        <v>2019</v>
      </c>
      <c r="M40" s="198">
        <v>2020</v>
      </c>
    </row>
    <row r="41" spans="1:13" ht="20.100000000000001" customHeight="1">
      <c r="A41" s="265" t="s">
        <v>17</v>
      </c>
      <c r="B41" s="173">
        <f t="shared" ref="B41:B42" si="1">+B76/B6*10</f>
        <v>177.46965603451753</v>
      </c>
      <c r="C41" s="363">
        <f>C76/C6*10</f>
        <v>185.01042793140738</v>
      </c>
      <c r="D41" s="363">
        <f t="shared" ref="D41:I41" si="2">D76/D6*10</f>
        <v>190.69901212954858</v>
      </c>
      <c r="E41" s="363">
        <f t="shared" si="2"/>
        <v>183.81050503479645</v>
      </c>
      <c r="F41" s="363">
        <f t="shared" si="2"/>
        <v>195.18245182451824</v>
      </c>
      <c r="G41" s="363">
        <f t="shared" si="2"/>
        <v>191.16035402837434</v>
      </c>
      <c r="H41" s="363">
        <f t="shared" si="2"/>
        <v>204.81415174765559</v>
      </c>
      <c r="I41" s="363">
        <f t="shared" si="2"/>
        <v>197.88089260808928</v>
      </c>
      <c r="J41" s="363">
        <f>J76/J6*10</f>
        <v>188.62589531680442</v>
      </c>
      <c r="K41" s="363">
        <f>K76/K6*10</f>
        <v>184.9659196530001</v>
      </c>
      <c r="L41" s="363">
        <f>L76/L6*10</f>
        <v>209.91051181390358</v>
      </c>
      <c r="M41" s="363">
        <f>M76/M6*10</f>
        <v>203.15685786100858</v>
      </c>
    </row>
    <row r="42" spans="1:13" ht="20.100000000000001" customHeight="1">
      <c r="A42" s="117" t="s">
        <v>326</v>
      </c>
      <c r="B42" s="176">
        <f t="shared" si="1"/>
        <v>173.06740027510315</v>
      </c>
      <c r="C42" s="368">
        <f t="shared" ref="C42:I42" si="3">C77/C7*10</f>
        <v>176.88330871491874</v>
      </c>
      <c r="D42" s="368">
        <f t="shared" si="3"/>
        <v>173.22480620155036</v>
      </c>
      <c r="E42" s="368">
        <f t="shared" si="3"/>
        <v>172.23931623931622</v>
      </c>
      <c r="F42" s="368">
        <f t="shared" si="3"/>
        <v>184.61538461538458</v>
      </c>
      <c r="G42" s="368">
        <f t="shared" si="3"/>
        <v>219.50564971751413</v>
      </c>
      <c r="H42" s="368">
        <f t="shared" si="3"/>
        <v>182.59310344827585</v>
      </c>
      <c r="I42" s="368">
        <f t="shared" si="3"/>
        <v>185.90839694656489</v>
      </c>
      <c r="J42" s="368">
        <f t="shared" ref="J42:K42" si="4">J77/J7*10</f>
        <v>187.13733075435204</v>
      </c>
      <c r="K42" s="368">
        <f t="shared" si="4"/>
        <v>193.30612244897961</v>
      </c>
      <c r="L42" s="368">
        <f t="shared" ref="L42:M42" si="5">L77/L7*10</f>
        <v>228.11623246492985</v>
      </c>
      <c r="M42" s="368">
        <f t="shared" si="5"/>
        <v>202.95726495726495</v>
      </c>
    </row>
    <row r="43" spans="1:13" ht="20.100000000000001" customHeight="1">
      <c r="A43" s="117" t="s">
        <v>327</v>
      </c>
      <c r="B43" s="176">
        <f t="shared" ref="B43" si="6">+B78/B8*10</f>
        <v>150</v>
      </c>
      <c r="C43" s="368">
        <f t="shared" ref="C43:I43" si="7">C78/C8*10</f>
        <v>159.63152507676563</v>
      </c>
      <c r="D43" s="368">
        <f t="shared" si="7"/>
        <v>200</v>
      </c>
      <c r="E43" s="368">
        <f t="shared" si="7"/>
        <v>194.99881319724662</v>
      </c>
      <c r="F43" s="368">
        <f t="shared" si="7"/>
        <v>196.21204453441294</v>
      </c>
      <c r="G43" s="368">
        <f t="shared" si="7"/>
        <v>192.46987951807228</v>
      </c>
      <c r="H43" s="368">
        <f t="shared" si="7"/>
        <v>176.09739368998629</v>
      </c>
      <c r="I43" s="368">
        <f t="shared" si="7"/>
        <v>179.99446596568899</v>
      </c>
      <c r="J43" s="368">
        <f t="shared" ref="J43:K43" si="8">J78/J8*10</f>
        <v>185.58959835221424</v>
      </c>
      <c r="K43" s="368">
        <f t="shared" si="8"/>
        <v>163.89102072141213</v>
      </c>
      <c r="L43" s="368">
        <f t="shared" ref="L43:M43" si="9">L78/L8*10</f>
        <v>189.2869436931399</v>
      </c>
      <c r="M43" s="368">
        <f t="shared" si="9"/>
        <v>200.4086021505376</v>
      </c>
    </row>
    <row r="44" spans="1:13" ht="20.100000000000001" customHeight="1">
      <c r="A44" s="117" t="s">
        <v>328</v>
      </c>
      <c r="B44" s="176">
        <f t="shared" ref="B44" si="10">+B79/B9*10</f>
        <v>80</v>
      </c>
      <c r="C44" s="368">
        <f t="shared" ref="C44:I44" si="11">C79/C9*10</f>
        <v>81.947761194029852</v>
      </c>
      <c r="D44" s="368">
        <f t="shared" si="11"/>
        <v>89.606205250596659</v>
      </c>
      <c r="E44" s="368">
        <f t="shared" si="11"/>
        <v>120.35123441079156</v>
      </c>
      <c r="F44" s="368">
        <f t="shared" si="11"/>
        <v>122.02171664943123</v>
      </c>
      <c r="G44" s="368">
        <f t="shared" si="11"/>
        <v>155.36949152542374</v>
      </c>
      <c r="H44" s="368">
        <f t="shared" si="11"/>
        <v>191.60076126030873</v>
      </c>
      <c r="I44" s="368">
        <f t="shared" si="11"/>
        <v>122.00981317229665</v>
      </c>
      <c r="J44" s="368">
        <f t="shared" ref="J44:K44" si="12">J79/J9*10</f>
        <v>137.50410999850547</v>
      </c>
      <c r="K44" s="368">
        <f t="shared" si="12"/>
        <v>145.27966101694915</v>
      </c>
      <c r="L44" s="368">
        <f t="shared" ref="L44:M44" si="13">L79/L9*10</f>
        <v>147.88670244484197</v>
      </c>
      <c r="M44" s="368">
        <f t="shared" si="13"/>
        <v>173.26375947322649</v>
      </c>
    </row>
    <row r="45" spans="1:13" ht="20.100000000000001" customHeight="1">
      <c r="A45" s="117" t="s">
        <v>329</v>
      </c>
      <c r="B45" s="176">
        <f t="shared" ref="B45" si="14">+B80/B10*10</f>
        <v>116.22704507512522</v>
      </c>
      <c r="C45" s="368">
        <f t="shared" ref="C45:I45" si="15">C80/C10*10</f>
        <v>120</v>
      </c>
      <c r="D45" s="368">
        <f t="shared" si="15"/>
        <v>116.72292545710266</v>
      </c>
      <c r="E45" s="368">
        <f t="shared" si="15"/>
        <v>115.97849462365591</v>
      </c>
      <c r="F45" s="368">
        <f t="shared" si="15"/>
        <v>137.61557177615572</v>
      </c>
      <c r="G45" s="368">
        <f t="shared" si="15"/>
        <v>167.52455795677801</v>
      </c>
      <c r="H45" s="368">
        <f t="shared" si="15"/>
        <v>124.34545454545454</v>
      </c>
      <c r="I45" s="368">
        <f t="shared" si="15"/>
        <v>173.76673040152963</v>
      </c>
      <c r="J45" s="368">
        <f t="shared" ref="J45:K45" si="16">J80/J10*10</f>
        <v>156.65865384615384</v>
      </c>
      <c r="K45" s="368">
        <f t="shared" si="16"/>
        <v>151.96078431372547</v>
      </c>
      <c r="L45" s="368">
        <f t="shared" ref="L45:M45" si="17">L80/L10*10</f>
        <v>204.67032967032966</v>
      </c>
      <c r="M45" s="368">
        <f t="shared" si="17"/>
        <v>211.36170212765958</v>
      </c>
    </row>
    <row r="46" spans="1:13" ht="20.100000000000001" customHeight="1">
      <c r="A46" s="117" t="s">
        <v>330</v>
      </c>
      <c r="B46" s="176">
        <f t="shared" ref="B46" si="18">+B81/B11*10</f>
        <v>81.613545816733065</v>
      </c>
      <c r="C46" s="368">
        <f t="shared" ref="C46:I46" si="19">C81/C11*10</f>
        <v>76.146435452793838</v>
      </c>
      <c r="D46" s="368">
        <f t="shared" si="19"/>
        <v>81.411870503597115</v>
      </c>
      <c r="E46" s="368">
        <f t="shared" si="19"/>
        <v>82.972972972972968</v>
      </c>
      <c r="F46" s="368">
        <f t="shared" si="19"/>
        <v>82.241758241758234</v>
      </c>
      <c r="G46" s="368">
        <f t="shared" si="19"/>
        <v>152.80167890870933</v>
      </c>
      <c r="H46" s="368">
        <f t="shared" si="19"/>
        <v>83.651753325272068</v>
      </c>
      <c r="I46" s="368">
        <f t="shared" si="19"/>
        <v>170.75471698113208</v>
      </c>
      <c r="J46" s="368">
        <f t="shared" ref="J46:K46" si="20">J81/J11*10</f>
        <v>90.148514851485146</v>
      </c>
      <c r="K46" s="368">
        <f t="shared" si="20"/>
        <v>80.079113924050631</v>
      </c>
      <c r="L46" s="368">
        <f t="shared" ref="L46:M46" si="21">L81/L11*10</f>
        <v>109.56756756756758</v>
      </c>
      <c r="M46" s="368">
        <f t="shared" si="21"/>
        <v>218.43003412969284</v>
      </c>
    </row>
    <row r="47" spans="1:13" ht="20.100000000000001" customHeight="1">
      <c r="A47" s="117" t="s">
        <v>331</v>
      </c>
      <c r="B47" s="176">
        <f t="shared" ref="B47" si="22">+B82/B12*10</f>
        <v>127.2</v>
      </c>
      <c r="C47" s="368">
        <f t="shared" ref="C47:I47" si="23">C82/C12*10</f>
        <v>120.15384615384616</v>
      </c>
      <c r="D47" s="368">
        <f t="shared" si="23"/>
        <v>119.13551401869158</v>
      </c>
      <c r="E47" s="368">
        <f t="shared" si="23"/>
        <v>116.36022514071294</v>
      </c>
      <c r="F47" s="368">
        <f t="shared" si="23"/>
        <v>154.996699669967</v>
      </c>
      <c r="G47" s="368">
        <f t="shared" si="23"/>
        <v>174.67752885268163</v>
      </c>
      <c r="H47" s="368">
        <f t="shared" si="23"/>
        <v>115.30978260869566</v>
      </c>
      <c r="I47" s="368">
        <f t="shared" si="23"/>
        <v>117</v>
      </c>
      <c r="J47" s="368">
        <f t="shared" ref="J47:K47" si="24">J82/J12*10</f>
        <v>200.30264817150061</v>
      </c>
      <c r="K47" s="368">
        <f t="shared" si="24"/>
        <v>192.09812108559501</v>
      </c>
      <c r="L47" s="368">
        <f t="shared" ref="L47:M47" si="25">L82/L12*10</f>
        <v>240.49483414899402</v>
      </c>
      <c r="M47" s="368">
        <f t="shared" si="25"/>
        <v>196.09829488465397</v>
      </c>
    </row>
    <row r="48" spans="1:13" ht="20.100000000000001" customHeight="1">
      <c r="A48" s="117" t="s">
        <v>332</v>
      </c>
      <c r="B48" s="176">
        <f t="shared" ref="B48" si="26">+B83/B13*10</f>
        <v>200</v>
      </c>
      <c r="C48" s="368">
        <f t="shared" ref="C48:I48" si="27">C83/C13*10</f>
        <v>190.480198019802</v>
      </c>
      <c r="D48" s="368">
        <f t="shared" si="27"/>
        <v>190</v>
      </c>
      <c r="E48" s="368">
        <f t="shared" si="27"/>
        <v>358.04498269896192</v>
      </c>
      <c r="F48" s="368">
        <f t="shared" si="27"/>
        <v>310.74723247232475</v>
      </c>
      <c r="G48" s="368">
        <f t="shared" si="27"/>
        <v>193.09210526315792</v>
      </c>
      <c r="H48" s="368">
        <f t="shared" si="27"/>
        <v>300</v>
      </c>
      <c r="I48" s="368">
        <f t="shared" si="27"/>
        <v>317.72823779193209</v>
      </c>
      <c r="J48" s="368">
        <f t="shared" ref="J48:K48" si="28">J83/J13*10</f>
        <v>200</v>
      </c>
      <c r="K48" s="368">
        <f t="shared" si="28"/>
        <v>195</v>
      </c>
      <c r="L48" s="368">
        <f t="shared" ref="L48:M48" si="29">L83/L13*10</f>
        <v>194.58479532163744</v>
      </c>
      <c r="M48" s="368">
        <f t="shared" si="29"/>
        <v>191.99110122358175</v>
      </c>
    </row>
    <row r="49" spans="1:13" ht="20.100000000000001" customHeight="1">
      <c r="A49" s="117" t="s">
        <v>333</v>
      </c>
      <c r="B49" s="176">
        <f t="shared" ref="B49" si="30">+B84/B14*10</f>
        <v>199.04252673464313</v>
      </c>
      <c r="C49" s="368">
        <f t="shared" ref="C49:I49" si="31">C84/C14*10</f>
        <v>222.63864565090486</v>
      </c>
      <c r="D49" s="368">
        <f t="shared" si="31"/>
        <v>249.60667086217745</v>
      </c>
      <c r="E49" s="368">
        <f t="shared" si="31"/>
        <v>187.2441258462764</v>
      </c>
      <c r="F49" s="368">
        <f t="shared" si="31"/>
        <v>209.68992248062017</v>
      </c>
      <c r="G49" s="368">
        <f t="shared" si="31"/>
        <v>210.57760387553569</v>
      </c>
      <c r="H49" s="368">
        <f t="shared" si="31"/>
        <v>245.00095877277087</v>
      </c>
      <c r="I49" s="368">
        <f t="shared" si="31"/>
        <v>235.3515965800035</v>
      </c>
      <c r="J49" s="368">
        <f t="shared" ref="J49:K49" si="32">J84/J14*10</f>
        <v>223.10179427962339</v>
      </c>
      <c r="K49" s="368">
        <f t="shared" si="32"/>
        <v>212.6379027853632</v>
      </c>
      <c r="L49" s="368">
        <f t="shared" ref="L49:M49" si="33">L84/L14*10</f>
        <v>253.48202998013363</v>
      </c>
      <c r="M49" s="368">
        <f t="shared" si="33"/>
        <v>231.69281890345212</v>
      </c>
    </row>
    <row r="50" spans="1:13" ht="20.100000000000001" customHeight="1">
      <c r="A50" s="117" t="s">
        <v>334</v>
      </c>
      <c r="B50" s="176">
        <f t="shared" ref="B50" si="34">+B85/B15*10</f>
        <v>232.52439408246772</v>
      </c>
      <c r="C50" s="368">
        <f t="shared" ref="C50:I50" si="35">C85/C15*10</f>
        <v>256.54459753444524</v>
      </c>
      <c r="D50" s="368">
        <f t="shared" si="35"/>
        <v>257.008547008547</v>
      </c>
      <c r="E50" s="368">
        <f t="shared" si="35"/>
        <v>213.25349301397208</v>
      </c>
      <c r="F50" s="368">
        <f t="shared" si="35"/>
        <v>250.17721518987341</v>
      </c>
      <c r="G50" s="368">
        <f t="shared" si="35"/>
        <v>221.79738562091504</v>
      </c>
      <c r="H50" s="368">
        <f t="shared" si="35"/>
        <v>235.12766303463977</v>
      </c>
      <c r="I50" s="368">
        <f t="shared" si="35"/>
        <v>229.86283379541806</v>
      </c>
      <c r="J50" s="368">
        <f t="shared" ref="J50:K50" si="36">J85/J15*10</f>
        <v>248.03876244665719</v>
      </c>
      <c r="K50" s="368">
        <f t="shared" si="36"/>
        <v>245.03767173880928</v>
      </c>
      <c r="L50" s="368">
        <f t="shared" ref="L50:M50" si="37">L85/L15*10</f>
        <v>270.0691056910569</v>
      </c>
      <c r="M50" s="368">
        <f t="shared" si="37"/>
        <v>208.66674873815094</v>
      </c>
    </row>
    <row r="51" spans="1:13" ht="20.100000000000001" customHeight="1">
      <c r="A51" s="117" t="s">
        <v>335</v>
      </c>
      <c r="B51" s="176">
        <f t="shared" ref="B51" si="38">+B86/B16*10</f>
        <v>119.88461538461537</v>
      </c>
      <c r="C51" s="368">
        <f t="shared" ref="C51:I51" si="39">C86/C16*10</f>
        <v>135.06389776357827</v>
      </c>
      <c r="D51" s="368">
        <f t="shared" si="39"/>
        <v>140.07434944237917</v>
      </c>
      <c r="E51" s="368">
        <f t="shared" si="39"/>
        <v>200</v>
      </c>
      <c r="F51" s="368">
        <f t="shared" si="39"/>
        <v>241.44230769230771</v>
      </c>
      <c r="G51" s="368">
        <f t="shared" si="39"/>
        <v>227.63750000000002</v>
      </c>
      <c r="H51" s="368">
        <f t="shared" si="39"/>
        <v>249.63617463617464</v>
      </c>
      <c r="I51" s="368">
        <f t="shared" si="39"/>
        <v>249.93723849372384</v>
      </c>
      <c r="J51" s="368">
        <f t="shared" ref="J51:K51" si="40">J86/J16*10</f>
        <v>191.04166666666669</v>
      </c>
      <c r="K51" s="368">
        <f t="shared" si="40"/>
        <v>165.94618834080717</v>
      </c>
      <c r="L51" s="368">
        <f t="shared" ref="L51:M51" si="41">L86/L16*10</f>
        <v>214.40694310511091</v>
      </c>
      <c r="M51" s="368">
        <f t="shared" si="41"/>
        <v>212.22222222222223</v>
      </c>
    </row>
    <row r="52" spans="1:13" ht="20.100000000000001" customHeight="1">
      <c r="A52" s="117" t="s">
        <v>336</v>
      </c>
      <c r="B52" s="176">
        <f t="shared" ref="B52" si="42">+B87/B17*10</f>
        <v>210</v>
      </c>
      <c r="C52" s="368">
        <f t="shared" ref="C52:I52" si="43">C87/C17*10</f>
        <v>230</v>
      </c>
      <c r="D52" s="368">
        <f t="shared" si="43"/>
        <v>190</v>
      </c>
      <c r="E52" s="368">
        <f t="shared" si="43"/>
        <v>180</v>
      </c>
      <c r="F52" s="368">
        <f t="shared" si="43"/>
        <v>205.44100220077871</v>
      </c>
      <c r="G52" s="368">
        <f t="shared" si="43"/>
        <v>187.38343901529279</v>
      </c>
      <c r="H52" s="368">
        <f t="shared" si="43"/>
        <v>214.22388920946335</v>
      </c>
      <c r="I52" s="368">
        <f t="shared" si="43"/>
        <v>211.54390934844196</v>
      </c>
      <c r="J52" s="368">
        <f t="shared" ref="J52:K52" si="44">J87/J17*10</f>
        <v>181.72633456491272</v>
      </c>
      <c r="K52" s="368">
        <f t="shared" si="44"/>
        <v>174.85479513732554</v>
      </c>
      <c r="L52" s="368">
        <f t="shared" ref="L52:M52" si="45">L87/L17*10</f>
        <v>201.31902502157033</v>
      </c>
      <c r="M52" s="368">
        <f t="shared" si="45"/>
        <v>206.91103789126853</v>
      </c>
    </row>
    <row r="53" spans="1:13" ht="20.100000000000001" customHeight="1">
      <c r="A53" s="117" t="s">
        <v>337</v>
      </c>
      <c r="B53" s="176">
        <f t="shared" ref="B53" si="46">+B88/B18*10</f>
        <v>129.85748218527317</v>
      </c>
      <c r="C53" s="368">
        <f t="shared" ref="C53:I53" si="47">C88/C18*10</f>
        <v>130</v>
      </c>
      <c r="D53" s="368">
        <f t="shared" si="47"/>
        <v>130</v>
      </c>
      <c r="E53" s="368">
        <f t="shared" si="47"/>
        <v>129.97885835095138</v>
      </c>
      <c r="F53" s="368">
        <f t="shared" si="47"/>
        <v>131.77820267686425</v>
      </c>
      <c r="G53" s="368">
        <f t="shared" si="47"/>
        <v>158.67537313432837</v>
      </c>
      <c r="H53" s="368">
        <f t="shared" si="47"/>
        <v>140.70866141732284</v>
      </c>
      <c r="I53" s="368">
        <f t="shared" si="47"/>
        <v>139.11538461538461</v>
      </c>
      <c r="J53" s="368">
        <f t="shared" ref="J53:K53" si="48">J88/J18*10</f>
        <v>134.88117001828155</v>
      </c>
      <c r="K53" s="368">
        <f t="shared" si="48"/>
        <v>175</v>
      </c>
      <c r="L53" s="368">
        <f t="shared" ref="L53:M53" si="49">L88/L18*10</f>
        <v>211.48571428571429</v>
      </c>
      <c r="M53" s="368">
        <f t="shared" si="49"/>
        <v>208.15972222222223</v>
      </c>
    </row>
    <row r="54" spans="1:13" ht="20.100000000000001" customHeight="1">
      <c r="A54" s="117" t="s">
        <v>338</v>
      </c>
      <c r="B54" s="176">
        <f t="shared" ref="B54" si="50">+B89/B19*10</f>
        <v>310.14195583596216</v>
      </c>
      <c r="C54" s="368">
        <f t="shared" ref="C54:I54" si="51">C89/C19*10</f>
        <v>210</v>
      </c>
      <c r="D54" s="368">
        <f t="shared" si="51"/>
        <v>285.01146788990826</v>
      </c>
      <c r="E54" s="368">
        <f t="shared" si="51"/>
        <v>271.11944965603504</v>
      </c>
      <c r="F54" s="368">
        <f t="shared" si="51"/>
        <v>240.59635907093534</v>
      </c>
      <c r="G54" s="368">
        <f t="shared" si="51"/>
        <v>186.20275944811038</v>
      </c>
      <c r="H54" s="368">
        <f t="shared" si="51"/>
        <v>185.56343019135366</v>
      </c>
      <c r="I54" s="368">
        <f t="shared" si="51"/>
        <v>170.41725601131543</v>
      </c>
      <c r="J54" s="368">
        <f t="shared" ref="J54:K54" si="52">J89/J19*10</f>
        <v>165.72068039391226</v>
      </c>
      <c r="K54" s="368">
        <f t="shared" si="52"/>
        <v>152.47619047619048</v>
      </c>
      <c r="L54" s="368">
        <f t="shared" ref="L54:M54" si="53">L89/L19*10</f>
        <v>204.89940828402368</v>
      </c>
      <c r="M54" s="368">
        <f t="shared" si="53"/>
        <v>209.02798232695142</v>
      </c>
    </row>
    <row r="55" spans="1:13" ht="20.100000000000001" customHeight="1">
      <c r="A55" s="117" t="s">
        <v>339</v>
      </c>
      <c r="B55" s="176">
        <f t="shared" ref="B55" si="54">+B90/B20*10</f>
        <v>102.98561151079136</v>
      </c>
      <c r="C55" s="368">
        <f t="shared" ref="C55:I55" si="55">C90/C20*10</f>
        <v>125</v>
      </c>
      <c r="D55" s="368">
        <f t="shared" si="55"/>
        <v>125</v>
      </c>
      <c r="E55" s="368">
        <f t="shared" si="55"/>
        <v>125</v>
      </c>
      <c r="F55" s="368">
        <f t="shared" si="55"/>
        <v>129.92481203007517</v>
      </c>
      <c r="G55" s="368">
        <f t="shared" si="55"/>
        <v>181.98198198198199</v>
      </c>
      <c r="H55" s="368">
        <f t="shared" si="55"/>
        <v>199.66666666666666</v>
      </c>
      <c r="I55" s="368">
        <f t="shared" si="55"/>
        <v>200</v>
      </c>
      <c r="J55" s="368">
        <f t="shared" ref="J55:K55" si="56">J90/J20*10</f>
        <v>184.81481481481481</v>
      </c>
      <c r="K55" s="368">
        <f t="shared" si="56"/>
        <v>190.54054054054052</v>
      </c>
      <c r="L55" s="368">
        <f t="shared" ref="L55:M56" si="57">L90/L20*10</f>
        <v>256.66666666666669</v>
      </c>
      <c r="M55" s="368">
        <f t="shared" si="57"/>
        <v>236.77419354838707</v>
      </c>
    </row>
    <row r="56" spans="1:13" ht="20.100000000000001" customHeight="1">
      <c r="A56" s="117" t="s">
        <v>340</v>
      </c>
      <c r="B56" s="176">
        <f t="shared" ref="B56" si="58">+B91/B21*10</f>
        <v>119.42028985507247</v>
      </c>
      <c r="C56" s="368">
        <f t="shared" ref="C56:I56" si="59">C91/C21*10</f>
        <v>118.94736842105263</v>
      </c>
      <c r="D56" s="368">
        <f t="shared" si="59"/>
        <v>72.5</v>
      </c>
      <c r="E56" s="368">
        <f t="shared" si="59"/>
        <v>118.27586206896552</v>
      </c>
      <c r="F56" s="368">
        <f t="shared" si="59"/>
        <v>120.86206896551724</v>
      </c>
      <c r="G56" s="368">
        <f t="shared" si="59"/>
        <v>152.42424242424244</v>
      </c>
      <c r="H56" s="368">
        <f t="shared" si="59"/>
        <v>120</v>
      </c>
      <c r="I56" s="368">
        <f t="shared" si="59"/>
        <v>119.60000000000001</v>
      </c>
      <c r="J56" s="368">
        <f t="shared" ref="J56:K56" si="60">J91/J21*10</f>
        <v>175.71428571428572</v>
      </c>
      <c r="K56" s="368">
        <f t="shared" si="60"/>
        <v>168.5</v>
      </c>
      <c r="L56" s="423">
        <v>0</v>
      </c>
      <c r="M56" s="472">
        <f t="shared" si="57"/>
        <v>200</v>
      </c>
    </row>
    <row r="57" spans="1:13" ht="20.100000000000001" customHeight="1">
      <c r="F57" s="187"/>
      <c r="J57" s="177"/>
    </row>
    <row r="58" spans="1:13" ht="20.100000000000001" customHeight="1"/>
    <row r="59" spans="1:13" ht="20.100000000000001" customHeight="1"/>
    <row r="60" spans="1:13" ht="20.100000000000001" customHeight="1"/>
    <row r="61" spans="1:13" ht="20.100000000000001" customHeight="1"/>
    <row r="62" spans="1:13" ht="20.100000000000001" customHeight="1"/>
    <row r="63" spans="1:13" ht="20.100000000000001" customHeight="1"/>
    <row r="64" spans="1:13" ht="20.100000000000001" customHeight="1"/>
    <row r="65" spans="1:13" ht="20.100000000000001" customHeight="1"/>
    <row r="66" spans="1:13" ht="20.100000000000001" customHeight="1"/>
    <row r="67" spans="1:13" ht="20.100000000000001" customHeight="1"/>
    <row r="68" spans="1:13" ht="20.100000000000001" customHeight="1"/>
    <row r="69" spans="1:13" ht="20.100000000000001" customHeight="1"/>
    <row r="70" spans="1:13" ht="20.100000000000001" customHeight="1"/>
    <row r="71" spans="1:13" ht="20.100000000000001" customHeight="1">
      <c r="A71" s="179" t="s">
        <v>315</v>
      </c>
      <c r="B71" s="180"/>
      <c r="C71" s="180"/>
      <c r="D71" s="180"/>
      <c r="E71" s="180"/>
      <c r="F71" s="181"/>
    </row>
    <row r="72" spans="1:13" ht="20.100000000000001" customHeight="1">
      <c r="A72" s="182" t="s">
        <v>325</v>
      </c>
      <c r="B72" s="180"/>
      <c r="C72" s="180"/>
      <c r="D72" s="180"/>
      <c r="E72" s="180"/>
      <c r="F72" s="181"/>
    </row>
    <row r="73" spans="1:13" ht="20.100000000000001" customHeight="1">
      <c r="A73" s="190"/>
      <c r="B73" s="180"/>
      <c r="C73" s="180"/>
      <c r="D73" s="180"/>
      <c r="E73" s="180"/>
      <c r="F73" s="181"/>
    </row>
    <row r="74" spans="1:13" s="114" customFormat="1" ht="20.100000000000001" customHeight="1">
      <c r="B74" s="292"/>
      <c r="C74" s="292"/>
      <c r="D74" s="292"/>
      <c r="E74" s="292"/>
      <c r="F74" s="292"/>
      <c r="G74" s="292"/>
      <c r="H74" s="292"/>
      <c r="I74" s="292"/>
      <c r="J74" s="292"/>
      <c r="M74" s="397" t="s">
        <v>404</v>
      </c>
    </row>
    <row r="75" spans="1:13" s="114" customFormat="1" ht="27" customHeight="1">
      <c r="A75" s="271"/>
      <c r="B75" s="141">
        <v>2009</v>
      </c>
      <c r="C75" s="159">
        <v>2010</v>
      </c>
      <c r="D75" s="141">
        <v>2011</v>
      </c>
      <c r="E75" s="160">
        <v>2012</v>
      </c>
      <c r="F75" s="198">
        <v>2013</v>
      </c>
      <c r="G75" s="198">
        <v>2014</v>
      </c>
      <c r="H75" s="198">
        <v>2015</v>
      </c>
      <c r="I75" s="198">
        <v>2016</v>
      </c>
      <c r="J75" s="198">
        <v>2017</v>
      </c>
      <c r="K75" s="198">
        <v>2018</v>
      </c>
      <c r="L75" s="198">
        <v>2019</v>
      </c>
      <c r="M75" s="198">
        <v>2020</v>
      </c>
    </row>
    <row r="76" spans="1:13" s="114" customFormat="1" ht="20.100000000000001" customHeight="1">
      <c r="A76" s="263" t="s">
        <v>17</v>
      </c>
      <c r="B76" s="152">
        <f t="shared" ref="B76:I76" si="61">SUM(B77:B91)</f>
        <v>440107</v>
      </c>
      <c r="C76" s="154">
        <f t="shared" si="61"/>
        <v>479029</v>
      </c>
      <c r="D76" s="154">
        <f t="shared" si="61"/>
        <v>610008</v>
      </c>
      <c r="E76" s="154">
        <f t="shared" si="61"/>
        <v>472779</v>
      </c>
      <c r="F76" s="154">
        <f t="shared" si="61"/>
        <v>571260</v>
      </c>
      <c r="G76" s="154">
        <f t="shared" si="61"/>
        <v>587474</v>
      </c>
      <c r="H76" s="154">
        <f t="shared" si="61"/>
        <v>720741</v>
      </c>
      <c r="I76" s="154">
        <f t="shared" si="61"/>
        <v>709403</v>
      </c>
      <c r="J76" s="269">
        <f>SUM(J77:J91)</f>
        <v>684712</v>
      </c>
      <c r="K76" s="269">
        <f>SUM(K77:K91)</f>
        <v>716410</v>
      </c>
      <c r="L76" s="391">
        <f>SUM(L77:L91)</f>
        <v>860864</v>
      </c>
      <c r="M76" s="391">
        <f>SUM(M77:M91)</f>
        <v>897161</v>
      </c>
    </row>
    <row r="77" spans="1:13" s="114" customFormat="1" ht="20.100000000000001" customHeight="1">
      <c r="A77" s="114" t="s">
        <v>326</v>
      </c>
      <c r="B77" s="107">
        <v>12582</v>
      </c>
      <c r="C77" s="155">
        <v>11975</v>
      </c>
      <c r="D77" s="155">
        <v>11173</v>
      </c>
      <c r="E77" s="155">
        <v>10076</v>
      </c>
      <c r="F77" s="212">
        <v>9360</v>
      </c>
      <c r="G77" s="212">
        <v>15541</v>
      </c>
      <c r="H77" s="212">
        <v>13238</v>
      </c>
      <c r="I77" s="212">
        <v>12177</v>
      </c>
      <c r="J77" s="212">
        <v>9675</v>
      </c>
      <c r="K77" s="212">
        <v>9472</v>
      </c>
      <c r="L77" s="212">
        <v>11383</v>
      </c>
      <c r="M77" s="108">
        <v>11873</v>
      </c>
    </row>
    <row r="78" spans="1:13" s="114" customFormat="1" ht="20.100000000000001" customHeight="1">
      <c r="A78" s="114" t="s">
        <v>327</v>
      </c>
      <c r="B78" s="107">
        <v>76770</v>
      </c>
      <c r="C78" s="155">
        <v>77980</v>
      </c>
      <c r="D78" s="155">
        <v>86460</v>
      </c>
      <c r="E78" s="155">
        <v>82153</v>
      </c>
      <c r="F78" s="212">
        <v>77543</v>
      </c>
      <c r="G78" s="212">
        <v>76680</v>
      </c>
      <c r="H78" s="212">
        <v>77025</v>
      </c>
      <c r="I78" s="212">
        <v>65050</v>
      </c>
      <c r="J78" s="212">
        <v>72083</v>
      </c>
      <c r="K78" s="212">
        <v>64065</v>
      </c>
      <c r="L78" s="212">
        <v>76983</v>
      </c>
      <c r="M78" s="108">
        <v>74552</v>
      </c>
    </row>
    <row r="79" spans="1:13" s="114" customFormat="1" ht="20.100000000000001" customHeight="1">
      <c r="A79" s="114" t="s">
        <v>328</v>
      </c>
      <c r="B79" s="107">
        <v>9064</v>
      </c>
      <c r="C79" s="155">
        <v>10981</v>
      </c>
      <c r="D79" s="155">
        <v>37545</v>
      </c>
      <c r="E79" s="155">
        <v>47286</v>
      </c>
      <c r="F79" s="212">
        <v>47198</v>
      </c>
      <c r="G79" s="212">
        <v>68751</v>
      </c>
      <c r="H79" s="212">
        <v>90608</v>
      </c>
      <c r="I79" s="212">
        <v>64653</v>
      </c>
      <c r="J79" s="212">
        <v>92004</v>
      </c>
      <c r="K79" s="212">
        <v>102858</v>
      </c>
      <c r="L79" s="212">
        <v>124003</v>
      </c>
      <c r="M79" s="108">
        <v>139460</v>
      </c>
    </row>
    <row r="80" spans="1:13" s="114" customFormat="1" ht="20.100000000000001" customHeight="1">
      <c r="A80" s="114" t="s">
        <v>329</v>
      </c>
      <c r="B80" s="107">
        <v>6962</v>
      </c>
      <c r="C80" s="155">
        <v>8940</v>
      </c>
      <c r="D80" s="155">
        <v>8299</v>
      </c>
      <c r="E80" s="155">
        <v>5393</v>
      </c>
      <c r="F80" s="212">
        <v>5656</v>
      </c>
      <c r="G80" s="212">
        <v>8527</v>
      </c>
      <c r="H80" s="212">
        <v>6839</v>
      </c>
      <c r="I80" s="212">
        <v>9088</v>
      </c>
      <c r="J80" s="212">
        <v>6517</v>
      </c>
      <c r="K80" s="212">
        <v>3100</v>
      </c>
      <c r="L80" s="212">
        <v>3725</v>
      </c>
      <c r="M80" s="108">
        <v>4967</v>
      </c>
    </row>
    <row r="81" spans="1:13" s="114" customFormat="1" ht="20.100000000000001" customHeight="1">
      <c r="A81" s="114" t="s">
        <v>330</v>
      </c>
      <c r="B81" s="107">
        <v>8194</v>
      </c>
      <c r="C81" s="155">
        <v>7904</v>
      </c>
      <c r="D81" s="155">
        <v>9053</v>
      </c>
      <c r="E81" s="155">
        <v>8596</v>
      </c>
      <c r="F81" s="212">
        <v>7484</v>
      </c>
      <c r="G81" s="212">
        <v>14562</v>
      </c>
      <c r="H81" s="212">
        <v>6918</v>
      </c>
      <c r="I81" s="212">
        <v>14480</v>
      </c>
      <c r="J81" s="212">
        <v>7284</v>
      </c>
      <c r="K81" s="212">
        <v>5061</v>
      </c>
      <c r="L81" s="212">
        <v>6081</v>
      </c>
      <c r="M81" s="108">
        <v>12800</v>
      </c>
    </row>
    <row r="82" spans="1:13" s="114" customFormat="1" ht="20.100000000000001" customHeight="1">
      <c r="A82" s="114" t="s">
        <v>331</v>
      </c>
      <c r="B82" s="107">
        <v>14946</v>
      </c>
      <c r="C82" s="155">
        <v>16401</v>
      </c>
      <c r="D82" s="155">
        <v>20396</v>
      </c>
      <c r="E82" s="155">
        <v>18606</v>
      </c>
      <c r="F82" s="212">
        <v>23482</v>
      </c>
      <c r="G82" s="212">
        <v>25730</v>
      </c>
      <c r="H82" s="212">
        <v>21217</v>
      </c>
      <c r="I82" s="212">
        <v>16146</v>
      </c>
      <c r="J82" s="212">
        <v>31768</v>
      </c>
      <c r="K82" s="212">
        <v>36806</v>
      </c>
      <c r="L82" s="212">
        <v>44227</v>
      </c>
      <c r="M82" s="108">
        <v>39102</v>
      </c>
    </row>
    <row r="83" spans="1:13" s="114" customFormat="1" ht="20.100000000000001" customHeight="1">
      <c r="A83" s="114" t="s">
        <v>332</v>
      </c>
      <c r="B83" s="107">
        <v>35060</v>
      </c>
      <c r="C83" s="155">
        <v>38477</v>
      </c>
      <c r="D83" s="155">
        <v>34865</v>
      </c>
      <c r="E83" s="155">
        <v>62085</v>
      </c>
      <c r="F83" s="212">
        <v>33685</v>
      </c>
      <c r="G83" s="212">
        <v>14675</v>
      </c>
      <c r="H83" s="212">
        <v>23550</v>
      </c>
      <c r="I83" s="212">
        <v>29930</v>
      </c>
      <c r="J83" s="212">
        <v>14400</v>
      </c>
      <c r="K83" s="212">
        <v>13845</v>
      </c>
      <c r="L83" s="212">
        <v>16637</v>
      </c>
      <c r="M83" s="108">
        <v>17260</v>
      </c>
    </row>
    <row r="84" spans="1:13" s="114" customFormat="1" ht="20.100000000000001" customHeight="1">
      <c r="A84" s="114" t="s">
        <v>333</v>
      </c>
      <c r="B84" s="107">
        <v>80035</v>
      </c>
      <c r="C84" s="155">
        <v>114414</v>
      </c>
      <c r="D84" s="155">
        <v>158650</v>
      </c>
      <c r="E84" s="155">
        <v>94034</v>
      </c>
      <c r="F84" s="212">
        <v>113610</v>
      </c>
      <c r="G84" s="212">
        <v>113017</v>
      </c>
      <c r="H84" s="212">
        <v>127768</v>
      </c>
      <c r="I84" s="212">
        <v>134880</v>
      </c>
      <c r="J84" s="212">
        <v>125584</v>
      </c>
      <c r="K84" s="212">
        <v>116802</v>
      </c>
      <c r="L84" s="212">
        <v>140353</v>
      </c>
      <c r="M84" s="108">
        <v>125508</v>
      </c>
    </row>
    <row r="85" spans="1:13" s="114" customFormat="1" ht="20.100000000000001" customHeight="1">
      <c r="A85" s="114" t="s">
        <v>334</v>
      </c>
      <c r="B85" s="107">
        <v>73873</v>
      </c>
      <c r="C85" s="155">
        <v>70755</v>
      </c>
      <c r="D85" s="155">
        <v>90210</v>
      </c>
      <c r="E85" s="155">
        <v>21368</v>
      </c>
      <c r="F85" s="212">
        <v>69174</v>
      </c>
      <c r="G85" s="212">
        <v>88231</v>
      </c>
      <c r="H85" s="212">
        <v>144580</v>
      </c>
      <c r="I85" s="212">
        <v>157525</v>
      </c>
      <c r="J85" s="212">
        <v>139497</v>
      </c>
      <c r="K85" s="212">
        <v>165866</v>
      </c>
      <c r="L85" s="212">
        <v>199311</v>
      </c>
      <c r="M85" s="108">
        <v>169500</v>
      </c>
    </row>
    <row r="86" spans="1:13" s="114" customFormat="1" ht="20.100000000000001" customHeight="1">
      <c r="A86" s="114" t="s">
        <v>335</v>
      </c>
      <c r="B86" s="114">
        <v>6234</v>
      </c>
      <c r="C86" s="212">
        <v>8455</v>
      </c>
      <c r="D86" s="212">
        <v>7536</v>
      </c>
      <c r="E86" s="212">
        <v>10720</v>
      </c>
      <c r="F86" s="212">
        <v>15066</v>
      </c>
      <c r="G86" s="212">
        <v>18211</v>
      </c>
      <c r="H86" s="212">
        <v>24015</v>
      </c>
      <c r="I86" s="212">
        <v>23894</v>
      </c>
      <c r="J86" s="212">
        <v>16506</v>
      </c>
      <c r="K86" s="212">
        <v>18503</v>
      </c>
      <c r="L86" s="212">
        <v>22234</v>
      </c>
      <c r="M86" s="108">
        <v>29987</v>
      </c>
    </row>
    <row r="87" spans="1:13" s="114" customFormat="1" ht="20.100000000000001" customHeight="1">
      <c r="A87" s="114" t="s">
        <v>336</v>
      </c>
      <c r="B87" s="114">
        <v>87570</v>
      </c>
      <c r="C87" s="212">
        <v>87400</v>
      </c>
      <c r="D87" s="212">
        <v>88027</v>
      </c>
      <c r="E87" s="212">
        <v>61794</v>
      </c>
      <c r="F87" s="212">
        <v>121354</v>
      </c>
      <c r="G87" s="212">
        <v>100475</v>
      </c>
      <c r="H87" s="212">
        <v>148500</v>
      </c>
      <c r="I87" s="212">
        <v>149350</v>
      </c>
      <c r="J87" s="212">
        <v>142637</v>
      </c>
      <c r="K87" s="212">
        <v>155341</v>
      </c>
      <c r="L87" s="212">
        <v>186663</v>
      </c>
      <c r="M87" s="108">
        <v>251190</v>
      </c>
    </row>
    <row r="88" spans="1:13" s="114" customFormat="1" ht="20.100000000000001" customHeight="1">
      <c r="A88" s="114" t="s">
        <v>337</v>
      </c>
      <c r="B88" s="114">
        <v>5467</v>
      </c>
      <c r="C88" s="212">
        <v>6474</v>
      </c>
      <c r="D88" s="212">
        <v>5993</v>
      </c>
      <c r="E88" s="212">
        <v>6148</v>
      </c>
      <c r="F88" s="212">
        <v>6892</v>
      </c>
      <c r="G88" s="212">
        <v>8505</v>
      </c>
      <c r="H88" s="212">
        <v>7148</v>
      </c>
      <c r="I88" s="212">
        <v>7234</v>
      </c>
      <c r="J88" s="212">
        <v>7378</v>
      </c>
      <c r="K88" s="212">
        <v>9240</v>
      </c>
      <c r="L88" s="212">
        <v>11103</v>
      </c>
      <c r="M88" s="108">
        <v>5995</v>
      </c>
    </row>
    <row r="89" spans="1:13" s="114" customFormat="1" ht="20.100000000000001" customHeight="1">
      <c r="A89" s="114" t="s">
        <v>338</v>
      </c>
      <c r="B89" s="114">
        <v>19663</v>
      </c>
      <c r="C89" s="212">
        <v>15771</v>
      </c>
      <c r="D89" s="212">
        <v>49706</v>
      </c>
      <c r="E89" s="212">
        <v>43352</v>
      </c>
      <c r="F89" s="212">
        <v>38327</v>
      </c>
      <c r="G89" s="212">
        <v>31040</v>
      </c>
      <c r="H89" s="212">
        <v>26183</v>
      </c>
      <c r="I89" s="212">
        <v>24097</v>
      </c>
      <c r="J89" s="212">
        <v>18511</v>
      </c>
      <c r="K89" s="212">
        <v>14409</v>
      </c>
      <c r="L89" s="212">
        <v>17314</v>
      </c>
      <c r="M89" s="108">
        <v>14193</v>
      </c>
    </row>
    <row r="90" spans="1:13" s="114" customFormat="1" ht="20.100000000000001" customHeight="1">
      <c r="A90" s="114" t="s">
        <v>339</v>
      </c>
      <c r="B90" s="114">
        <v>2863</v>
      </c>
      <c r="C90" s="212">
        <v>2650</v>
      </c>
      <c r="D90" s="212">
        <v>1225</v>
      </c>
      <c r="E90" s="212">
        <v>825</v>
      </c>
      <c r="F90" s="212">
        <v>1728</v>
      </c>
      <c r="G90" s="212">
        <v>2020</v>
      </c>
      <c r="H90" s="212">
        <v>2396</v>
      </c>
      <c r="I90" s="212">
        <v>600</v>
      </c>
      <c r="J90" s="212">
        <v>499</v>
      </c>
      <c r="K90" s="212">
        <v>705</v>
      </c>
      <c r="L90" s="212">
        <v>847</v>
      </c>
      <c r="M90" s="108">
        <v>734</v>
      </c>
    </row>
    <row r="91" spans="1:13" s="114" customFormat="1" ht="20.100000000000001" customHeight="1">
      <c r="A91" s="114" t="s">
        <v>340</v>
      </c>
      <c r="B91" s="114">
        <v>824</v>
      </c>
      <c r="C91" s="212">
        <v>452</v>
      </c>
      <c r="D91" s="212">
        <v>870</v>
      </c>
      <c r="E91" s="212">
        <v>343</v>
      </c>
      <c r="F91" s="212">
        <v>701</v>
      </c>
      <c r="G91" s="212">
        <v>1509</v>
      </c>
      <c r="H91" s="212">
        <v>756</v>
      </c>
      <c r="I91" s="212">
        <v>299</v>
      </c>
      <c r="J91" s="212">
        <v>369</v>
      </c>
      <c r="K91" s="212">
        <v>337</v>
      </c>
      <c r="L91" s="287">
        <v>0</v>
      </c>
      <c r="M91" s="108">
        <v>40</v>
      </c>
    </row>
    <row r="92" spans="1:13" s="114" customFormat="1" ht="20.100000000000001" customHeight="1"/>
    <row r="93" spans="1:13" ht="20.100000000000001" customHeight="1"/>
    <row r="94" spans="1:13" ht="20.100000000000001" customHeight="1"/>
    <row r="95" spans="1:13" ht="20.100000000000001" customHeight="1"/>
    <row r="96" spans="1:13" ht="20.100000000000001" customHeight="1"/>
    <row r="97" s="117" customFormat="1" ht="20.100000000000001" customHeight="1"/>
    <row r="98" s="117" customFormat="1" ht="20.100000000000001" customHeight="1"/>
    <row r="99" s="117" customFormat="1" ht="20.100000000000001" customHeight="1"/>
    <row r="100" s="117" customFormat="1" ht="20.100000000000001" customHeight="1"/>
    <row r="101" s="117" customFormat="1" ht="20.100000000000001" customHeight="1"/>
    <row r="102" s="117" customFormat="1" ht="20.100000000000001" customHeight="1"/>
    <row r="103" s="117" customFormat="1" ht="20.100000000000001" customHeight="1"/>
    <row r="104" s="117" customFormat="1" ht="20.100000000000001" customHeight="1"/>
    <row r="105" s="117" customFormat="1" ht="20.100000000000001" customHeight="1"/>
    <row r="106" s="117" customFormat="1" ht="20.100000000000001" customHeight="1"/>
    <row r="107" s="117" customFormat="1" ht="20.100000000000001" customHeight="1"/>
    <row r="108" s="117" customFormat="1" ht="20.100000000000001" customHeight="1"/>
    <row r="109" s="117" customFormat="1" ht="20.100000000000001" customHeight="1"/>
    <row r="110" s="117" customFormat="1" ht="20.100000000000001" customHeight="1"/>
    <row r="111" s="117" customFormat="1" ht="20.100000000000001" customHeight="1"/>
    <row r="112" s="117" customFormat="1" ht="20.100000000000001" customHeight="1"/>
    <row r="113" spans="1:6" ht="20.100000000000001" customHeight="1"/>
    <row r="114" spans="1:6" ht="20.100000000000001" customHeight="1"/>
    <row r="115" spans="1:6" ht="20.100000000000001" customHeight="1"/>
    <row r="116" spans="1:6" ht="20.100000000000001" customHeight="1"/>
    <row r="117" spans="1:6" ht="20.100000000000001" customHeight="1"/>
    <row r="118" spans="1:6" ht="20.100000000000001" customHeight="1"/>
    <row r="119" spans="1:6" ht="20.100000000000001" customHeight="1"/>
    <row r="120" spans="1:6" ht="20.100000000000001" customHeight="1"/>
    <row r="121" spans="1:6" ht="20.100000000000001" customHeight="1"/>
    <row r="122" spans="1:6" ht="20.100000000000001" customHeight="1"/>
    <row r="123" spans="1:6" ht="20.100000000000001" customHeight="1"/>
    <row r="124" spans="1:6" ht="20.100000000000001" customHeight="1"/>
    <row r="125" spans="1:6" ht="20.100000000000001" customHeight="1"/>
    <row r="126" spans="1:6" ht="20.100000000000001" customHeight="1">
      <c r="A126" s="14"/>
      <c r="B126" s="14"/>
      <c r="C126" s="14"/>
      <c r="D126" s="14"/>
      <c r="E126" s="14"/>
      <c r="F126" s="14"/>
    </row>
    <row r="127" spans="1:6" ht="20.100000000000001" customHeight="1">
      <c r="A127" s="14"/>
      <c r="B127" s="14"/>
      <c r="C127" s="14"/>
      <c r="D127" s="14"/>
      <c r="E127" s="14"/>
      <c r="F127" s="14"/>
    </row>
    <row r="128" spans="1:6" ht="20.100000000000001" customHeight="1">
      <c r="A128" s="14"/>
      <c r="B128" s="14"/>
      <c r="C128" s="14"/>
      <c r="D128" s="14"/>
      <c r="E128" s="14"/>
      <c r="F128" s="14"/>
    </row>
    <row r="129" s="117" customFormat="1" ht="20.100000000000001" customHeight="1"/>
    <row r="130" s="117" customFormat="1" ht="20.100000000000001" customHeight="1"/>
    <row r="131" s="117" customFormat="1" ht="20.100000000000001" customHeight="1"/>
    <row r="132" s="117" customFormat="1" ht="20.100000000000001" customHeight="1"/>
    <row r="133" s="117" customFormat="1" ht="20.100000000000001" customHeight="1"/>
    <row r="134" s="117" customFormat="1" ht="20.100000000000001" customHeight="1"/>
    <row r="135" s="117" customFormat="1" ht="20.100000000000001" customHeight="1"/>
    <row r="136" s="117" customFormat="1" ht="20.100000000000001" customHeight="1"/>
    <row r="137" s="117" customFormat="1" ht="20.100000000000001" customHeight="1"/>
    <row r="138" s="117" customFormat="1" ht="20.100000000000001" customHeight="1"/>
    <row r="139" s="117" customFormat="1" ht="20.100000000000001" customHeight="1"/>
    <row r="140" s="117" customFormat="1" ht="20.100000000000001" customHeight="1"/>
    <row r="141" s="117" customFormat="1" ht="20.100000000000001" customHeight="1"/>
    <row r="142" s="117" customFormat="1" ht="20.100000000000001" customHeight="1"/>
    <row r="143" s="117" customFormat="1" ht="20.100000000000001" customHeight="1"/>
    <row r="144" s="117" customFormat="1" ht="20.100000000000001" customHeight="1"/>
    <row r="145" s="117" customFormat="1" ht="20.100000000000001" customHeight="1"/>
    <row r="146" s="117" customFormat="1" ht="20.100000000000001" customHeight="1"/>
    <row r="147" s="117" customFormat="1" ht="20.100000000000001" customHeight="1"/>
    <row r="148" s="117" customFormat="1" ht="20.100000000000001" customHeight="1"/>
    <row r="149" s="117" customFormat="1" ht="20.100000000000001" customHeight="1"/>
    <row r="150" s="117" customFormat="1" ht="20.100000000000001" customHeight="1"/>
    <row r="151" s="117" customFormat="1" ht="20.100000000000001" customHeight="1"/>
    <row r="152" s="117" customFormat="1" ht="20.100000000000001" customHeight="1"/>
    <row r="153" s="117" customFormat="1" ht="20.100000000000001" customHeight="1"/>
    <row r="154" s="117" customFormat="1" ht="20.100000000000001" customHeight="1"/>
    <row r="155" s="117" customFormat="1" ht="20.100000000000001" customHeight="1"/>
    <row r="156" s="117" customFormat="1" ht="20.100000000000001" customHeight="1"/>
    <row r="157" s="117" customFormat="1" ht="20.100000000000001" customHeight="1"/>
    <row r="158" s="117" customFormat="1" ht="20.100000000000001" customHeight="1"/>
    <row r="159" s="117" customFormat="1" ht="20.100000000000001" customHeight="1"/>
    <row r="160" s="117" customFormat="1" ht="20.100000000000001" customHeight="1"/>
    <row r="161" s="117" customFormat="1" ht="20.100000000000001" customHeight="1"/>
    <row r="162" s="117" customFormat="1" ht="20.100000000000001" customHeight="1"/>
    <row r="163" s="117" customFormat="1" ht="20.100000000000001" customHeight="1"/>
    <row r="164" s="117" customFormat="1" ht="20.100000000000001" customHeight="1"/>
    <row r="165" s="117" customFormat="1" ht="20.100000000000001" customHeight="1"/>
    <row r="166" s="117" customFormat="1" ht="20.100000000000001" customHeight="1"/>
    <row r="167" s="117" customFormat="1" ht="20.100000000000001" customHeight="1"/>
    <row r="168" s="117" customFormat="1" ht="20.100000000000001" customHeight="1"/>
    <row r="169" s="117" customFormat="1" ht="20.100000000000001" customHeight="1"/>
    <row r="170" s="117" customFormat="1" ht="20.100000000000001" customHeight="1"/>
    <row r="171" s="117" customFormat="1" ht="20.100000000000001" customHeight="1"/>
    <row r="172" s="117" customFormat="1" ht="20.100000000000001" customHeight="1"/>
    <row r="173" s="117" customFormat="1" ht="20.100000000000001" customHeight="1"/>
    <row r="174" s="117" customFormat="1" ht="20.100000000000001" customHeight="1"/>
    <row r="175" s="117" customFormat="1" ht="20.100000000000001" customHeight="1"/>
    <row r="176" s="117" customFormat="1" ht="20.100000000000001" customHeight="1"/>
    <row r="177" s="117" customFormat="1" ht="20.100000000000001" customHeight="1"/>
    <row r="178" s="117" customFormat="1" ht="20.100000000000001" customHeight="1"/>
    <row r="179" s="117" customFormat="1" ht="20.100000000000001" customHeight="1"/>
    <row r="180" s="117" customFormat="1" ht="20.100000000000001" customHeight="1"/>
    <row r="181" s="117" customFormat="1" ht="20.100000000000001" customHeight="1"/>
    <row r="182" s="117" customFormat="1" ht="20.100000000000001" customHeight="1"/>
    <row r="183" s="117" customFormat="1" ht="20.100000000000001" customHeight="1"/>
    <row r="184" s="117" customFormat="1" ht="20.100000000000001" customHeight="1"/>
    <row r="185" s="117" customFormat="1" ht="20.100000000000001" customHeight="1"/>
    <row r="186" s="117" customFormat="1" ht="20.100000000000001" customHeight="1"/>
    <row r="187" s="117" customFormat="1" ht="20.100000000000001" customHeight="1"/>
    <row r="188" s="117" customFormat="1" ht="20.100000000000001" customHeight="1"/>
    <row r="189" s="117" customFormat="1" ht="20.100000000000001" customHeight="1"/>
    <row r="190" s="117" customFormat="1" ht="20.100000000000001" customHeight="1"/>
    <row r="191" s="117" customFormat="1" ht="20.100000000000001" customHeight="1"/>
    <row r="192" s="117" customFormat="1" ht="20.100000000000001" customHeight="1"/>
    <row r="193" s="117" customFormat="1" ht="20.100000000000001" customHeight="1"/>
    <row r="194" s="117" customFormat="1" ht="20.100000000000001" customHeight="1"/>
    <row r="195" s="117" customFormat="1" ht="20.100000000000001" customHeight="1"/>
    <row r="196" s="117" customFormat="1" ht="20.100000000000001" customHeight="1"/>
    <row r="197" s="117" customFormat="1" ht="20.100000000000001" customHeight="1"/>
    <row r="198" s="117" customFormat="1" ht="20.100000000000001" customHeight="1"/>
    <row r="199" s="117" customFormat="1" ht="20.100000000000001" customHeight="1"/>
    <row r="200" s="117" customFormat="1" ht="20.100000000000001" customHeight="1"/>
    <row r="201" s="117" customFormat="1" ht="20.100000000000001" customHeight="1"/>
    <row r="202" s="117" customFormat="1" ht="20.100000000000001" customHeight="1"/>
    <row r="203" s="117" customFormat="1" ht="20.100000000000001" customHeight="1"/>
    <row r="204" s="117" customFormat="1" ht="20.100000000000001" customHeight="1"/>
    <row r="205" s="117" customFormat="1" ht="20.100000000000001" customHeight="1"/>
    <row r="206" s="117" customFormat="1" ht="20.100000000000001" customHeight="1"/>
    <row r="207" s="117" customFormat="1" ht="20.100000000000001" customHeight="1"/>
    <row r="208" s="117" customFormat="1" ht="20.100000000000001" customHeight="1"/>
    <row r="209" s="117" customFormat="1" ht="20.100000000000001" customHeight="1"/>
    <row r="210" s="117" customFormat="1" ht="20.100000000000001" customHeight="1"/>
    <row r="211" s="117" customFormat="1" ht="20.100000000000001" customHeight="1"/>
    <row r="212" s="117" customFormat="1" ht="20.100000000000001" customHeight="1"/>
    <row r="213" s="117" customFormat="1" ht="20.100000000000001" customHeight="1"/>
    <row r="214" s="117" customFormat="1" ht="20.100000000000001" customHeight="1"/>
    <row r="215" s="117" customFormat="1" ht="20.100000000000001" customHeight="1"/>
    <row r="216" s="117" customFormat="1" ht="20.100000000000001" customHeight="1"/>
    <row r="217" s="117" customFormat="1" ht="20.100000000000001" customHeight="1"/>
    <row r="218" s="117" customFormat="1" ht="20.100000000000001" customHeight="1"/>
    <row r="219" s="117" customFormat="1" ht="20.100000000000001" customHeight="1"/>
    <row r="220" s="117" customFormat="1" ht="20.100000000000001" customHeight="1"/>
    <row r="221" s="117" customFormat="1" ht="20.100000000000001" customHeight="1"/>
    <row r="222" s="117" customFormat="1" ht="20.100000000000001" customHeight="1"/>
    <row r="223" s="117" customFormat="1" ht="20.100000000000001" customHeight="1"/>
    <row r="224" s="117" customFormat="1" ht="20.100000000000001" customHeight="1"/>
    <row r="225" s="117" customFormat="1" ht="20.100000000000001" customHeight="1"/>
    <row r="226" s="117" customFormat="1" ht="20.100000000000001" customHeight="1"/>
    <row r="227" s="117" customFormat="1" ht="20.100000000000001" customHeight="1"/>
    <row r="228" s="117" customFormat="1" ht="20.100000000000001" customHeight="1"/>
    <row r="229" s="117" customFormat="1" ht="20.100000000000001" customHeight="1"/>
    <row r="230" s="117" customFormat="1" ht="20.100000000000001" customHeight="1"/>
    <row r="231" s="117" customFormat="1" ht="20.100000000000001" customHeight="1"/>
    <row r="232" s="117" customFormat="1" ht="20.100000000000001" customHeight="1"/>
    <row r="233" s="117" customFormat="1" ht="20.100000000000001" customHeight="1"/>
    <row r="234" s="117" customFormat="1" ht="20.100000000000001" customHeight="1"/>
    <row r="235" s="117" customFormat="1" ht="20.100000000000001" customHeight="1"/>
    <row r="236" s="117" customFormat="1" ht="20.100000000000001" customHeight="1"/>
    <row r="237" s="117" customFormat="1" ht="20.100000000000001" customHeight="1"/>
    <row r="238" s="117" customFormat="1" ht="20.100000000000001" customHeight="1"/>
    <row r="239" s="117" customFormat="1" ht="20.100000000000001" customHeight="1"/>
    <row r="240" s="117" customFormat="1" ht="20.100000000000001" customHeight="1"/>
    <row r="241" s="117" customFormat="1" ht="20.100000000000001" customHeight="1"/>
    <row r="242" s="117" customFormat="1" ht="20.100000000000001" customHeight="1"/>
    <row r="243" s="117" customFormat="1" ht="20.100000000000001" customHeight="1"/>
    <row r="244" s="117" customFormat="1" ht="20.100000000000001" customHeight="1"/>
    <row r="245" s="117" customFormat="1" ht="20.100000000000001" customHeight="1"/>
    <row r="246" s="117" customFormat="1" ht="20.100000000000001" customHeight="1"/>
    <row r="247" s="117" customFormat="1" ht="20.100000000000001" customHeight="1"/>
    <row r="248" s="117" customFormat="1" ht="20.100000000000001" customHeight="1"/>
    <row r="249" s="117" customFormat="1" ht="20.100000000000001" customHeight="1"/>
    <row r="250" s="117" customFormat="1" ht="20.100000000000001" customHeight="1"/>
    <row r="251" s="117" customFormat="1" ht="20.100000000000001" customHeight="1"/>
    <row r="252" s="117" customFormat="1" ht="20.100000000000001" customHeight="1"/>
    <row r="253" s="117" customFormat="1" ht="20.100000000000001" customHeight="1"/>
    <row r="254" s="117" customFormat="1" ht="20.100000000000001" customHeight="1"/>
    <row r="255" s="117" customFormat="1" ht="20.100000000000001" customHeight="1"/>
    <row r="256" s="117" customFormat="1" ht="20.100000000000001" customHeight="1"/>
    <row r="257" s="117" customFormat="1" ht="20.100000000000001" customHeight="1"/>
    <row r="258" s="117" customFormat="1" ht="20.100000000000001" customHeight="1"/>
    <row r="259" s="117" customFormat="1" ht="20.100000000000001" customHeight="1"/>
    <row r="260" s="117" customFormat="1" ht="20.100000000000001" customHeight="1"/>
    <row r="261" s="117" customFormat="1" ht="20.100000000000001" customHeight="1"/>
    <row r="262" s="117" customFormat="1" ht="20.100000000000001" customHeight="1"/>
    <row r="263" s="117" customFormat="1" ht="20.100000000000001" customHeight="1"/>
    <row r="264" s="117" customFormat="1" ht="20.100000000000001" customHeight="1"/>
    <row r="265" s="117" customFormat="1" ht="20.100000000000001" customHeight="1"/>
    <row r="266" s="117" customFormat="1" ht="20.100000000000001" customHeight="1"/>
    <row r="267" s="117" customFormat="1" ht="20.100000000000001" customHeight="1"/>
    <row r="268" s="117" customFormat="1" ht="20.100000000000001" customHeight="1"/>
    <row r="269" s="117" customFormat="1" ht="20.100000000000001" customHeight="1"/>
    <row r="270" s="117" customFormat="1" ht="20.100000000000001" customHeight="1"/>
    <row r="271" s="117" customFormat="1" ht="20.100000000000001" customHeight="1"/>
    <row r="272" s="117" customFormat="1" ht="20.100000000000001" customHeight="1"/>
    <row r="273" s="117" customFormat="1" ht="20.100000000000001" customHeight="1"/>
    <row r="274" s="117" customFormat="1" ht="20.100000000000001" customHeight="1"/>
    <row r="275" s="117" customFormat="1" ht="20.100000000000001" customHeight="1"/>
    <row r="276" s="117" customFormat="1" ht="20.100000000000001" customHeight="1"/>
    <row r="277" s="117" customFormat="1" ht="20.100000000000001" customHeight="1"/>
    <row r="278" s="117" customFormat="1" ht="20.100000000000001" customHeight="1"/>
    <row r="279" s="117" customFormat="1" ht="20.100000000000001" customHeight="1"/>
    <row r="280" s="117" customFormat="1" ht="20.100000000000001" customHeight="1"/>
    <row r="281" s="117" customFormat="1" ht="20.100000000000001" customHeight="1"/>
    <row r="282" s="117" customFormat="1" ht="20.100000000000001" customHeight="1"/>
    <row r="283" s="117" customFormat="1" ht="20.100000000000001" customHeight="1"/>
    <row r="284" s="117" customFormat="1" ht="20.100000000000001" customHeight="1"/>
    <row r="285" s="117" customFormat="1" ht="20.100000000000001" customHeight="1"/>
    <row r="286" s="117" customFormat="1" ht="20.100000000000001" customHeight="1"/>
    <row r="287" s="117" customFormat="1" ht="20.100000000000001" customHeight="1"/>
    <row r="288" s="117" customFormat="1" ht="20.100000000000001" customHeight="1"/>
    <row r="289" s="117" customFormat="1" ht="20.100000000000001" customHeight="1"/>
    <row r="290" s="117" customFormat="1" ht="20.100000000000001" customHeight="1"/>
    <row r="291" s="117" customFormat="1" ht="20.100000000000001" customHeight="1"/>
    <row r="292" s="117" customFormat="1" ht="20.100000000000001" customHeight="1"/>
    <row r="293" s="117" customFormat="1" ht="20.100000000000001" customHeight="1"/>
    <row r="294" s="117" customFormat="1" ht="20.100000000000001" customHeight="1"/>
    <row r="295" s="117" customFormat="1" ht="20.100000000000001" customHeight="1"/>
    <row r="296" s="117" customFormat="1" ht="20.100000000000001" customHeight="1"/>
    <row r="297" s="117" customFormat="1" ht="20.100000000000001" customHeight="1"/>
    <row r="298" s="117" customFormat="1" ht="20.100000000000001" customHeight="1"/>
    <row r="299" s="117" customFormat="1" ht="20.100000000000001" customHeight="1"/>
    <row r="300" s="117" customFormat="1" ht="20.100000000000001" customHeight="1"/>
    <row r="301" s="117" customFormat="1" ht="20.100000000000001" customHeight="1"/>
    <row r="302" s="117" customFormat="1" ht="20.100000000000001" customHeight="1"/>
    <row r="303" s="117" customFormat="1" ht="20.100000000000001" customHeight="1"/>
    <row r="304" s="117" customFormat="1" ht="20.100000000000001" customHeight="1"/>
    <row r="305" s="117" customFormat="1" ht="20.100000000000001" customHeight="1"/>
    <row r="306" s="117" customFormat="1" ht="20.100000000000001" customHeight="1"/>
    <row r="307" s="117" customFormat="1" ht="20.100000000000001" customHeight="1"/>
    <row r="308" s="117" customFormat="1" ht="20.100000000000001" customHeight="1"/>
    <row r="309" s="117" customFormat="1" ht="20.100000000000001" customHeight="1"/>
    <row r="310" s="117" customFormat="1" ht="20.100000000000001" customHeight="1"/>
    <row r="311" s="117" customFormat="1" ht="20.100000000000001" customHeight="1"/>
    <row r="312" s="117" customFormat="1" ht="20.100000000000001" customHeight="1"/>
    <row r="313" s="117" customFormat="1" ht="20.100000000000001" customHeight="1"/>
    <row r="314" s="117" customFormat="1" ht="20.100000000000001" customHeight="1"/>
    <row r="315" s="117" customFormat="1" ht="20.100000000000001" customHeight="1"/>
    <row r="316" s="117" customFormat="1" ht="20.100000000000001" customHeight="1"/>
    <row r="317" s="117" customFormat="1" ht="20.100000000000001" customHeight="1"/>
    <row r="318" s="117" customFormat="1" ht="20.100000000000001" customHeight="1"/>
    <row r="319" s="117" customFormat="1" ht="20.100000000000001" customHeight="1"/>
    <row r="320" s="117" customFormat="1" ht="20.100000000000001" customHeight="1"/>
    <row r="321" s="117" customFormat="1" ht="20.100000000000001" customHeight="1"/>
    <row r="322" s="117" customFormat="1" ht="20.100000000000001" customHeight="1"/>
    <row r="323" s="117" customFormat="1" ht="20.100000000000001" customHeight="1"/>
    <row r="324" s="117" customFormat="1" ht="20.100000000000001" customHeight="1"/>
    <row r="325" s="117" customFormat="1" ht="20.100000000000001" customHeight="1"/>
    <row r="326" s="117" customFormat="1" ht="20.100000000000001" customHeight="1"/>
    <row r="327" s="117" customFormat="1" ht="20.100000000000001" customHeight="1"/>
    <row r="328" s="117" customFormat="1" ht="20.100000000000001" customHeight="1"/>
    <row r="329" s="117" customFormat="1" ht="20.100000000000001" customHeight="1"/>
    <row r="330" s="117" customFormat="1" ht="20.100000000000001" customHeight="1"/>
    <row r="331" s="117" customFormat="1" ht="20.100000000000001" customHeight="1"/>
    <row r="332" s="117" customFormat="1" ht="20.100000000000001" customHeight="1"/>
    <row r="333" s="117" customFormat="1" ht="20.100000000000001" customHeight="1"/>
    <row r="334" s="117" customFormat="1" ht="20.100000000000001" customHeight="1"/>
    <row r="335" s="117" customFormat="1" ht="20.100000000000001" customHeight="1"/>
    <row r="336" s="117" customFormat="1" ht="20.100000000000001" customHeight="1"/>
    <row r="337" s="117" customFormat="1" ht="20.100000000000001" customHeight="1"/>
    <row r="338" s="117" customFormat="1" ht="20.100000000000001" customHeight="1"/>
    <row r="339" s="117" customFormat="1" ht="20.100000000000001" customHeight="1"/>
    <row r="340" s="117" customFormat="1" ht="20.100000000000001" customHeight="1"/>
    <row r="341" s="117" customFormat="1" ht="20.100000000000001" customHeight="1"/>
    <row r="342" s="117" customFormat="1" ht="20.100000000000001" customHeight="1"/>
    <row r="343" s="117" customFormat="1" ht="20.100000000000001" customHeight="1"/>
    <row r="344" s="117" customFormat="1" ht="20.100000000000001" customHeight="1"/>
    <row r="345" s="117" customFormat="1" ht="20.100000000000001" customHeight="1"/>
    <row r="346" s="117" customFormat="1" ht="20.100000000000001" customHeight="1"/>
    <row r="347" s="117" customFormat="1" ht="20.100000000000001" customHeight="1"/>
    <row r="348" s="117" customFormat="1" ht="20.100000000000001" customHeight="1"/>
    <row r="349" s="117" customFormat="1" ht="20.100000000000001" customHeight="1"/>
    <row r="350" s="117" customFormat="1" ht="20.100000000000001" customHeight="1"/>
    <row r="351" s="117" customFormat="1" ht="20.100000000000001" customHeight="1"/>
    <row r="352" s="117" customFormat="1" ht="20.100000000000001" customHeight="1"/>
    <row r="353" s="117" customFormat="1" ht="20.100000000000001" customHeight="1"/>
    <row r="354" s="117" customFormat="1" ht="20.100000000000001" customHeight="1"/>
    <row r="355" s="117" customFormat="1" ht="20.100000000000001" customHeight="1"/>
    <row r="356" s="117" customFormat="1" ht="20.100000000000001" customHeight="1"/>
    <row r="357" s="117" customFormat="1" ht="20.100000000000001" customHeight="1"/>
    <row r="358" s="117" customFormat="1" ht="20.100000000000001" customHeight="1"/>
    <row r="359" s="117" customFormat="1" ht="20.100000000000001" customHeight="1"/>
    <row r="360" s="117" customFormat="1" ht="20.100000000000001" customHeight="1"/>
    <row r="361" s="117" customFormat="1" ht="20.100000000000001" customHeight="1"/>
    <row r="362" s="117" customFormat="1" ht="20.100000000000001" customHeight="1"/>
    <row r="363" s="117" customFormat="1" ht="20.100000000000001" customHeight="1"/>
    <row r="364" s="117" customFormat="1" ht="20.100000000000001" customHeight="1"/>
    <row r="365" s="117" customFormat="1" ht="20.100000000000001" customHeight="1"/>
    <row r="366" s="117" customFormat="1" ht="20.100000000000001" customHeight="1"/>
    <row r="367" s="117" customFormat="1" ht="20.100000000000001" customHeight="1"/>
    <row r="368" s="117" customFormat="1" ht="20.100000000000001" customHeight="1"/>
    <row r="369" s="117" customFormat="1" ht="20.100000000000001" customHeight="1"/>
    <row r="370" s="117" customFormat="1" ht="20.100000000000001" customHeight="1"/>
    <row r="371" s="117" customFormat="1" ht="20.100000000000001" customHeight="1"/>
    <row r="372" s="117" customFormat="1" ht="20.100000000000001" customHeight="1"/>
    <row r="373" s="117" customFormat="1" ht="20.100000000000001" customHeight="1"/>
  </sheetData>
  <phoneticPr fontId="29" type="noConversion"/>
  <pageMargins left="0.74803149606299202" right="0.511811023622047" top="0.62992125984252001" bottom="0.62992125984252001" header="0.511811023622047" footer="0.23622047244094499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C2"/>
  <sheetViews>
    <sheetView workbookViewId="0">
      <selection activeCell="J16" sqref="J16"/>
    </sheetView>
  </sheetViews>
  <sheetFormatPr defaultRowHeight="12.75"/>
  <cols>
    <col min="1" max="1" width="6.5703125" style="93" customWidth="1"/>
    <col min="2" max="2" width="76.85546875" style="93" customWidth="1"/>
    <col min="3" max="3" width="7" style="93" customWidth="1"/>
    <col min="4" max="16384" width="9.140625" style="93"/>
  </cols>
  <sheetData>
    <row r="1" spans="1:3" ht="15">
      <c r="A1" s="94"/>
      <c r="B1" s="94"/>
      <c r="C1" s="94"/>
    </row>
    <row r="2" spans="1:3" ht="20.25">
      <c r="A2" s="583" t="s">
        <v>277</v>
      </c>
      <c r="B2" s="583"/>
      <c r="C2" s="583"/>
    </row>
  </sheetData>
  <mergeCells count="1">
    <mergeCell ref="A2:C2"/>
  </mergeCells>
  <pageMargins left="0.74803149606299213" right="0.51181102362204722" top="0.62992125984251968" bottom="0.62992125984251968" header="0.51181102362204722" footer="0.23622047244094491"/>
  <pageSetup orientation="portrait" r:id="rId1"/>
  <headerFooter alignWithMargins="0">
    <oddFooter>&amp;C&amp;11&amp;P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6">
    <tabColor rgb="FF00B050"/>
  </sheetPr>
  <dimension ref="A1:N52"/>
  <sheetViews>
    <sheetView workbookViewId="0">
      <selection activeCell="O17" sqref="O17"/>
    </sheetView>
  </sheetViews>
  <sheetFormatPr defaultRowHeight="15.95" customHeight="1"/>
  <cols>
    <col min="1" max="1" width="40.85546875" style="132" customWidth="1"/>
    <col min="2" max="2" width="9.7109375" style="132" hidden="1" customWidth="1"/>
    <col min="3" max="3" width="9.7109375" style="132" customWidth="1"/>
    <col min="4" max="4" width="10.28515625" style="132" hidden="1" customWidth="1"/>
    <col min="5" max="5" width="9.7109375" style="132" hidden="1" customWidth="1"/>
    <col min="6" max="6" width="11.140625" style="132" hidden="1" customWidth="1"/>
    <col min="7" max="7" width="10.28515625" style="132" hidden="1" customWidth="1"/>
    <col min="8" max="8" width="10.28515625" style="132" bestFit="1" customWidth="1"/>
    <col min="9" max="10" width="10.28515625" style="132" hidden="1" customWidth="1"/>
    <col min="11" max="13" width="10.28515625" style="132" bestFit="1" customWidth="1"/>
    <col min="14" max="16384" width="9.140625" style="132"/>
  </cols>
  <sheetData>
    <row r="1" spans="1:14" ht="20.100000000000001" customHeight="1">
      <c r="A1" s="311" t="s">
        <v>316</v>
      </c>
      <c r="B1" s="312"/>
      <c r="C1" s="312"/>
      <c r="D1" s="312"/>
      <c r="E1" s="312"/>
      <c r="F1" s="313"/>
    </row>
    <row r="2" spans="1:14" ht="20.100000000000001" customHeight="1">
      <c r="A2" s="314" t="s">
        <v>163</v>
      </c>
      <c r="B2" s="312"/>
      <c r="C2" s="312"/>
      <c r="D2" s="312"/>
      <c r="E2" s="312"/>
      <c r="F2" s="313"/>
    </row>
    <row r="3" spans="1:14" ht="20.100000000000001" customHeight="1">
      <c r="F3" s="315"/>
    </row>
    <row r="4" spans="1:14" s="295" customFormat="1" ht="42" customHeight="1">
      <c r="A4" s="316"/>
      <c r="B4" s="141">
        <v>2009</v>
      </c>
      <c r="C4" s="317">
        <v>2010</v>
      </c>
      <c r="D4" s="141">
        <v>2011</v>
      </c>
      <c r="E4" s="141">
        <v>2012</v>
      </c>
      <c r="F4" s="318">
        <v>2013</v>
      </c>
      <c r="G4" s="318">
        <v>2014</v>
      </c>
      <c r="H4" s="318">
        <v>2015</v>
      </c>
      <c r="I4" s="318">
        <v>2016</v>
      </c>
      <c r="J4" s="318">
        <v>2017</v>
      </c>
      <c r="K4" s="318">
        <v>2018</v>
      </c>
      <c r="L4" s="318">
        <v>2019</v>
      </c>
      <c r="M4" s="318">
        <v>2020</v>
      </c>
    </row>
    <row r="5" spans="1:14" s="295" customFormat="1" ht="20.100000000000001" customHeight="1">
      <c r="A5" s="153" t="s">
        <v>122</v>
      </c>
      <c r="J5" s="319"/>
    </row>
    <row r="6" spans="1:14" s="295" customFormat="1" ht="20.100000000000001" customHeight="1">
      <c r="A6" s="320" t="s">
        <v>121</v>
      </c>
      <c r="B6" s="295">
        <v>10903</v>
      </c>
      <c r="C6" s="332">
        <f>+'144-152'!C41</f>
        <v>12915</v>
      </c>
      <c r="D6" s="332">
        <f>+'144-152'!D41</f>
        <v>16116</v>
      </c>
      <c r="E6" s="332">
        <f>+'144-152'!E41</f>
        <v>16050</v>
      </c>
      <c r="F6" s="332">
        <f>+'144-152'!F41</f>
        <v>17566</v>
      </c>
      <c r="G6" s="332">
        <f>+'144-152'!G41</f>
        <v>16967</v>
      </c>
      <c r="H6" s="332">
        <f>+'144-152'!H41</f>
        <v>15679</v>
      </c>
      <c r="I6" s="332">
        <f>+'144-152'!I41</f>
        <v>16192</v>
      </c>
      <c r="J6" s="332">
        <f>+'144-152'!J41</f>
        <v>20248</v>
      </c>
      <c r="K6" s="332">
        <f>+'144-152'!K41</f>
        <v>19149</v>
      </c>
      <c r="L6" s="332">
        <f>+'144-152'!L41</f>
        <v>15877</v>
      </c>
      <c r="M6" s="332">
        <f>+'144-152'!M41</f>
        <v>16233</v>
      </c>
    </row>
    <row r="7" spans="1:14" s="295" customFormat="1" ht="20.100000000000001" customHeight="1">
      <c r="A7" s="320" t="s">
        <v>116</v>
      </c>
      <c r="B7" s="295">
        <v>393</v>
      </c>
      <c r="C7" s="332">
        <v>1011</v>
      </c>
      <c r="D7" s="332">
        <v>552</v>
      </c>
      <c r="E7" s="332">
        <v>700</v>
      </c>
      <c r="F7" s="332">
        <v>788</v>
      </c>
      <c r="G7" s="332">
        <v>1180</v>
      </c>
      <c r="H7" s="332">
        <v>872</v>
      </c>
      <c r="I7" s="332">
        <v>448</v>
      </c>
      <c r="J7" s="322">
        <v>659</v>
      </c>
      <c r="K7" s="322">
        <v>591</v>
      </c>
      <c r="L7" s="332">
        <v>453</v>
      </c>
      <c r="M7" s="108">
        <v>686</v>
      </c>
    </row>
    <row r="8" spans="1:14" s="295" customFormat="1" ht="20.100000000000001" customHeight="1">
      <c r="A8" s="320" t="s">
        <v>117</v>
      </c>
      <c r="B8" s="295">
        <v>1507</v>
      </c>
      <c r="C8" s="332">
        <v>1609</v>
      </c>
      <c r="D8" s="332">
        <v>1366</v>
      </c>
      <c r="E8" s="332">
        <v>1006</v>
      </c>
      <c r="F8" s="332">
        <v>286</v>
      </c>
      <c r="G8" s="332">
        <v>360</v>
      </c>
      <c r="H8" s="332">
        <v>153</v>
      </c>
      <c r="I8" s="332">
        <v>1</v>
      </c>
      <c r="J8" s="322" t="s">
        <v>564</v>
      </c>
      <c r="K8" s="322" t="s">
        <v>564</v>
      </c>
      <c r="L8" s="322" t="s">
        <v>564</v>
      </c>
      <c r="M8" s="322" t="s">
        <v>564</v>
      </c>
    </row>
    <row r="9" spans="1:14" s="295" customFormat="1" ht="20.100000000000001" customHeight="1">
      <c r="A9" s="320" t="s">
        <v>118</v>
      </c>
      <c r="B9" s="295">
        <f>7918+8300+1558</f>
        <v>17776</v>
      </c>
      <c r="C9" s="332">
        <f>7824+8043+1025</f>
        <v>16892</v>
      </c>
      <c r="D9" s="332">
        <f>7394+7895+603</f>
        <v>15892</v>
      </c>
      <c r="E9" s="332">
        <v>16009</v>
      </c>
      <c r="F9" s="332">
        <v>11859</v>
      </c>
      <c r="G9" s="332">
        <v>11752</v>
      </c>
      <c r="H9" s="332">
        <v>12372</v>
      </c>
      <c r="I9" s="332">
        <v>11997</v>
      </c>
      <c r="J9" s="322">
        <v>10475.14</v>
      </c>
      <c r="K9" s="322">
        <v>10608</v>
      </c>
      <c r="L9" s="332">
        <v>11306</v>
      </c>
      <c r="M9" s="108">
        <v>10435</v>
      </c>
    </row>
    <row r="10" spans="1:14" s="295" customFormat="1" ht="26.25" customHeight="1">
      <c r="A10" s="324" t="s">
        <v>349</v>
      </c>
      <c r="C10" s="332"/>
      <c r="D10" s="332"/>
      <c r="E10" s="332"/>
      <c r="F10" s="332"/>
      <c r="G10" s="332"/>
      <c r="H10" s="332"/>
      <c r="I10" s="332"/>
      <c r="J10" s="332"/>
      <c r="K10" s="332"/>
      <c r="L10" s="332"/>
      <c r="M10" s="108"/>
    </row>
    <row r="11" spans="1:14" s="295" customFormat="1" ht="20.100000000000001" customHeight="1">
      <c r="A11" s="325" t="s">
        <v>119</v>
      </c>
      <c r="B11" s="295">
        <v>41487</v>
      </c>
      <c r="C11" s="332">
        <f>+'144-152'!C251</f>
        <v>40226</v>
      </c>
      <c r="D11" s="332">
        <f>+'144-152'!D251</f>
        <v>37614</v>
      </c>
      <c r="E11" s="332">
        <f>+'144-152'!E251</f>
        <v>36385</v>
      </c>
      <c r="F11" s="332">
        <f>+'144-152'!F251</f>
        <v>35349</v>
      </c>
      <c r="G11" s="332">
        <f>+'144-152'!G251</f>
        <v>35239</v>
      </c>
      <c r="H11" s="332">
        <f>+'144-152'!H251</f>
        <v>34696</v>
      </c>
      <c r="I11" s="332">
        <f>+'144-152'!I251</f>
        <v>36136</v>
      </c>
      <c r="J11" s="332">
        <f>+'144-152'!J251</f>
        <v>36846</v>
      </c>
      <c r="K11" s="332">
        <f>+'144-152'!K251</f>
        <v>43140</v>
      </c>
      <c r="L11" s="332">
        <f>'144-152'!L251</f>
        <v>38602</v>
      </c>
      <c r="M11" s="332">
        <f>'144-152'!M251</f>
        <v>38155</v>
      </c>
    </row>
    <row r="12" spans="1:14" s="295" customFormat="1" ht="20.100000000000001" customHeight="1">
      <c r="A12" s="325" t="s">
        <v>577</v>
      </c>
      <c r="B12" s="295">
        <v>145</v>
      </c>
      <c r="C12" s="332">
        <v>120</v>
      </c>
      <c r="D12" s="332">
        <v>137</v>
      </c>
      <c r="E12" s="332">
        <v>149</v>
      </c>
      <c r="F12" s="332">
        <v>232</v>
      </c>
      <c r="G12" s="332">
        <v>281</v>
      </c>
      <c r="H12" s="332">
        <v>246</v>
      </c>
      <c r="I12" s="424">
        <v>283</v>
      </c>
      <c r="J12" s="322">
        <v>222</v>
      </c>
      <c r="K12" s="322">
        <v>214</v>
      </c>
      <c r="L12" s="332">
        <v>261</v>
      </c>
      <c r="M12" s="108">
        <v>285</v>
      </c>
    </row>
    <row r="13" spans="1:14" s="295" customFormat="1" ht="20.100000000000001" customHeight="1">
      <c r="A13" s="320" t="s">
        <v>120</v>
      </c>
      <c r="B13" s="295">
        <v>3348</v>
      </c>
      <c r="C13" s="332">
        <v>3517</v>
      </c>
      <c r="D13" s="332">
        <v>3661</v>
      </c>
      <c r="E13" s="332">
        <v>3648</v>
      </c>
      <c r="F13" s="332">
        <v>3737</v>
      </c>
      <c r="G13" s="332">
        <v>3822</v>
      </c>
      <c r="H13" s="332">
        <v>3921</v>
      </c>
      <c r="I13" s="424">
        <v>5011</v>
      </c>
      <c r="J13" s="322">
        <v>5878.84</v>
      </c>
      <c r="K13" s="322">
        <v>6940</v>
      </c>
      <c r="L13" s="332">
        <v>12342</v>
      </c>
      <c r="M13" s="108">
        <v>13028</v>
      </c>
    </row>
    <row r="14" spans="1:14" s="295" customFormat="1" ht="20.100000000000001" customHeight="1">
      <c r="A14" s="326" t="s">
        <v>350</v>
      </c>
      <c r="C14" s="425"/>
      <c r="D14" s="425"/>
      <c r="E14" s="425"/>
      <c r="F14" s="425"/>
      <c r="G14" s="330"/>
      <c r="H14" s="330"/>
      <c r="I14" s="330"/>
      <c r="J14" s="323"/>
      <c r="K14" s="323"/>
      <c r="L14" s="330"/>
      <c r="M14" s="108"/>
    </row>
    <row r="15" spans="1:14" s="295" customFormat="1" ht="20.100000000000001" customHeight="1">
      <c r="A15" s="320" t="s">
        <v>121</v>
      </c>
      <c r="B15" s="327">
        <f>B24/B6*10</f>
        <v>532.25442538750804</v>
      </c>
      <c r="C15" s="426">
        <f>C24/C6*10</f>
        <v>604.01238869531551</v>
      </c>
      <c r="D15" s="426">
        <f>D24/D6*10</f>
        <v>624.03077686770916</v>
      </c>
      <c r="E15" s="426">
        <f>E24/E6*10</f>
        <v>594.4380062305296</v>
      </c>
      <c r="F15" s="426">
        <f t="shared" ref="F15:M15" si="0">F24/F6*10</f>
        <v>659.45178185130362</v>
      </c>
      <c r="G15" s="426">
        <f t="shared" si="0"/>
        <v>667.05133494430368</v>
      </c>
      <c r="H15" s="426">
        <f t="shared" si="0"/>
        <v>664.31341284520704</v>
      </c>
      <c r="I15" s="426">
        <f t="shared" si="0"/>
        <v>647.560523715415</v>
      </c>
      <c r="J15" s="426">
        <f t="shared" si="0"/>
        <v>666.10084946661402</v>
      </c>
      <c r="K15" s="426">
        <f t="shared" si="0"/>
        <v>653.47067731996447</v>
      </c>
      <c r="L15" s="426">
        <f t="shared" si="0"/>
        <v>702.51873779681307</v>
      </c>
      <c r="M15" s="426">
        <f t="shared" si="0"/>
        <v>687.3424505636666</v>
      </c>
      <c r="N15" s="327"/>
    </row>
    <row r="16" spans="1:14" s="295" customFormat="1" ht="20.100000000000001" customHeight="1">
      <c r="A16" s="320" t="s">
        <v>116</v>
      </c>
      <c r="B16" s="327">
        <v>24.78</v>
      </c>
      <c r="C16" s="426">
        <f>+C25/C7*10</f>
        <v>19.713155291790308</v>
      </c>
      <c r="D16" s="426">
        <f t="shared" ref="D16:M16" si="1">+D25/D7*10</f>
        <v>20.434782608695656</v>
      </c>
      <c r="E16" s="426">
        <f t="shared" si="1"/>
        <v>20.271428571428572</v>
      </c>
      <c r="F16" s="426">
        <f t="shared" si="1"/>
        <v>21.903553299492383</v>
      </c>
      <c r="G16" s="426">
        <f t="shared" si="1"/>
        <v>25.559322033898304</v>
      </c>
      <c r="H16" s="426">
        <f t="shared" si="1"/>
        <v>26.605504587155963</v>
      </c>
      <c r="I16" s="426">
        <f t="shared" si="1"/>
        <v>24.866071428571427</v>
      </c>
      <c r="J16" s="426">
        <f t="shared" si="1"/>
        <v>26.555386949924127</v>
      </c>
      <c r="K16" s="426">
        <f t="shared" si="1"/>
        <v>32.927241962774957</v>
      </c>
      <c r="L16" s="426">
        <f t="shared" si="1"/>
        <v>24.43708609271523</v>
      </c>
      <c r="M16" s="426">
        <f t="shared" si="1"/>
        <v>25.510204081632651</v>
      </c>
      <c r="N16" s="327"/>
    </row>
    <row r="17" spans="1:14" s="295" customFormat="1" ht="20.100000000000001" customHeight="1">
      <c r="A17" s="320" t="s">
        <v>117</v>
      </c>
      <c r="B17" s="327">
        <f t="shared" ref="B17:I18" si="2">B26/B8*10</f>
        <v>13.410749834107499</v>
      </c>
      <c r="C17" s="426">
        <f t="shared" si="2"/>
        <v>15.344934742075825</v>
      </c>
      <c r="D17" s="426">
        <f t="shared" si="2"/>
        <v>14.619326500732065</v>
      </c>
      <c r="E17" s="426">
        <f t="shared" si="2"/>
        <v>14.304174950298211</v>
      </c>
      <c r="F17" s="426">
        <f t="shared" si="2"/>
        <v>11.048951048951048</v>
      </c>
      <c r="G17" s="426">
        <f t="shared" si="2"/>
        <v>13.333333333333332</v>
      </c>
      <c r="H17" s="426">
        <f t="shared" si="2"/>
        <v>9.7385620915032671</v>
      </c>
      <c r="I17" s="426">
        <f t="shared" si="2"/>
        <v>10</v>
      </c>
      <c r="J17" s="426">
        <v>0</v>
      </c>
      <c r="K17" s="426">
        <v>0</v>
      </c>
      <c r="L17" s="426">
        <v>0</v>
      </c>
      <c r="M17" s="426">
        <v>0</v>
      </c>
      <c r="N17" s="327"/>
    </row>
    <row r="18" spans="1:14" s="295" customFormat="1" ht="20.100000000000001" customHeight="1">
      <c r="A18" s="320" t="s">
        <v>118</v>
      </c>
      <c r="B18" s="327">
        <f t="shared" si="2"/>
        <v>12.693519351935194</v>
      </c>
      <c r="C18" s="426">
        <f t="shared" si="2"/>
        <v>13.893559081221881</v>
      </c>
      <c r="D18" s="426">
        <f t="shared" si="2"/>
        <v>14.368235590234079</v>
      </c>
      <c r="E18" s="426">
        <f>E27/E9*10</f>
        <v>13.762258729464676</v>
      </c>
      <c r="F18" s="426">
        <f t="shared" ref="F18:M18" si="3">F27/F9*10</f>
        <v>13.829159288304243</v>
      </c>
      <c r="G18" s="426">
        <f t="shared" si="3"/>
        <v>13.196051735874745</v>
      </c>
      <c r="H18" s="426">
        <f t="shared" si="3"/>
        <v>12.151632719043</v>
      </c>
      <c r="I18" s="426">
        <f t="shared" si="3"/>
        <v>13.083270817704427</v>
      </c>
      <c r="J18" s="426">
        <f t="shared" si="3"/>
        <v>18.823500210975702</v>
      </c>
      <c r="K18" s="426">
        <f t="shared" si="3"/>
        <v>11.737933634992459</v>
      </c>
      <c r="L18" s="426">
        <f t="shared" si="3"/>
        <v>14.368476914912435</v>
      </c>
      <c r="M18" s="426">
        <f t="shared" si="3"/>
        <v>13.120268327743172</v>
      </c>
      <c r="N18" s="327"/>
    </row>
    <row r="19" spans="1:14" s="295" customFormat="1" ht="26.25" customHeight="1">
      <c r="A19" s="324" t="s">
        <v>349</v>
      </c>
      <c r="B19" s="327"/>
      <c r="C19" s="323" t="s">
        <v>564</v>
      </c>
      <c r="D19" s="323" t="s">
        <v>564</v>
      </c>
      <c r="E19" s="323" t="s">
        <v>564</v>
      </c>
      <c r="F19" s="323" t="s">
        <v>564</v>
      </c>
      <c r="G19" s="323" t="s">
        <v>564</v>
      </c>
      <c r="H19" s="323" t="s">
        <v>564</v>
      </c>
      <c r="I19" s="323" t="s">
        <v>564</v>
      </c>
      <c r="J19" s="323" t="s">
        <v>564</v>
      </c>
      <c r="K19" s="323" t="s">
        <v>564</v>
      </c>
      <c r="L19" s="323" t="s">
        <v>564</v>
      </c>
      <c r="M19" s="323" t="s">
        <v>564</v>
      </c>
      <c r="N19" s="327"/>
    </row>
    <row r="20" spans="1:14" s="295" customFormat="1" ht="20.100000000000001" customHeight="1">
      <c r="A20" s="325" t="s">
        <v>119</v>
      </c>
      <c r="B20" s="327">
        <f>+B29/B11*10</f>
        <v>36.89854653264878</v>
      </c>
      <c r="C20" s="426">
        <f>+C29/C11*10</f>
        <v>41.950728384626856</v>
      </c>
      <c r="D20" s="426">
        <f>+D29/D11*10</f>
        <v>47.695273036635299</v>
      </c>
      <c r="E20" s="426">
        <f>+E29/E11*10</f>
        <v>48.801703998900649</v>
      </c>
      <c r="F20" s="426">
        <f>207489/3434.9</f>
        <v>60.406125360272497</v>
      </c>
      <c r="G20" s="426">
        <f>G29/G11*10</f>
        <v>62.698998268963365</v>
      </c>
      <c r="H20" s="426">
        <f>H29/H11*10</f>
        <v>60.746771962185839</v>
      </c>
      <c r="I20" s="426">
        <f t="shared" ref="I20:M20" si="4">I29/I11*10</f>
        <v>58.437292450741644</v>
      </c>
      <c r="J20" s="426">
        <f t="shared" si="4"/>
        <v>65.976496770341427</v>
      </c>
      <c r="K20" s="426">
        <f t="shared" si="4"/>
        <v>63.333796940194709</v>
      </c>
      <c r="L20" s="426">
        <f t="shared" si="4"/>
        <v>82.21905600746075</v>
      </c>
      <c r="M20" s="426">
        <f t="shared" si="4"/>
        <v>78.354082033809462</v>
      </c>
      <c r="N20" s="327"/>
    </row>
    <row r="21" spans="1:14" s="295" customFormat="1" ht="12.75">
      <c r="A21" s="329" t="s">
        <v>578</v>
      </c>
      <c r="B21" s="327"/>
      <c r="C21" s="370" t="s">
        <v>23</v>
      </c>
      <c r="D21" s="370" t="s">
        <v>23</v>
      </c>
      <c r="E21" s="370" t="s">
        <v>23</v>
      </c>
      <c r="F21" s="370" t="s">
        <v>23</v>
      </c>
      <c r="G21" s="370" t="s">
        <v>23</v>
      </c>
      <c r="H21" s="370" t="s">
        <v>23</v>
      </c>
      <c r="I21" s="370" t="s">
        <v>23</v>
      </c>
      <c r="J21" s="370" t="s">
        <v>23</v>
      </c>
      <c r="K21" s="370" t="s">
        <v>23</v>
      </c>
      <c r="L21" s="370" t="s">
        <v>23</v>
      </c>
      <c r="M21" s="370" t="s">
        <v>23</v>
      </c>
      <c r="N21" s="327"/>
    </row>
    <row r="22" spans="1:14" s="295" customFormat="1" ht="27" customHeight="1">
      <c r="A22" s="320" t="s">
        <v>120</v>
      </c>
      <c r="B22" s="327"/>
      <c r="C22" s="370" t="s">
        <v>23</v>
      </c>
      <c r="D22" s="370" t="s">
        <v>23</v>
      </c>
      <c r="E22" s="370" t="s">
        <v>23</v>
      </c>
      <c r="F22" s="370" t="s">
        <v>23</v>
      </c>
      <c r="G22" s="370" t="s">
        <v>23</v>
      </c>
      <c r="H22" s="370" t="s">
        <v>23</v>
      </c>
      <c r="I22" s="370" t="s">
        <v>23</v>
      </c>
      <c r="J22" s="370" t="s">
        <v>23</v>
      </c>
      <c r="K22" s="370" t="s">
        <v>23</v>
      </c>
      <c r="L22" s="370" t="s">
        <v>23</v>
      </c>
      <c r="M22" s="370" t="s">
        <v>23</v>
      </c>
      <c r="N22" s="327"/>
    </row>
    <row r="23" spans="1:14" s="295" customFormat="1" ht="20.100000000000001" customHeight="1">
      <c r="A23" s="326" t="s">
        <v>65</v>
      </c>
      <c r="C23" s="328"/>
      <c r="D23" s="328"/>
      <c r="E23" s="328"/>
      <c r="F23" s="328"/>
      <c r="G23" s="330"/>
      <c r="H23" s="330"/>
      <c r="I23" s="330"/>
      <c r="J23" s="330"/>
      <c r="K23" s="331"/>
      <c r="L23" s="330"/>
      <c r="M23" s="108"/>
    </row>
    <row r="24" spans="1:14" s="295" customFormat="1" ht="20.100000000000001" customHeight="1">
      <c r="A24" s="320" t="s">
        <v>121</v>
      </c>
      <c r="B24" s="295">
        <v>580317</v>
      </c>
      <c r="C24" s="332">
        <f>+'144-152'!C76</f>
        <v>780082</v>
      </c>
      <c r="D24" s="332">
        <f>+'144-152'!D76</f>
        <v>1005688</v>
      </c>
      <c r="E24" s="332">
        <f>+'144-152'!E76</f>
        <v>954073</v>
      </c>
      <c r="F24" s="332">
        <f>+'144-152'!F76</f>
        <v>1158393</v>
      </c>
      <c r="G24" s="332">
        <f>+'144-152'!G76</f>
        <v>1131786</v>
      </c>
      <c r="H24" s="332">
        <f>+'144-152'!H76</f>
        <v>1041577</v>
      </c>
      <c r="I24" s="332">
        <f>+'144-152'!I76</f>
        <v>1048530</v>
      </c>
      <c r="J24" s="332">
        <f>+'144-152'!J76</f>
        <v>1348721</v>
      </c>
      <c r="K24" s="332">
        <f>+'144-152'!K76</f>
        <v>1251331</v>
      </c>
      <c r="L24" s="332">
        <f>+'144-152'!L76</f>
        <v>1115389</v>
      </c>
      <c r="M24" s="332">
        <f>+'144-152'!M76</f>
        <v>1115763</v>
      </c>
    </row>
    <row r="25" spans="1:14" s="295" customFormat="1" ht="20.100000000000001" customHeight="1">
      <c r="A25" s="320" t="s">
        <v>116</v>
      </c>
      <c r="B25" s="295">
        <v>974</v>
      </c>
      <c r="C25" s="332">
        <v>1993</v>
      </c>
      <c r="D25" s="332">
        <v>1128</v>
      </c>
      <c r="E25" s="332">
        <v>1419</v>
      </c>
      <c r="F25" s="332">
        <v>1726</v>
      </c>
      <c r="G25" s="332">
        <v>3016</v>
      </c>
      <c r="H25" s="332">
        <v>2320</v>
      </c>
      <c r="I25" s="332">
        <v>1114</v>
      </c>
      <c r="J25" s="332">
        <v>1750</v>
      </c>
      <c r="K25" s="332">
        <v>1946</v>
      </c>
      <c r="L25" s="332">
        <v>1107</v>
      </c>
      <c r="M25" s="108">
        <v>1750</v>
      </c>
    </row>
    <row r="26" spans="1:14" s="295" customFormat="1" ht="20.100000000000001" customHeight="1">
      <c r="A26" s="320" t="s">
        <v>117</v>
      </c>
      <c r="B26" s="295">
        <v>2021</v>
      </c>
      <c r="C26" s="332">
        <v>2469</v>
      </c>
      <c r="D26" s="332">
        <v>1997</v>
      </c>
      <c r="E26" s="332">
        <v>1439</v>
      </c>
      <c r="F26" s="332">
        <v>316</v>
      </c>
      <c r="G26" s="332">
        <v>480</v>
      </c>
      <c r="H26" s="332">
        <v>149</v>
      </c>
      <c r="I26" s="332">
        <v>1</v>
      </c>
      <c r="J26" s="322" t="s">
        <v>564</v>
      </c>
      <c r="K26" s="322" t="s">
        <v>564</v>
      </c>
      <c r="L26" s="322" t="s">
        <v>564</v>
      </c>
      <c r="M26" s="322" t="s">
        <v>564</v>
      </c>
    </row>
    <row r="27" spans="1:14" s="295" customFormat="1" ht="20.100000000000001" customHeight="1">
      <c r="A27" s="320" t="s">
        <v>118</v>
      </c>
      <c r="B27" s="295">
        <f>10731+10901+932</f>
        <v>22564</v>
      </c>
      <c r="C27" s="332">
        <f>11041+11719+709</f>
        <v>23469</v>
      </c>
      <c r="D27" s="332">
        <f>11035+11361+438</f>
        <v>22834</v>
      </c>
      <c r="E27" s="332">
        <f>11431+10261+340</f>
        <v>22032</v>
      </c>
      <c r="F27" s="332">
        <v>16400</v>
      </c>
      <c r="G27" s="332">
        <v>15508</v>
      </c>
      <c r="H27" s="332">
        <v>15034</v>
      </c>
      <c r="I27" s="332">
        <v>15696</v>
      </c>
      <c r="J27" s="332">
        <v>19717.88</v>
      </c>
      <c r="K27" s="332">
        <v>12451.6</v>
      </c>
      <c r="L27" s="332">
        <v>16245</v>
      </c>
      <c r="M27" s="108">
        <f>3174+8375+2142</f>
        <v>13691</v>
      </c>
    </row>
    <row r="28" spans="1:14" s="295" customFormat="1" ht="25.5">
      <c r="A28" s="324" t="s">
        <v>351</v>
      </c>
      <c r="C28" s="332">
        <v>0</v>
      </c>
      <c r="D28" s="332">
        <v>0</v>
      </c>
      <c r="E28" s="332">
        <v>0</v>
      </c>
      <c r="F28" s="332">
        <v>0</v>
      </c>
      <c r="G28" s="332">
        <v>0</v>
      </c>
      <c r="H28" s="332">
        <v>0</v>
      </c>
      <c r="I28" s="332">
        <v>0</v>
      </c>
      <c r="J28" s="322" t="s">
        <v>564</v>
      </c>
      <c r="K28" s="322" t="s">
        <v>564</v>
      </c>
      <c r="L28" s="332">
        <v>0</v>
      </c>
      <c r="M28" s="332">
        <v>0</v>
      </c>
    </row>
    <row r="29" spans="1:14" s="295" customFormat="1" ht="20.100000000000001" customHeight="1">
      <c r="A29" s="325" t="s">
        <v>119</v>
      </c>
      <c r="B29" s="295">
        <v>153081</v>
      </c>
      <c r="C29" s="332">
        <f>+'144-152'!C286</f>
        <v>168751</v>
      </c>
      <c r="D29" s="332">
        <f>+'144-152'!D286</f>
        <v>179401</v>
      </c>
      <c r="E29" s="332">
        <f>+'144-152'!E286</f>
        <v>177565</v>
      </c>
      <c r="F29" s="332">
        <f>+'144-152'!F286</f>
        <v>207489</v>
      </c>
      <c r="G29" s="332">
        <f>+'144-152'!G286</f>
        <v>220945</v>
      </c>
      <c r="H29" s="332">
        <f>+'144-152'!H286</f>
        <v>210767</v>
      </c>
      <c r="I29" s="332">
        <f>+'144-152'!I286</f>
        <v>211169</v>
      </c>
      <c r="J29" s="332">
        <f>+'144-152'!J286</f>
        <v>243097</v>
      </c>
      <c r="K29" s="332">
        <f>+'144-152'!K286</f>
        <v>273222</v>
      </c>
      <c r="L29" s="332">
        <f>+'144-152'!L286</f>
        <v>317382</v>
      </c>
      <c r="M29" s="332">
        <f>+'144-152'!M286</f>
        <v>298960</v>
      </c>
    </row>
    <row r="30" spans="1:14" s="295" customFormat="1" ht="12.75">
      <c r="A30" s="329" t="s">
        <v>578</v>
      </c>
      <c r="C30" s="372" t="s">
        <v>23</v>
      </c>
      <c r="D30" s="372" t="s">
        <v>23</v>
      </c>
      <c r="E30" s="372" t="s">
        <v>23</v>
      </c>
      <c r="F30" s="372" t="s">
        <v>23</v>
      </c>
      <c r="G30" s="372" t="s">
        <v>23</v>
      </c>
      <c r="H30" s="372" t="s">
        <v>23</v>
      </c>
      <c r="I30" s="372" t="s">
        <v>23</v>
      </c>
      <c r="J30" s="372" t="s">
        <v>23</v>
      </c>
      <c r="K30" s="372" t="s">
        <v>23</v>
      </c>
      <c r="L30" s="372" t="s">
        <v>23</v>
      </c>
      <c r="M30" s="372" t="s">
        <v>23</v>
      </c>
    </row>
    <row r="31" spans="1:14" s="295" customFormat="1" ht="20.100000000000001" customHeight="1">
      <c r="A31" s="320" t="s">
        <v>120</v>
      </c>
      <c r="C31" s="372" t="s">
        <v>23</v>
      </c>
      <c r="D31" s="372" t="s">
        <v>23</v>
      </c>
      <c r="E31" s="372" t="s">
        <v>23</v>
      </c>
      <c r="F31" s="372" t="s">
        <v>23</v>
      </c>
      <c r="G31" s="372" t="s">
        <v>23</v>
      </c>
      <c r="H31" s="372" t="s">
        <v>23</v>
      </c>
      <c r="I31" s="372" t="s">
        <v>23</v>
      </c>
      <c r="J31" s="372" t="s">
        <v>23</v>
      </c>
      <c r="K31" s="372" t="s">
        <v>23</v>
      </c>
      <c r="L31" s="372" t="s">
        <v>23</v>
      </c>
      <c r="M31" s="372" t="s">
        <v>23</v>
      </c>
    </row>
    <row r="32" spans="1:14" s="295" customFormat="1" ht="20.100000000000001" customHeight="1">
      <c r="C32" s="321"/>
      <c r="D32" s="321"/>
      <c r="E32" s="321"/>
      <c r="F32" s="321"/>
    </row>
    <row r="33" ht="20.100000000000001" customHeight="1"/>
    <row r="34" ht="20.100000000000001" customHeight="1"/>
    <row r="35" ht="20.100000000000001" customHeight="1"/>
    <row r="36" ht="20.100000000000001" customHeight="1"/>
    <row r="37" ht="20.100000000000001" customHeight="1"/>
    <row r="38" ht="20.100000000000001" customHeight="1"/>
    <row r="39" ht="20.100000000000001" customHeight="1"/>
    <row r="40" ht="20.100000000000001" customHeight="1"/>
    <row r="41" ht="20.100000000000001" customHeight="1"/>
    <row r="42" ht="20.100000000000001" customHeight="1"/>
    <row r="43" ht="20.100000000000001" customHeight="1"/>
    <row r="44" ht="20.100000000000001" customHeight="1"/>
    <row r="45" ht="20.100000000000001" customHeight="1"/>
    <row r="46" ht="20.100000000000001" customHeight="1"/>
    <row r="47" ht="20.100000000000001" customHeight="1"/>
    <row r="48" ht="20.100000000000001" customHeight="1"/>
    <row r="49" ht="20.100000000000001" customHeight="1"/>
    <row r="50" ht="20.100000000000001" customHeight="1"/>
    <row r="51" ht="20.100000000000001" customHeight="1"/>
    <row r="52" ht="20.100000000000001" customHeight="1"/>
  </sheetData>
  <phoneticPr fontId="29" type="noConversion"/>
  <pageMargins left="0.74803149606299202" right="0.511811023622047" top="0.62992125984252001" bottom="0.62992125984252001" header="0.511811023622047" footer="0.23622047244094499"/>
  <pageSetup orientation="portrait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17">
    <tabColor rgb="FF00B050"/>
  </sheetPr>
  <dimension ref="A1:Y510"/>
  <sheetViews>
    <sheetView topLeftCell="A229" workbookViewId="0">
      <selection activeCell="L215" sqref="L215:N215"/>
    </sheetView>
  </sheetViews>
  <sheetFormatPr defaultRowHeight="12.75"/>
  <cols>
    <col min="1" max="1" width="31.85546875" style="117" customWidth="1"/>
    <col min="2" max="2" width="11" style="117" hidden="1" customWidth="1"/>
    <col min="3" max="3" width="12.42578125" style="117" customWidth="1"/>
    <col min="4" max="7" width="13.140625" style="117" hidden="1" customWidth="1"/>
    <col min="8" max="8" width="12" style="117" customWidth="1"/>
    <col min="9" max="10" width="13.140625" style="117" hidden="1" customWidth="1"/>
    <col min="11" max="11" width="12" style="117" customWidth="1"/>
    <col min="12" max="12" width="12.7109375" style="117" customWidth="1"/>
    <col min="13" max="13" width="11.7109375" style="117" customWidth="1"/>
    <col min="14" max="15" width="9.140625" style="117"/>
    <col min="16" max="19" width="9.140625" style="117" customWidth="1"/>
    <col min="20" max="20" width="9.140625" style="117"/>
    <col min="21" max="22" width="9.140625" style="117" customWidth="1"/>
    <col min="23" max="16384" width="9.140625" style="117"/>
  </cols>
  <sheetData>
    <row r="1" spans="1:13" ht="20.100000000000001" customHeight="1">
      <c r="A1" s="179" t="s">
        <v>317</v>
      </c>
      <c r="B1" s="180"/>
      <c r="C1" s="180"/>
      <c r="D1" s="180"/>
      <c r="E1" s="180"/>
      <c r="F1" s="181"/>
    </row>
    <row r="2" spans="1:13" ht="20.100000000000001" customHeight="1">
      <c r="A2" s="182" t="s">
        <v>123</v>
      </c>
      <c r="B2" s="180"/>
      <c r="C2" s="180"/>
      <c r="D2" s="180"/>
      <c r="E2" s="180"/>
      <c r="F2" s="181"/>
    </row>
    <row r="3" spans="1:13" ht="20.100000000000001" customHeight="1">
      <c r="A3" s="199"/>
      <c r="B3" s="199"/>
      <c r="C3" s="434"/>
      <c r="D3" s="434"/>
      <c r="E3" s="434"/>
      <c r="F3" s="434"/>
      <c r="G3" s="434"/>
      <c r="H3" s="434"/>
      <c r="I3" s="434"/>
      <c r="J3" s="434"/>
      <c r="K3" s="434"/>
      <c r="L3" s="434"/>
    </row>
    <row r="4" spans="1:13" s="114" customFormat="1" ht="20.100000000000001" customHeight="1">
      <c r="B4" s="292"/>
      <c r="C4" s="292"/>
      <c r="D4" s="292"/>
      <c r="E4" s="292"/>
      <c r="F4" s="292"/>
      <c r="G4" s="292"/>
      <c r="H4" s="292"/>
      <c r="I4" s="292"/>
      <c r="J4" s="292"/>
      <c r="M4" s="293" t="s">
        <v>479</v>
      </c>
    </row>
    <row r="5" spans="1:13" s="114" customFormat="1" ht="38.25" customHeight="1">
      <c r="A5" s="271"/>
      <c r="B5" s="141">
        <v>2009</v>
      </c>
      <c r="C5" s="159">
        <v>2010</v>
      </c>
      <c r="D5" s="141">
        <v>2011</v>
      </c>
      <c r="E5" s="160">
        <v>2012</v>
      </c>
      <c r="F5" s="198">
        <v>2013</v>
      </c>
      <c r="G5" s="198">
        <v>2014</v>
      </c>
      <c r="H5" s="198">
        <v>2015</v>
      </c>
      <c r="I5" s="198">
        <v>2016</v>
      </c>
      <c r="J5" s="198">
        <v>2017</v>
      </c>
      <c r="K5" s="198">
        <v>2018</v>
      </c>
      <c r="L5" s="198">
        <v>2019</v>
      </c>
      <c r="M5" s="198">
        <v>2020</v>
      </c>
    </row>
    <row r="6" spans="1:13" s="114" customFormat="1" ht="20.100000000000001" customHeight="1">
      <c r="A6" s="272" t="s">
        <v>17</v>
      </c>
      <c r="B6" s="152">
        <f t="shared" ref="B6:I6" si="0">SUM(B7:B21)</f>
        <v>303293</v>
      </c>
      <c r="C6" s="154">
        <f t="shared" si="0"/>
        <v>302059</v>
      </c>
      <c r="D6" s="154">
        <f t="shared" si="0"/>
        <v>311609</v>
      </c>
      <c r="E6" s="154">
        <f t="shared" si="0"/>
        <v>310806</v>
      </c>
      <c r="F6" s="154">
        <f t="shared" si="0"/>
        <v>316234.12</v>
      </c>
      <c r="G6" s="154">
        <f t="shared" si="0"/>
        <v>321686</v>
      </c>
      <c r="H6" s="154">
        <f t="shared" si="0"/>
        <v>321741</v>
      </c>
      <c r="I6" s="154">
        <f t="shared" si="0"/>
        <v>317911</v>
      </c>
      <c r="J6" s="154">
        <f>SUM(J7:J21)</f>
        <v>325265</v>
      </c>
      <c r="K6" s="154">
        <f>SUM(K7:K21)</f>
        <v>332081</v>
      </c>
      <c r="L6" s="154">
        <f>SUM(L7:L21)</f>
        <v>323858</v>
      </c>
      <c r="M6" s="154">
        <f>SUM(M7:M21)</f>
        <v>327161</v>
      </c>
    </row>
    <row r="7" spans="1:13" s="114" customFormat="1" ht="20.100000000000001" customHeight="1">
      <c r="A7" s="114" t="s">
        <v>326</v>
      </c>
      <c r="B7" s="107">
        <v>12421</v>
      </c>
      <c r="C7" s="155">
        <v>11415</v>
      </c>
      <c r="D7" s="155">
        <v>11371</v>
      </c>
      <c r="E7" s="155">
        <v>11654</v>
      </c>
      <c r="F7" s="212">
        <v>11120.39</v>
      </c>
      <c r="G7" s="212">
        <v>11235</v>
      </c>
      <c r="H7" s="212">
        <v>11362</v>
      </c>
      <c r="I7" s="212">
        <v>10870</v>
      </c>
      <c r="J7" s="212">
        <v>10775</v>
      </c>
      <c r="K7" s="212">
        <v>10182</v>
      </c>
      <c r="L7" s="114">
        <v>9672</v>
      </c>
      <c r="M7" s="108">
        <v>9544</v>
      </c>
    </row>
    <row r="8" spans="1:13" s="114" customFormat="1" ht="20.100000000000001" customHeight="1">
      <c r="A8" s="114" t="s">
        <v>327</v>
      </c>
      <c r="B8" s="107">
        <v>25619</v>
      </c>
      <c r="C8" s="155">
        <v>25727</v>
      </c>
      <c r="D8" s="155">
        <v>24649</v>
      </c>
      <c r="E8" s="155">
        <v>25247</v>
      </c>
      <c r="F8" s="212">
        <v>25032.6</v>
      </c>
      <c r="G8" s="212">
        <v>25908</v>
      </c>
      <c r="H8" s="212">
        <v>25561</v>
      </c>
      <c r="I8" s="212">
        <v>24577</v>
      </c>
      <c r="J8" s="212">
        <v>24939</v>
      </c>
      <c r="K8" s="212">
        <v>26327</v>
      </c>
      <c r="L8" s="114">
        <v>26461</v>
      </c>
      <c r="M8" s="108">
        <v>23384</v>
      </c>
    </row>
    <row r="9" spans="1:13" s="114" customFormat="1" ht="20.100000000000001" customHeight="1">
      <c r="A9" s="114" t="s">
        <v>328</v>
      </c>
      <c r="B9" s="107">
        <v>25437</v>
      </c>
      <c r="C9" s="155">
        <v>26863</v>
      </c>
      <c r="D9" s="155">
        <v>33556</v>
      </c>
      <c r="E9" s="155">
        <v>32710</v>
      </c>
      <c r="F9" s="212">
        <v>36250</v>
      </c>
      <c r="G9" s="212">
        <v>35126</v>
      </c>
      <c r="H9" s="212">
        <v>39394</v>
      </c>
      <c r="I9" s="212">
        <v>37467</v>
      </c>
      <c r="J9" s="212">
        <v>43936</v>
      </c>
      <c r="K9" s="212">
        <v>43706</v>
      </c>
      <c r="L9" s="114">
        <v>42889</v>
      </c>
      <c r="M9" s="108">
        <v>41805</v>
      </c>
    </row>
    <row r="10" spans="1:13" s="114" customFormat="1" ht="20.100000000000001" customHeight="1">
      <c r="A10" s="114" t="s">
        <v>329</v>
      </c>
      <c r="B10" s="107">
        <v>15920</v>
      </c>
      <c r="C10" s="155">
        <v>15709</v>
      </c>
      <c r="D10" s="155">
        <v>16292</v>
      </c>
      <c r="E10" s="155">
        <v>16332</v>
      </c>
      <c r="F10" s="212">
        <v>14854.3</v>
      </c>
      <c r="G10" s="212">
        <v>16668</v>
      </c>
      <c r="H10" s="212">
        <v>16536</v>
      </c>
      <c r="I10" s="212">
        <v>17402</v>
      </c>
      <c r="J10" s="212">
        <v>15794</v>
      </c>
      <c r="K10" s="212">
        <v>14979</v>
      </c>
      <c r="L10" s="114">
        <v>15098</v>
      </c>
      <c r="M10" s="108">
        <v>14934</v>
      </c>
    </row>
    <row r="11" spans="1:13" s="114" customFormat="1" ht="20.100000000000001" customHeight="1">
      <c r="A11" s="114" t="s">
        <v>330</v>
      </c>
      <c r="B11" s="107">
        <v>3503</v>
      </c>
      <c r="C11" s="155">
        <v>3710</v>
      </c>
      <c r="D11" s="155">
        <v>3979</v>
      </c>
      <c r="E11" s="155">
        <v>4094</v>
      </c>
      <c r="F11" s="212">
        <v>4004.04</v>
      </c>
      <c r="G11" s="212">
        <v>4149</v>
      </c>
      <c r="H11" s="212">
        <v>4405</v>
      </c>
      <c r="I11" s="212">
        <v>4954</v>
      </c>
      <c r="J11" s="212">
        <v>5067</v>
      </c>
      <c r="K11" s="212">
        <v>4902</v>
      </c>
      <c r="L11" s="114">
        <v>4918</v>
      </c>
      <c r="M11" s="108">
        <v>4997</v>
      </c>
    </row>
    <row r="12" spans="1:13" s="114" customFormat="1" ht="20.100000000000001" customHeight="1">
      <c r="A12" s="114" t="s">
        <v>331</v>
      </c>
      <c r="B12" s="107">
        <v>14998</v>
      </c>
      <c r="C12" s="155">
        <v>15815</v>
      </c>
      <c r="D12" s="155">
        <v>16458</v>
      </c>
      <c r="E12" s="155">
        <v>16224</v>
      </c>
      <c r="F12" s="212">
        <v>16114.99</v>
      </c>
      <c r="G12" s="212">
        <v>15666</v>
      </c>
      <c r="H12" s="212">
        <v>16226</v>
      </c>
      <c r="I12" s="212">
        <v>15384</v>
      </c>
      <c r="J12" s="212">
        <v>15791</v>
      </c>
      <c r="K12" s="212">
        <v>16185</v>
      </c>
      <c r="L12" s="114">
        <v>15969</v>
      </c>
      <c r="M12" s="108">
        <v>15639</v>
      </c>
    </row>
    <row r="13" spans="1:13" s="114" customFormat="1" ht="20.100000000000001" customHeight="1">
      <c r="A13" s="114" t="s">
        <v>332</v>
      </c>
      <c r="B13" s="107">
        <v>21978</v>
      </c>
      <c r="C13" s="155">
        <v>22739</v>
      </c>
      <c r="D13" s="155">
        <v>22766</v>
      </c>
      <c r="E13" s="155">
        <v>23764</v>
      </c>
      <c r="F13" s="212">
        <v>20196.79</v>
      </c>
      <c r="G13" s="212">
        <v>19088</v>
      </c>
      <c r="H13" s="212">
        <v>18563</v>
      </c>
      <c r="I13" s="212">
        <v>17744</v>
      </c>
      <c r="J13" s="212">
        <v>16738</v>
      </c>
      <c r="K13" s="212">
        <v>15895</v>
      </c>
      <c r="L13" s="114">
        <v>15356</v>
      </c>
      <c r="M13" s="108">
        <v>16276</v>
      </c>
    </row>
    <row r="14" spans="1:13" s="114" customFormat="1" ht="20.100000000000001" customHeight="1">
      <c r="A14" s="114" t="s">
        <v>333</v>
      </c>
      <c r="B14" s="107">
        <v>52741</v>
      </c>
      <c r="C14" s="155">
        <v>52669</v>
      </c>
      <c r="D14" s="155">
        <v>53915</v>
      </c>
      <c r="E14" s="155">
        <v>51413</v>
      </c>
      <c r="F14" s="212">
        <v>51601.39</v>
      </c>
      <c r="G14" s="212">
        <v>52591</v>
      </c>
      <c r="H14" s="212">
        <v>49711</v>
      </c>
      <c r="I14" s="212">
        <v>46806</v>
      </c>
      <c r="J14" s="212">
        <v>49040</v>
      </c>
      <c r="K14" s="212">
        <v>51999</v>
      </c>
      <c r="L14" s="114">
        <v>51614</v>
      </c>
      <c r="M14" s="108">
        <v>51172</v>
      </c>
    </row>
    <row r="15" spans="1:13" s="114" customFormat="1" ht="20.100000000000001" customHeight="1">
      <c r="A15" s="114" t="s">
        <v>334</v>
      </c>
      <c r="B15" s="107">
        <v>21678</v>
      </c>
      <c r="C15" s="155">
        <v>21867</v>
      </c>
      <c r="D15" s="155">
        <v>23816</v>
      </c>
      <c r="E15" s="155">
        <v>23393</v>
      </c>
      <c r="F15" s="212">
        <v>26438</v>
      </c>
      <c r="G15" s="212">
        <v>27432</v>
      </c>
      <c r="H15" s="212">
        <v>28152</v>
      </c>
      <c r="I15" s="212">
        <v>28203</v>
      </c>
      <c r="J15" s="212">
        <v>28602</v>
      </c>
      <c r="K15" s="212">
        <v>28910</v>
      </c>
      <c r="L15" s="114">
        <v>28715</v>
      </c>
      <c r="M15" s="108">
        <v>33637</v>
      </c>
    </row>
    <row r="16" spans="1:13" s="114" customFormat="1" ht="20.100000000000001" customHeight="1">
      <c r="A16" s="114" t="s">
        <v>335</v>
      </c>
      <c r="B16" s="107">
        <v>30099</v>
      </c>
      <c r="C16" s="155">
        <v>30442</v>
      </c>
      <c r="D16" s="155">
        <v>30211</v>
      </c>
      <c r="E16" s="155">
        <v>31385</v>
      </c>
      <c r="F16" s="212">
        <v>30127</v>
      </c>
      <c r="G16" s="212">
        <v>32309</v>
      </c>
      <c r="H16" s="212">
        <v>32467</v>
      </c>
      <c r="I16" s="212">
        <v>33783</v>
      </c>
      <c r="J16" s="212">
        <v>34263</v>
      </c>
      <c r="K16" s="212">
        <v>34138</v>
      </c>
      <c r="L16" s="114">
        <v>34644</v>
      </c>
      <c r="M16" s="108">
        <v>32135</v>
      </c>
    </row>
    <row r="17" spans="1:13" s="114" customFormat="1" ht="20.100000000000001" customHeight="1">
      <c r="A17" s="114" t="s">
        <v>336</v>
      </c>
      <c r="B17" s="107">
        <v>24220</v>
      </c>
      <c r="C17" s="155">
        <v>24153</v>
      </c>
      <c r="D17" s="155">
        <v>23675</v>
      </c>
      <c r="E17" s="155">
        <v>22784</v>
      </c>
      <c r="F17" s="212">
        <v>27758.89</v>
      </c>
      <c r="G17" s="212">
        <v>27732</v>
      </c>
      <c r="H17" s="212">
        <v>26505</v>
      </c>
      <c r="I17" s="212">
        <v>26716</v>
      </c>
      <c r="J17" s="212">
        <v>28795</v>
      </c>
      <c r="K17" s="212">
        <v>33212</v>
      </c>
      <c r="L17" s="114">
        <v>26779</v>
      </c>
      <c r="M17" s="108">
        <v>29580</v>
      </c>
    </row>
    <row r="18" spans="1:13" s="114" customFormat="1" ht="20.100000000000001" customHeight="1">
      <c r="A18" s="114" t="s">
        <v>337</v>
      </c>
      <c r="B18" s="107">
        <v>14750</v>
      </c>
      <c r="C18" s="155">
        <v>15593</v>
      </c>
      <c r="D18" s="155">
        <v>15440</v>
      </c>
      <c r="E18" s="155">
        <v>15868</v>
      </c>
      <c r="F18" s="212">
        <v>15959</v>
      </c>
      <c r="G18" s="212">
        <v>15921</v>
      </c>
      <c r="H18" s="212">
        <v>15965</v>
      </c>
      <c r="I18" s="212">
        <v>15917</v>
      </c>
      <c r="J18" s="212">
        <v>15888</v>
      </c>
      <c r="K18" s="212">
        <v>15894</v>
      </c>
      <c r="L18" s="114">
        <v>16339</v>
      </c>
      <c r="M18" s="108">
        <v>16178</v>
      </c>
    </row>
    <row r="19" spans="1:13" s="114" customFormat="1" ht="20.100000000000001" customHeight="1">
      <c r="A19" s="114" t="s">
        <v>338</v>
      </c>
      <c r="B19" s="107">
        <v>18102</v>
      </c>
      <c r="C19" s="155">
        <v>17638</v>
      </c>
      <c r="D19" s="155">
        <v>17891</v>
      </c>
      <c r="E19" s="155">
        <v>19341</v>
      </c>
      <c r="F19" s="212">
        <v>20302.3</v>
      </c>
      <c r="G19" s="212">
        <v>20692</v>
      </c>
      <c r="H19" s="212">
        <v>19678</v>
      </c>
      <c r="I19" s="212">
        <v>20861</v>
      </c>
      <c r="J19" s="212">
        <v>20865</v>
      </c>
      <c r="K19" s="212">
        <v>20687</v>
      </c>
      <c r="L19" s="114">
        <v>20688</v>
      </c>
      <c r="M19" s="108">
        <v>20692</v>
      </c>
    </row>
    <row r="20" spans="1:13" s="114" customFormat="1" ht="20.100000000000001" customHeight="1">
      <c r="A20" s="114" t="s">
        <v>339</v>
      </c>
      <c r="B20" s="107">
        <v>8260</v>
      </c>
      <c r="C20" s="155">
        <v>7879</v>
      </c>
      <c r="D20" s="155">
        <v>7808</v>
      </c>
      <c r="E20" s="155">
        <v>7445</v>
      </c>
      <c r="F20" s="212">
        <v>7621</v>
      </c>
      <c r="G20" s="212">
        <v>7904</v>
      </c>
      <c r="H20" s="212">
        <v>7583</v>
      </c>
      <c r="I20" s="212">
        <v>7978</v>
      </c>
      <c r="J20" s="212">
        <v>7806</v>
      </c>
      <c r="K20" s="212">
        <v>7555</v>
      </c>
      <c r="L20" s="114">
        <v>7371</v>
      </c>
      <c r="M20" s="108">
        <v>7082</v>
      </c>
    </row>
    <row r="21" spans="1:13" s="114" customFormat="1" ht="20.100000000000001" customHeight="1">
      <c r="A21" s="114" t="s">
        <v>340</v>
      </c>
      <c r="B21" s="107">
        <v>13567</v>
      </c>
      <c r="C21" s="155">
        <v>9840</v>
      </c>
      <c r="D21" s="155">
        <v>9782</v>
      </c>
      <c r="E21" s="155">
        <v>9152</v>
      </c>
      <c r="F21" s="212">
        <v>8853.43</v>
      </c>
      <c r="G21" s="212">
        <v>9265</v>
      </c>
      <c r="H21" s="212">
        <v>9633</v>
      </c>
      <c r="I21" s="212">
        <v>9249</v>
      </c>
      <c r="J21" s="212">
        <v>6966</v>
      </c>
      <c r="K21" s="212">
        <v>7510</v>
      </c>
      <c r="L21" s="114">
        <v>7345</v>
      </c>
      <c r="M21" s="108">
        <v>10106</v>
      </c>
    </row>
    <row r="22" spans="1:13" s="114" customFormat="1" ht="20.100000000000001" customHeight="1">
      <c r="A22" s="107"/>
      <c r="B22" s="107"/>
      <c r="C22" s="107"/>
      <c r="D22" s="107"/>
      <c r="E22" s="107"/>
      <c r="F22" s="107"/>
    </row>
    <row r="23" spans="1:13" s="114" customFormat="1" ht="20.100000000000001" customHeight="1">
      <c r="A23" s="107"/>
      <c r="B23" s="107"/>
      <c r="C23" s="107"/>
      <c r="D23" s="107"/>
      <c r="E23" s="107"/>
      <c r="F23" s="107"/>
    </row>
    <row r="24" spans="1:13" s="114" customFormat="1" ht="20.100000000000001" customHeight="1">
      <c r="A24" s="107"/>
      <c r="B24" s="107"/>
      <c r="C24" s="107"/>
      <c r="D24" s="107"/>
      <c r="E24" s="107"/>
      <c r="F24" s="107"/>
    </row>
    <row r="25" spans="1:13" s="114" customFormat="1" ht="20.100000000000001" customHeight="1">
      <c r="A25" s="107"/>
      <c r="B25" s="107"/>
      <c r="C25" s="107"/>
      <c r="D25" s="107"/>
      <c r="E25" s="107"/>
      <c r="F25" s="107"/>
    </row>
    <row r="26" spans="1:13" s="114" customFormat="1" ht="20.100000000000001" customHeight="1">
      <c r="A26" s="107"/>
      <c r="B26" s="107"/>
      <c r="C26" s="107"/>
      <c r="D26" s="107"/>
      <c r="E26" s="107"/>
      <c r="F26" s="107"/>
    </row>
    <row r="27" spans="1:13" s="114" customFormat="1" ht="20.100000000000001" customHeight="1">
      <c r="A27" s="107"/>
      <c r="B27" s="107"/>
      <c r="C27" s="107"/>
      <c r="D27" s="107"/>
      <c r="E27" s="107"/>
      <c r="F27" s="107"/>
    </row>
    <row r="28" spans="1:13" s="114" customFormat="1" ht="20.100000000000001" customHeight="1">
      <c r="A28" s="107"/>
      <c r="B28" s="107"/>
      <c r="C28" s="107"/>
      <c r="D28" s="107"/>
      <c r="E28" s="107"/>
      <c r="F28" s="107"/>
    </row>
    <row r="29" spans="1:13" s="114" customFormat="1" ht="20.100000000000001" customHeight="1">
      <c r="A29" s="107"/>
      <c r="B29" s="107"/>
      <c r="C29" s="107"/>
      <c r="D29" s="107"/>
      <c r="E29" s="107"/>
      <c r="F29" s="107"/>
    </row>
    <row r="30" spans="1:13" s="114" customFormat="1" ht="20.100000000000001" customHeight="1">
      <c r="A30" s="107"/>
      <c r="B30" s="107"/>
      <c r="C30" s="107"/>
      <c r="D30" s="107"/>
      <c r="E30" s="107"/>
      <c r="F30" s="107"/>
    </row>
    <row r="31" spans="1:13" s="114" customFormat="1" ht="20.100000000000001" customHeight="1">
      <c r="A31" s="107"/>
      <c r="B31" s="107"/>
      <c r="C31" s="107"/>
      <c r="D31" s="107"/>
      <c r="E31" s="107"/>
      <c r="F31" s="107"/>
    </row>
    <row r="32" spans="1:13" s="114" customFormat="1" ht="20.100000000000001" customHeight="1">
      <c r="A32" s="107"/>
      <c r="B32" s="107"/>
      <c r="C32" s="107"/>
      <c r="D32" s="107"/>
      <c r="E32" s="107"/>
      <c r="F32" s="107"/>
    </row>
    <row r="33" spans="1:13" s="114" customFormat="1" ht="20.100000000000001" customHeight="1">
      <c r="A33" s="107"/>
      <c r="B33" s="107"/>
      <c r="C33" s="107"/>
      <c r="D33" s="107"/>
      <c r="E33" s="107"/>
      <c r="F33" s="107"/>
    </row>
    <row r="34" spans="1:13" s="114" customFormat="1" ht="20.100000000000001" customHeight="1">
      <c r="A34" s="107"/>
      <c r="B34" s="107"/>
      <c r="C34" s="107"/>
      <c r="D34" s="107"/>
      <c r="E34" s="107"/>
      <c r="F34" s="107"/>
    </row>
    <row r="35" spans="1:13" s="114" customFormat="1" ht="20.100000000000001" customHeight="1">
      <c r="A35" s="107"/>
      <c r="B35" s="107"/>
      <c r="C35" s="107"/>
      <c r="D35" s="107"/>
      <c r="E35" s="107"/>
      <c r="F35" s="107"/>
    </row>
    <row r="36" spans="1:13" ht="20.100000000000001" customHeight="1">
      <c r="A36" s="179" t="s">
        <v>352</v>
      </c>
      <c r="B36" s="180"/>
      <c r="C36" s="180"/>
      <c r="D36" s="180"/>
      <c r="E36" s="180"/>
      <c r="F36" s="181"/>
    </row>
    <row r="37" spans="1:13" ht="20.100000000000001" customHeight="1">
      <c r="A37" s="182" t="s">
        <v>353</v>
      </c>
      <c r="B37" s="180"/>
      <c r="C37" s="435"/>
      <c r="D37" s="435"/>
      <c r="E37" s="435"/>
      <c r="F37" s="435"/>
      <c r="G37" s="435"/>
      <c r="H37" s="435"/>
      <c r="I37" s="435"/>
      <c r="J37" s="435"/>
      <c r="K37" s="435"/>
      <c r="L37" s="435"/>
    </row>
    <row r="38" spans="1:13" ht="20.100000000000001" customHeight="1">
      <c r="A38" s="180"/>
      <c r="B38" s="180"/>
      <c r="C38" s="180"/>
      <c r="D38" s="180"/>
      <c r="E38" s="180"/>
      <c r="F38" s="180"/>
      <c r="G38" s="180"/>
      <c r="H38" s="180"/>
      <c r="I38" s="180"/>
      <c r="J38" s="180"/>
      <c r="K38" s="180"/>
      <c r="L38" s="180"/>
    </row>
    <row r="39" spans="1:13" s="114" customFormat="1" ht="20.100000000000001" customHeight="1">
      <c r="B39" s="292"/>
      <c r="C39" s="292"/>
      <c r="D39" s="292"/>
      <c r="E39" s="292"/>
      <c r="F39" s="292"/>
      <c r="G39" s="292"/>
      <c r="H39" s="292"/>
      <c r="I39" s="292"/>
      <c r="J39" s="292"/>
      <c r="M39" s="282" t="s">
        <v>479</v>
      </c>
    </row>
    <row r="40" spans="1:13" s="114" customFormat="1" ht="27" customHeight="1">
      <c r="A40" s="271"/>
      <c r="B40" s="141">
        <v>2009</v>
      </c>
      <c r="C40" s="159">
        <v>2010</v>
      </c>
      <c r="D40" s="141">
        <v>2011</v>
      </c>
      <c r="E40" s="160">
        <v>2012</v>
      </c>
      <c r="F40" s="198">
        <v>2013</v>
      </c>
      <c r="G40" s="198">
        <v>2014</v>
      </c>
      <c r="H40" s="198">
        <v>2015</v>
      </c>
      <c r="I40" s="198">
        <v>2016</v>
      </c>
      <c r="J40" s="198">
        <v>2017</v>
      </c>
      <c r="K40" s="198">
        <v>2018</v>
      </c>
      <c r="L40" s="198">
        <v>2019</v>
      </c>
      <c r="M40" s="198">
        <v>2020</v>
      </c>
    </row>
    <row r="41" spans="1:13" s="114" customFormat="1" ht="20.100000000000001" customHeight="1">
      <c r="A41" s="272" t="s">
        <v>17</v>
      </c>
      <c r="B41" s="201">
        <f t="shared" ref="B41:I41" si="1">SUM(B42:B56)</f>
        <v>10849</v>
      </c>
      <c r="C41" s="356">
        <f t="shared" si="1"/>
        <v>12915</v>
      </c>
      <c r="D41" s="356">
        <f t="shared" si="1"/>
        <v>16116</v>
      </c>
      <c r="E41" s="356">
        <f t="shared" si="1"/>
        <v>16050</v>
      </c>
      <c r="F41" s="356">
        <f t="shared" si="1"/>
        <v>17566</v>
      </c>
      <c r="G41" s="356">
        <f t="shared" si="1"/>
        <v>16967</v>
      </c>
      <c r="H41" s="356">
        <f t="shared" si="1"/>
        <v>15679</v>
      </c>
      <c r="I41" s="356">
        <f t="shared" si="1"/>
        <v>16192</v>
      </c>
      <c r="J41" s="377">
        <f>SUM(J42:J56)</f>
        <v>20248</v>
      </c>
      <c r="K41" s="377">
        <f>SUM(K42:K56)</f>
        <v>19149</v>
      </c>
      <c r="L41" s="377">
        <f>SUM(L42:L56)</f>
        <v>15877</v>
      </c>
      <c r="M41" s="377">
        <f>SUM(M42:M56)</f>
        <v>16233</v>
      </c>
    </row>
    <row r="42" spans="1:13" s="114" customFormat="1" ht="20.100000000000001" customHeight="1">
      <c r="A42" s="114" t="s">
        <v>326</v>
      </c>
      <c r="B42" s="115">
        <v>1660</v>
      </c>
      <c r="C42" s="287">
        <v>1631</v>
      </c>
      <c r="D42" s="287">
        <v>1701</v>
      </c>
      <c r="E42" s="287">
        <v>1701</v>
      </c>
      <c r="F42" s="358">
        <v>1451</v>
      </c>
      <c r="G42" s="358">
        <v>1318</v>
      </c>
      <c r="H42" s="358">
        <v>1148</v>
      </c>
      <c r="I42" s="358">
        <v>661</v>
      </c>
      <c r="J42" s="358">
        <v>423</v>
      </c>
      <c r="K42" s="358">
        <v>256</v>
      </c>
      <c r="L42" s="200">
        <v>90</v>
      </c>
      <c r="M42" s="108">
        <v>20</v>
      </c>
    </row>
    <row r="43" spans="1:13" s="114" customFormat="1" ht="20.100000000000001" customHeight="1">
      <c r="A43" s="114" t="s">
        <v>327</v>
      </c>
      <c r="B43" s="115">
        <v>20</v>
      </c>
      <c r="C43" s="287">
        <v>48</v>
      </c>
      <c r="D43" s="287">
        <v>53</v>
      </c>
      <c r="E43" s="287">
        <v>66</v>
      </c>
      <c r="F43" s="358">
        <v>54</v>
      </c>
      <c r="G43" s="358">
        <v>30</v>
      </c>
      <c r="H43" s="358">
        <v>7</v>
      </c>
      <c r="I43" s="358">
        <v>49</v>
      </c>
      <c r="J43" s="358">
        <v>4</v>
      </c>
      <c r="K43" s="358">
        <v>4</v>
      </c>
      <c r="L43" s="200">
        <v>7</v>
      </c>
      <c r="M43" s="108">
        <v>9</v>
      </c>
    </row>
    <row r="44" spans="1:13" s="114" customFormat="1" ht="20.100000000000001" customHeight="1">
      <c r="A44" s="114" t="s">
        <v>328</v>
      </c>
      <c r="B44" s="139"/>
      <c r="C44" s="227">
        <v>200</v>
      </c>
      <c r="D44" s="227">
        <v>290</v>
      </c>
      <c r="E44" s="227">
        <v>445</v>
      </c>
      <c r="F44" s="358">
        <v>1015</v>
      </c>
      <c r="G44" s="358">
        <v>1132</v>
      </c>
      <c r="H44" s="358">
        <v>1506</v>
      </c>
      <c r="I44" s="358">
        <v>1504</v>
      </c>
      <c r="J44" s="358">
        <v>5193</v>
      </c>
      <c r="K44" s="358">
        <v>4247</v>
      </c>
      <c r="L44" s="200">
        <v>4160</v>
      </c>
      <c r="M44" s="108">
        <v>1387</v>
      </c>
    </row>
    <row r="45" spans="1:13" s="114" customFormat="1" ht="20.100000000000001" customHeight="1">
      <c r="A45" s="114" t="s">
        <v>329</v>
      </c>
      <c r="B45" s="139"/>
      <c r="C45" s="227">
        <v>30</v>
      </c>
      <c r="D45" s="227">
        <v>37</v>
      </c>
      <c r="E45" s="227">
        <v>30</v>
      </c>
      <c r="F45" s="358">
        <v>25</v>
      </c>
      <c r="G45" s="358">
        <v>17</v>
      </c>
      <c r="H45" s="358">
        <v>15</v>
      </c>
      <c r="I45" s="358">
        <v>3</v>
      </c>
      <c r="J45" s="358">
        <v>10</v>
      </c>
      <c r="K45" s="358">
        <v>13</v>
      </c>
      <c r="L45" s="200">
        <v>5</v>
      </c>
      <c r="M45" s="108">
        <v>7</v>
      </c>
    </row>
    <row r="46" spans="1:13" s="277" customFormat="1" ht="20.100000000000001" customHeight="1">
      <c r="A46" s="277" t="s">
        <v>330</v>
      </c>
      <c r="B46" s="194"/>
      <c r="C46" s="322">
        <v>0</v>
      </c>
      <c r="D46" s="424">
        <v>0</v>
      </c>
      <c r="E46" s="424">
        <v>0</v>
      </c>
      <c r="F46" s="424">
        <v>0</v>
      </c>
      <c r="G46" s="322">
        <v>0</v>
      </c>
      <c r="H46" s="322">
        <v>0</v>
      </c>
      <c r="I46" s="322">
        <v>0</v>
      </c>
      <c r="J46" s="322">
        <v>0</v>
      </c>
      <c r="K46" s="322">
        <v>0</v>
      </c>
      <c r="L46" s="451">
        <v>6</v>
      </c>
      <c r="M46" s="559" t="s">
        <v>564</v>
      </c>
    </row>
    <row r="47" spans="1:13" s="114" customFormat="1" ht="20.100000000000001" customHeight="1">
      <c r="A47" s="114" t="s">
        <v>331</v>
      </c>
      <c r="B47" s="139">
        <v>494</v>
      </c>
      <c r="C47" s="227">
        <v>589</v>
      </c>
      <c r="D47" s="227">
        <v>654</v>
      </c>
      <c r="E47" s="227">
        <v>639</v>
      </c>
      <c r="F47" s="358">
        <v>659</v>
      </c>
      <c r="G47" s="358">
        <v>503</v>
      </c>
      <c r="H47" s="358">
        <v>485</v>
      </c>
      <c r="I47" s="358">
        <v>485</v>
      </c>
      <c r="J47" s="358">
        <v>557</v>
      </c>
      <c r="K47" s="358">
        <v>659</v>
      </c>
      <c r="L47" s="200">
        <v>406</v>
      </c>
      <c r="M47" s="108">
        <v>474</v>
      </c>
    </row>
    <row r="48" spans="1:13" s="114" customFormat="1" ht="20.100000000000001" customHeight="1">
      <c r="A48" s="114" t="s">
        <v>332</v>
      </c>
      <c r="B48" s="139">
        <v>25</v>
      </c>
      <c r="C48" s="227">
        <v>25</v>
      </c>
      <c r="D48" s="227">
        <v>25</v>
      </c>
      <c r="E48" s="227">
        <v>25</v>
      </c>
      <c r="F48" s="358">
        <v>52</v>
      </c>
      <c r="G48" s="358">
        <v>53</v>
      </c>
      <c r="H48" s="358">
        <v>50</v>
      </c>
      <c r="I48" s="227">
        <v>0</v>
      </c>
      <c r="J48" s="227">
        <v>0</v>
      </c>
      <c r="K48" s="358">
        <v>70</v>
      </c>
      <c r="L48" s="200">
        <v>70</v>
      </c>
      <c r="M48" s="108">
        <v>75</v>
      </c>
    </row>
    <row r="49" spans="1:16" s="114" customFormat="1" ht="20.100000000000001" customHeight="1">
      <c r="A49" s="114" t="s">
        <v>333</v>
      </c>
      <c r="B49" s="139">
        <v>3751</v>
      </c>
      <c r="C49" s="227">
        <v>4250</v>
      </c>
      <c r="D49" s="227">
        <v>5587</v>
      </c>
      <c r="E49" s="227">
        <v>5000</v>
      </c>
      <c r="F49" s="358">
        <v>5813</v>
      </c>
      <c r="G49" s="358">
        <v>5729</v>
      </c>
      <c r="H49" s="358">
        <v>5695</v>
      </c>
      <c r="I49" s="358">
        <v>5600</v>
      </c>
      <c r="J49" s="358">
        <v>5593</v>
      </c>
      <c r="K49" s="358">
        <v>6009</v>
      </c>
      <c r="L49" s="200">
        <v>4818</v>
      </c>
      <c r="M49" s="108">
        <v>4810</v>
      </c>
    </row>
    <row r="50" spans="1:16" s="114" customFormat="1" ht="20.100000000000001" customHeight="1">
      <c r="A50" s="114" t="s">
        <v>334</v>
      </c>
      <c r="B50" s="139">
        <v>4164</v>
      </c>
      <c r="C50" s="227">
        <v>5502</v>
      </c>
      <c r="D50" s="227">
        <v>7049</v>
      </c>
      <c r="E50" s="227">
        <v>7342</v>
      </c>
      <c r="F50" s="358">
        <v>7672</v>
      </c>
      <c r="G50" s="358">
        <v>7391</v>
      </c>
      <c r="H50" s="358">
        <v>5960</v>
      </c>
      <c r="I50" s="358">
        <v>7084</v>
      </c>
      <c r="J50" s="358">
        <v>7350</v>
      </c>
      <c r="K50" s="358">
        <v>6633</v>
      </c>
      <c r="L50" s="200">
        <v>5887</v>
      </c>
      <c r="M50" s="108">
        <v>9069</v>
      </c>
    </row>
    <row r="51" spans="1:16" s="114" customFormat="1" ht="20.100000000000001" customHeight="1">
      <c r="A51" s="114" t="s">
        <v>335</v>
      </c>
      <c r="B51" s="115"/>
      <c r="C51" s="358">
        <v>0</v>
      </c>
      <c r="D51" s="358">
        <v>0</v>
      </c>
      <c r="E51" s="358">
        <v>0</v>
      </c>
      <c r="F51" s="358">
        <v>18</v>
      </c>
      <c r="G51" s="358">
        <v>4</v>
      </c>
      <c r="H51" s="227">
        <v>0</v>
      </c>
      <c r="I51" s="287">
        <v>2</v>
      </c>
      <c r="J51" s="358">
        <v>4</v>
      </c>
      <c r="K51" s="358">
        <v>10</v>
      </c>
      <c r="L51" s="200">
        <v>5</v>
      </c>
      <c r="M51" s="108">
        <v>5</v>
      </c>
      <c r="O51" s="283"/>
      <c r="P51" s="283"/>
    </row>
    <row r="52" spans="1:16" s="114" customFormat="1" ht="20.100000000000001" customHeight="1">
      <c r="A52" s="114" t="s">
        <v>336</v>
      </c>
      <c r="B52" s="115">
        <v>457</v>
      </c>
      <c r="C52" s="287">
        <v>380</v>
      </c>
      <c r="D52" s="287">
        <v>450</v>
      </c>
      <c r="E52" s="287">
        <v>550</v>
      </c>
      <c r="F52" s="358">
        <v>665</v>
      </c>
      <c r="G52" s="358">
        <v>615</v>
      </c>
      <c r="H52" s="358">
        <v>680</v>
      </c>
      <c r="I52" s="358">
        <v>673</v>
      </c>
      <c r="J52" s="358">
        <v>1006</v>
      </c>
      <c r="K52" s="358">
        <v>1234</v>
      </c>
      <c r="L52" s="200">
        <v>415</v>
      </c>
      <c r="M52" s="108">
        <v>368</v>
      </c>
    </row>
    <row r="53" spans="1:16" s="114" customFormat="1" ht="20.100000000000001" customHeight="1">
      <c r="A53" s="114" t="s">
        <v>337</v>
      </c>
      <c r="B53" s="115">
        <v>278</v>
      </c>
      <c r="C53" s="287">
        <v>260</v>
      </c>
      <c r="D53" s="287">
        <v>270</v>
      </c>
      <c r="E53" s="287">
        <v>252</v>
      </c>
      <c r="F53" s="358">
        <v>136</v>
      </c>
      <c r="G53" s="358">
        <v>133</v>
      </c>
      <c r="H53" s="358">
        <v>130</v>
      </c>
      <c r="I53" s="358">
        <v>128</v>
      </c>
      <c r="J53" s="358">
        <v>105</v>
      </c>
      <c r="K53" s="358">
        <v>10</v>
      </c>
      <c r="L53" s="200">
        <v>3</v>
      </c>
      <c r="M53" s="108">
        <v>3</v>
      </c>
    </row>
    <row r="54" spans="1:16" s="114" customFormat="1" ht="20.100000000000001" customHeight="1">
      <c r="A54" s="114" t="s">
        <v>338</v>
      </c>
      <c r="B54" s="115"/>
      <c r="C54" s="227">
        <v>0</v>
      </c>
      <c r="D54" s="358">
        <v>0</v>
      </c>
      <c r="E54" s="358">
        <v>0</v>
      </c>
      <c r="F54" s="358">
        <v>5</v>
      </c>
      <c r="G54" s="358">
        <v>27</v>
      </c>
      <c r="H54" s="358">
        <v>2</v>
      </c>
      <c r="I54" s="358">
        <v>2</v>
      </c>
      <c r="J54" s="358">
        <v>2</v>
      </c>
      <c r="K54" s="358">
        <v>4</v>
      </c>
      <c r="L54" s="200">
        <v>5</v>
      </c>
      <c r="M54" s="108">
        <v>5</v>
      </c>
    </row>
    <row r="55" spans="1:16" s="114" customFormat="1" ht="20.100000000000001" customHeight="1">
      <c r="A55" s="114" t="s">
        <v>339</v>
      </c>
      <c r="B55" s="115"/>
      <c r="C55" s="227">
        <v>0</v>
      </c>
      <c r="D55" s="358">
        <v>0</v>
      </c>
      <c r="E55" s="358">
        <v>0</v>
      </c>
      <c r="F55" s="358">
        <v>0</v>
      </c>
      <c r="G55" s="227">
        <v>0</v>
      </c>
      <c r="H55" s="227">
        <v>0</v>
      </c>
      <c r="I55" s="227">
        <v>0</v>
      </c>
      <c r="J55" s="227">
        <v>0</v>
      </c>
      <c r="K55" s="227">
        <v>0</v>
      </c>
      <c r="L55" s="227">
        <v>0</v>
      </c>
      <c r="M55" s="227">
        <v>0</v>
      </c>
    </row>
    <row r="56" spans="1:16" s="114" customFormat="1" ht="20.100000000000001" customHeight="1">
      <c r="A56" s="114" t="s">
        <v>340</v>
      </c>
      <c r="B56" s="115"/>
      <c r="C56" s="227">
        <v>0</v>
      </c>
      <c r="D56" s="358">
        <v>0</v>
      </c>
      <c r="E56" s="358">
        <v>0</v>
      </c>
      <c r="F56" s="358">
        <v>1</v>
      </c>
      <c r="G56" s="358">
        <v>15</v>
      </c>
      <c r="H56" s="358">
        <v>1</v>
      </c>
      <c r="I56" s="358">
        <v>1</v>
      </c>
      <c r="J56" s="358">
        <v>1</v>
      </c>
      <c r="K56" s="227">
        <v>0</v>
      </c>
      <c r="L56" s="227">
        <v>0</v>
      </c>
      <c r="M56" s="108">
        <v>1</v>
      </c>
    </row>
    <row r="57" spans="1:16" s="114" customFormat="1" ht="20.100000000000001" customHeight="1">
      <c r="B57" s="115"/>
      <c r="C57" s="116"/>
      <c r="D57" s="116"/>
      <c r="E57" s="116"/>
      <c r="F57" s="116"/>
    </row>
    <row r="58" spans="1:16" s="114" customFormat="1" ht="20.100000000000001" customHeight="1">
      <c r="B58" s="115"/>
      <c r="C58" s="116"/>
      <c r="D58" s="116"/>
      <c r="E58" s="116"/>
      <c r="F58" s="116"/>
    </row>
    <row r="59" spans="1:16" s="114" customFormat="1" ht="20.100000000000001" customHeight="1">
      <c r="B59" s="115"/>
      <c r="C59" s="116"/>
      <c r="D59" s="116"/>
      <c r="E59" s="116"/>
      <c r="F59" s="116"/>
    </row>
    <row r="60" spans="1:16" s="114" customFormat="1" ht="20.100000000000001" customHeight="1">
      <c r="B60" s="115"/>
      <c r="C60" s="116"/>
      <c r="D60" s="116"/>
      <c r="E60" s="116"/>
      <c r="F60" s="116"/>
    </row>
    <row r="61" spans="1:16" s="114" customFormat="1" ht="20.100000000000001" customHeight="1">
      <c r="B61" s="115"/>
      <c r="C61" s="116"/>
      <c r="D61" s="116"/>
      <c r="E61" s="116"/>
      <c r="F61" s="116"/>
    </row>
    <row r="62" spans="1:16" s="114" customFormat="1" ht="20.100000000000001" customHeight="1">
      <c r="B62" s="115"/>
      <c r="C62" s="116"/>
      <c r="D62" s="116"/>
      <c r="E62" s="116"/>
      <c r="F62" s="116"/>
    </row>
    <row r="63" spans="1:16" s="114" customFormat="1" ht="20.100000000000001" customHeight="1">
      <c r="B63" s="115"/>
      <c r="C63" s="116"/>
      <c r="D63" s="116"/>
      <c r="E63" s="116"/>
      <c r="F63" s="116"/>
    </row>
    <row r="64" spans="1:16" s="114" customFormat="1" ht="20.100000000000001" customHeight="1">
      <c r="B64" s="115"/>
      <c r="C64" s="116"/>
      <c r="D64" s="116"/>
      <c r="E64" s="116"/>
      <c r="F64" s="116"/>
    </row>
    <row r="65" spans="1:13" s="114" customFormat="1" ht="20.100000000000001" customHeight="1">
      <c r="B65" s="115"/>
      <c r="C65" s="116"/>
      <c r="D65" s="116"/>
      <c r="E65" s="116"/>
      <c r="F65" s="116"/>
    </row>
    <row r="66" spans="1:13" s="114" customFormat="1" ht="20.100000000000001" customHeight="1">
      <c r="B66" s="115"/>
      <c r="C66" s="116"/>
      <c r="D66" s="116"/>
      <c r="E66" s="116"/>
      <c r="F66" s="116"/>
    </row>
    <row r="67" spans="1:13" s="114" customFormat="1" ht="20.100000000000001" customHeight="1">
      <c r="B67" s="115"/>
      <c r="C67" s="116"/>
      <c r="D67" s="116"/>
      <c r="E67" s="116"/>
      <c r="F67" s="116"/>
    </row>
    <row r="68" spans="1:13" s="114" customFormat="1" ht="20.100000000000001" customHeight="1">
      <c r="B68" s="115"/>
      <c r="C68" s="116"/>
      <c r="D68" s="116"/>
      <c r="E68" s="116"/>
      <c r="F68" s="116"/>
    </row>
    <row r="69" spans="1:13" s="114" customFormat="1" ht="20.100000000000001" customHeight="1">
      <c r="B69" s="115"/>
      <c r="C69" s="116"/>
      <c r="D69" s="116"/>
      <c r="E69" s="116"/>
      <c r="F69" s="116"/>
    </row>
    <row r="70" spans="1:13" s="114" customFormat="1" ht="20.100000000000001" customHeight="1">
      <c r="B70" s="115"/>
      <c r="C70" s="116"/>
      <c r="D70" s="116"/>
      <c r="E70" s="116"/>
      <c r="F70" s="116"/>
    </row>
    <row r="71" spans="1:13" ht="20.100000000000001" customHeight="1">
      <c r="A71" s="179" t="s">
        <v>354</v>
      </c>
      <c r="B71" s="180"/>
      <c r="C71" s="180"/>
      <c r="D71" s="180"/>
      <c r="E71" s="180"/>
      <c r="F71" s="181"/>
    </row>
    <row r="72" spans="1:13" ht="20.100000000000001" customHeight="1">
      <c r="A72" s="182" t="s">
        <v>355</v>
      </c>
      <c r="B72" s="180"/>
      <c r="C72" s="435"/>
      <c r="D72" s="435"/>
      <c r="E72" s="435"/>
      <c r="F72" s="435"/>
      <c r="G72" s="435"/>
      <c r="H72" s="435"/>
      <c r="I72" s="435"/>
      <c r="J72" s="435"/>
      <c r="K72" s="435"/>
      <c r="L72" s="435"/>
    </row>
    <row r="73" spans="1:13" ht="20.100000000000001" customHeight="1">
      <c r="A73" s="180"/>
      <c r="B73" s="180"/>
      <c r="C73" s="180"/>
      <c r="D73" s="180"/>
      <c r="E73" s="180"/>
      <c r="F73" s="180"/>
      <c r="G73" s="180"/>
      <c r="H73" s="180"/>
      <c r="I73" s="180"/>
      <c r="J73" s="180"/>
      <c r="K73" s="180"/>
      <c r="L73" s="180"/>
    </row>
    <row r="74" spans="1:13" s="114" customFormat="1" ht="20.100000000000001" customHeight="1">
      <c r="B74" s="292"/>
      <c r="C74" s="292"/>
      <c r="D74" s="292"/>
      <c r="E74" s="292"/>
      <c r="F74" s="292"/>
      <c r="G74" s="292"/>
      <c r="H74" s="292"/>
      <c r="I74" s="292"/>
      <c r="J74" s="292"/>
      <c r="K74" s="292"/>
      <c r="M74" s="397" t="s">
        <v>480</v>
      </c>
    </row>
    <row r="75" spans="1:13" s="114" customFormat="1" ht="38.25" customHeight="1">
      <c r="A75" s="271"/>
      <c r="B75" s="141">
        <v>2009</v>
      </c>
      <c r="C75" s="159">
        <v>2010</v>
      </c>
      <c r="D75" s="141">
        <v>2011</v>
      </c>
      <c r="E75" s="160">
        <v>2012</v>
      </c>
      <c r="F75" s="198">
        <v>2013</v>
      </c>
      <c r="G75" s="198">
        <v>2014</v>
      </c>
      <c r="H75" s="198">
        <v>2015</v>
      </c>
      <c r="I75" s="198">
        <v>2016</v>
      </c>
      <c r="J75" s="198">
        <v>2017</v>
      </c>
      <c r="K75" s="198">
        <v>2018</v>
      </c>
      <c r="L75" s="318">
        <v>2019</v>
      </c>
      <c r="M75" s="318">
        <v>2020</v>
      </c>
    </row>
    <row r="76" spans="1:13" s="114" customFormat="1" ht="20.100000000000001" customHeight="1">
      <c r="A76" s="272" t="s">
        <v>17</v>
      </c>
      <c r="B76" s="201">
        <f t="shared" ref="B76:I76" si="2">SUM(B77:B91)</f>
        <v>578757</v>
      </c>
      <c r="C76" s="356">
        <f t="shared" si="2"/>
        <v>780082</v>
      </c>
      <c r="D76" s="356">
        <f t="shared" si="2"/>
        <v>1005688</v>
      </c>
      <c r="E76" s="356">
        <f t="shared" si="2"/>
        <v>954073</v>
      </c>
      <c r="F76" s="356">
        <f t="shared" si="2"/>
        <v>1158393</v>
      </c>
      <c r="G76" s="356">
        <f t="shared" si="2"/>
        <v>1131786</v>
      </c>
      <c r="H76" s="356">
        <f t="shared" si="2"/>
        <v>1041577</v>
      </c>
      <c r="I76" s="356">
        <f t="shared" si="2"/>
        <v>1048530</v>
      </c>
      <c r="J76" s="356">
        <f>SUM(J77:J91)</f>
        <v>1348721</v>
      </c>
      <c r="K76" s="356">
        <f>SUM(K77:K91)</f>
        <v>1251331</v>
      </c>
      <c r="L76" s="356">
        <f>SUM(L77:L91)</f>
        <v>1115389</v>
      </c>
      <c r="M76" s="356">
        <f>SUM(M77:M91)</f>
        <v>1115763</v>
      </c>
    </row>
    <row r="77" spans="1:13" s="114" customFormat="1" ht="20.100000000000001" customHeight="1">
      <c r="A77" s="114" t="s">
        <v>326</v>
      </c>
      <c r="B77" s="139">
        <v>102932</v>
      </c>
      <c r="C77" s="227">
        <v>101220</v>
      </c>
      <c r="D77" s="227">
        <v>106313</v>
      </c>
      <c r="E77" s="227">
        <v>106312</v>
      </c>
      <c r="F77" s="358">
        <v>90234</v>
      </c>
      <c r="G77" s="358">
        <v>81710</v>
      </c>
      <c r="H77" s="358">
        <v>71393</v>
      </c>
      <c r="I77" s="358">
        <v>42138</v>
      </c>
      <c r="J77" s="358">
        <v>26439</v>
      </c>
      <c r="K77" s="358">
        <v>15860</v>
      </c>
      <c r="L77" s="200">
        <v>6023</v>
      </c>
      <c r="M77" s="108">
        <v>1175</v>
      </c>
    </row>
    <row r="78" spans="1:13" s="114" customFormat="1" ht="20.100000000000001" customHeight="1">
      <c r="A78" s="114" t="s">
        <v>327</v>
      </c>
      <c r="B78" s="139">
        <v>840</v>
      </c>
      <c r="C78" s="227">
        <v>2050</v>
      </c>
      <c r="D78" s="227">
        <v>2104</v>
      </c>
      <c r="E78" s="227">
        <v>2574</v>
      </c>
      <c r="F78" s="358">
        <v>2124</v>
      </c>
      <c r="G78" s="358">
        <v>1050</v>
      </c>
      <c r="H78" s="358">
        <v>234</v>
      </c>
      <c r="I78" s="358">
        <v>1666</v>
      </c>
      <c r="J78" s="358">
        <v>179</v>
      </c>
      <c r="K78" s="358">
        <v>240</v>
      </c>
      <c r="L78" s="200">
        <v>402</v>
      </c>
      <c r="M78" s="108">
        <v>519</v>
      </c>
    </row>
    <row r="79" spans="1:13" s="114" customFormat="1" ht="20.100000000000001" customHeight="1">
      <c r="A79" s="114" t="s">
        <v>328</v>
      </c>
      <c r="B79" s="139"/>
      <c r="C79" s="227">
        <v>4000</v>
      </c>
      <c r="D79" s="227">
        <v>11078</v>
      </c>
      <c r="E79" s="227">
        <v>9568</v>
      </c>
      <c r="F79" s="358">
        <v>61103</v>
      </c>
      <c r="G79" s="358">
        <v>70184</v>
      </c>
      <c r="H79" s="358">
        <v>93397</v>
      </c>
      <c r="I79" s="358">
        <v>93699</v>
      </c>
      <c r="J79" s="358">
        <v>324452</v>
      </c>
      <c r="K79" s="358">
        <v>261794</v>
      </c>
      <c r="L79" s="200">
        <v>295400</v>
      </c>
      <c r="M79" s="108">
        <v>95947</v>
      </c>
    </row>
    <row r="80" spans="1:13" s="114" customFormat="1" ht="20.100000000000001" customHeight="1">
      <c r="A80" s="114" t="s">
        <v>329</v>
      </c>
      <c r="B80" s="139"/>
      <c r="C80" s="227">
        <v>750</v>
      </c>
      <c r="D80" s="227">
        <v>970</v>
      </c>
      <c r="E80" s="227">
        <v>724</v>
      </c>
      <c r="F80" s="358">
        <v>599</v>
      </c>
      <c r="G80" s="358">
        <v>424</v>
      </c>
      <c r="H80" s="358">
        <v>363</v>
      </c>
      <c r="I80" s="358">
        <v>110</v>
      </c>
      <c r="J80" s="358">
        <v>243</v>
      </c>
      <c r="K80" s="358">
        <v>447</v>
      </c>
      <c r="L80" s="200">
        <v>301</v>
      </c>
      <c r="M80" s="108">
        <v>421</v>
      </c>
    </row>
    <row r="81" spans="1:13" s="114" customFormat="1" ht="20.100000000000001" customHeight="1">
      <c r="A81" s="114" t="s">
        <v>330</v>
      </c>
      <c r="B81" s="139"/>
      <c r="C81" s="424">
        <v>0</v>
      </c>
      <c r="D81" s="424">
        <v>0</v>
      </c>
      <c r="E81" s="424">
        <v>0</v>
      </c>
      <c r="F81" s="424">
        <v>0</v>
      </c>
      <c r="G81" s="322">
        <v>0</v>
      </c>
      <c r="H81" s="322">
        <v>0</v>
      </c>
      <c r="I81" s="322">
        <v>0</v>
      </c>
      <c r="J81" s="322">
        <v>0</v>
      </c>
      <c r="K81" s="322">
        <v>0</v>
      </c>
      <c r="L81" s="322">
        <v>362</v>
      </c>
      <c r="M81" s="322">
        <v>0</v>
      </c>
    </row>
    <row r="82" spans="1:13" s="114" customFormat="1" ht="20.100000000000001" customHeight="1">
      <c r="A82" s="114" t="s">
        <v>331</v>
      </c>
      <c r="B82" s="139">
        <v>29640</v>
      </c>
      <c r="C82" s="227">
        <v>35340</v>
      </c>
      <c r="D82" s="227">
        <v>39820</v>
      </c>
      <c r="E82" s="227">
        <v>38340</v>
      </c>
      <c r="F82" s="358">
        <v>39540</v>
      </c>
      <c r="G82" s="358">
        <v>29520</v>
      </c>
      <c r="H82" s="358">
        <v>29100</v>
      </c>
      <c r="I82" s="358">
        <v>30900</v>
      </c>
      <c r="J82" s="358">
        <v>33420</v>
      </c>
      <c r="K82" s="358">
        <v>41188</v>
      </c>
      <c r="L82" s="200">
        <v>29022</v>
      </c>
      <c r="M82" s="108">
        <v>32984</v>
      </c>
    </row>
    <row r="83" spans="1:13" s="114" customFormat="1" ht="20.100000000000001" customHeight="1">
      <c r="A83" s="114" t="s">
        <v>332</v>
      </c>
      <c r="B83" s="139">
        <v>750</v>
      </c>
      <c r="C83" s="227">
        <v>750</v>
      </c>
      <c r="D83" s="227">
        <v>750</v>
      </c>
      <c r="E83" s="227">
        <v>750</v>
      </c>
      <c r="F83" s="358">
        <v>1560</v>
      </c>
      <c r="G83" s="358">
        <v>1560</v>
      </c>
      <c r="H83" s="358">
        <v>1500</v>
      </c>
      <c r="I83" s="227">
        <v>0</v>
      </c>
      <c r="J83" s="227">
        <v>0</v>
      </c>
      <c r="K83" s="358">
        <v>4200</v>
      </c>
      <c r="L83" s="200">
        <v>4518</v>
      </c>
      <c r="M83" s="108">
        <v>4556</v>
      </c>
    </row>
    <row r="84" spans="1:13" s="114" customFormat="1" ht="20.100000000000001" customHeight="1">
      <c r="A84" s="114" t="s">
        <v>333</v>
      </c>
      <c r="B84" s="139">
        <v>183799</v>
      </c>
      <c r="C84" s="227">
        <v>233750</v>
      </c>
      <c r="D84" s="227">
        <v>319000</v>
      </c>
      <c r="E84" s="227">
        <v>290000</v>
      </c>
      <c r="F84" s="358">
        <v>372566</v>
      </c>
      <c r="G84" s="358">
        <v>372404</v>
      </c>
      <c r="H84" s="358">
        <v>370500</v>
      </c>
      <c r="I84" s="358">
        <v>357415</v>
      </c>
      <c r="J84" s="358">
        <v>391418</v>
      </c>
      <c r="K84" s="358">
        <v>380022</v>
      </c>
      <c r="L84" s="200">
        <v>339254</v>
      </c>
      <c r="M84" s="108">
        <v>343261</v>
      </c>
    </row>
    <row r="85" spans="1:13" s="114" customFormat="1" ht="20.100000000000001" customHeight="1">
      <c r="A85" s="114" t="s">
        <v>334</v>
      </c>
      <c r="B85" s="139">
        <v>228296</v>
      </c>
      <c r="C85" s="227">
        <v>374102</v>
      </c>
      <c r="D85" s="227">
        <v>491993</v>
      </c>
      <c r="E85" s="227">
        <v>471479</v>
      </c>
      <c r="F85" s="358">
        <v>548028</v>
      </c>
      <c r="G85" s="358">
        <v>528183</v>
      </c>
      <c r="H85" s="358">
        <v>425101</v>
      </c>
      <c r="I85" s="358">
        <v>473051</v>
      </c>
      <c r="J85" s="358">
        <v>511781</v>
      </c>
      <c r="K85" s="358">
        <v>466416</v>
      </c>
      <c r="L85" s="200">
        <v>410562</v>
      </c>
      <c r="M85" s="108">
        <v>610430</v>
      </c>
    </row>
    <row r="86" spans="1:13" s="114" customFormat="1" ht="20.100000000000001" customHeight="1">
      <c r="A86" s="114" t="s">
        <v>335</v>
      </c>
      <c r="B86" s="139"/>
      <c r="C86" s="358">
        <v>0</v>
      </c>
      <c r="D86" s="358">
        <v>0</v>
      </c>
      <c r="E86" s="358">
        <v>0</v>
      </c>
      <c r="F86" s="358">
        <v>797</v>
      </c>
      <c r="G86" s="358">
        <v>117</v>
      </c>
      <c r="H86" s="358">
        <v>0</v>
      </c>
      <c r="I86" s="287">
        <v>120</v>
      </c>
      <c r="J86" s="358">
        <v>165</v>
      </c>
      <c r="K86" s="358">
        <v>534</v>
      </c>
      <c r="L86" s="200">
        <v>301</v>
      </c>
      <c r="M86" s="108">
        <v>304</v>
      </c>
    </row>
    <row r="87" spans="1:13" s="114" customFormat="1" ht="20.100000000000001" customHeight="1">
      <c r="A87" s="114" t="s">
        <v>336</v>
      </c>
      <c r="B87" s="139">
        <v>21936</v>
      </c>
      <c r="C87" s="227">
        <v>18240</v>
      </c>
      <c r="D87" s="227">
        <v>23400</v>
      </c>
      <c r="E87" s="227">
        <v>24750</v>
      </c>
      <c r="F87" s="358">
        <v>36492</v>
      </c>
      <c r="G87" s="358">
        <v>40185</v>
      </c>
      <c r="H87" s="358">
        <v>44880</v>
      </c>
      <c r="I87" s="358">
        <v>44418</v>
      </c>
      <c r="J87" s="358">
        <v>55370</v>
      </c>
      <c r="K87" s="358">
        <v>80092</v>
      </c>
      <c r="L87" s="200">
        <v>28754</v>
      </c>
      <c r="M87" s="108">
        <v>25597</v>
      </c>
    </row>
    <row r="88" spans="1:13" s="114" customFormat="1" ht="20.100000000000001" customHeight="1">
      <c r="A88" s="114" t="s">
        <v>337</v>
      </c>
      <c r="B88" s="139">
        <v>10564</v>
      </c>
      <c r="C88" s="227">
        <v>9880</v>
      </c>
      <c r="D88" s="227">
        <v>10260</v>
      </c>
      <c r="E88" s="227">
        <v>9576</v>
      </c>
      <c r="F88" s="358">
        <v>5168</v>
      </c>
      <c r="G88" s="358">
        <v>5104</v>
      </c>
      <c r="H88" s="358">
        <v>5008</v>
      </c>
      <c r="I88" s="358">
        <v>4928</v>
      </c>
      <c r="J88" s="358">
        <v>5207</v>
      </c>
      <c r="K88" s="358">
        <v>390</v>
      </c>
      <c r="L88" s="200">
        <v>200</v>
      </c>
      <c r="M88" s="108">
        <v>206</v>
      </c>
    </row>
    <row r="89" spans="1:13" s="114" customFormat="1" ht="20.100000000000001" customHeight="1">
      <c r="A89" s="114" t="s">
        <v>338</v>
      </c>
      <c r="B89" s="139"/>
      <c r="C89" s="358">
        <v>0</v>
      </c>
      <c r="D89" s="358">
        <v>0</v>
      </c>
      <c r="E89" s="358">
        <v>0</v>
      </c>
      <c r="F89" s="358">
        <v>146</v>
      </c>
      <c r="G89" s="358">
        <v>820</v>
      </c>
      <c r="H89" s="358">
        <v>65</v>
      </c>
      <c r="I89" s="358">
        <v>43</v>
      </c>
      <c r="J89" s="358">
        <v>31</v>
      </c>
      <c r="K89" s="358">
        <v>148</v>
      </c>
      <c r="L89" s="200">
        <v>290</v>
      </c>
      <c r="M89" s="108">
        <v>304</v>
      </c>
    </row>
    <row r="90" spans="1:13" s="114" customFormat="1" ht="20.100000000000001" customHeight="1">
      <c r="A90" s="114" t="s">
        <v>339</v>
      </c>
      <c r="B90" s="139"/>
      <c r="C90" s="358">
        <v>0</v>
      </c>
      <c r="D90" s="358">
        <v>0</v>
      </c>
      <c r="E90" s="358">
        <v>0</v>
      </c>
      <c r="F90" s="358">
        <v>0</v>
      </c>
      <c r="G90" s="227">
        <v>0</v>
      </c>
      <c r="H90" s="227">
        <v>0</v>
      </c>
      <c r="I90" s="227">
        <v>0</v>
      </c>
      <c r="J90" s="227">
        <v>0</v>
      </c>
      <c r="K90" s="227">
        <v>0</v>
      </c>
      <c r="L90" s="227">
        <v>0</v>
      </c>
      <c r="M90" s="227">
        <v>0</v>
      </c>
    </row>
    <row r="91" spans="1:13" s="114" customFormat="1" ht="20.100000000000001" customHeight="1">
      <c r="A91" s="114" t="s">
        <v>340</v>
      </c>
      <c r="B91" s="139"/>
      <c r="C91" s="358">
        <v>0</v>
      </c>
      <c r="D91" s="358">
        <v>0</v>
      </c>
      <c r="E91" s="358">
        <v>0</v>
      </c>
      <c r="F91" s="358">
        <v>36</v>
      </c>
      <c r="G91" s="358">
        <v>525</v>
      </c>
      <c r="H91" s="358">
        <v>36</v>
      </c>
      <c r="I91" s="358">
        <v>42</v>
      </c>
      <c r="J91" s="358">
        <v>16</v>
      </c>
      <c r="K91" s="227">
        <v>0</v>
      </c>
      <c r="L91" s="227">
        <v>0</v>
      </c>
      <c r="M91" s="108">
        <v>59</v>
      </c>
    </row>
    <row r="92" spans="1:13" s="114" customFormat="1" ht="20.100000000000001" customHeight="1">
      <c r="B92" s="139"/>
      <c r="C92" s="203"/>
      <c r="D92" s="203"/>
      <c r="E92" s="203"/>
      <c r="F92" s="203"/>
    </row>
    <row r="93" spans="1:13" ht="20.100000000000001" customHeight="1">
      <c r="A93" s="121"/>
      <c r="B93" s="14"/>
      <c r="C93" s="14"/>
      <c r="D93" s="14"/>
      <c r="E93" s="14"/>
      <c r="F93" s="14"/>
    </row>
    <row r="94" spans="1:13" ht="20.100000000000001" customHeight="1">
      <c r="A94" s="121"/>
      <c r="B94" s="14"/>
      <c r="C94" s="14"/>
      <c r="D94" s="14"/>
      <c r="E94" s="14"/>
      <c r="F94" s="14"/>
    </row>
    <row r="95" spans="1:13" ht="20.100000000000001" customHeight="1">
      <c r="A95" s="121"/>
      <c r="B95" s="14"/>
      <c r="C95" s="14"/>
      <c r="D95" s="14"/>
      <c r="E95" s="14"/>
      <c r="F95" s="14"/>
    </row>
    <row r="96" spans="1:13" ht="20.100000000000001" customHeight="1">
      <c r="A96" s="121"/>
      <c r="B96" s="14"/>
      <c r="C96" s="14"/>
      <c r="D96" s="14"/>
      <c r="E96" s="14"/>
      <c r="F96" s="14"/>
    </row>
    <row r="97" spans="1:13" ht="20.100000000000001" customHeight="1">
      <c r="A97" s="121"/>
      <c r="B97" s="14"/>
      <c r="C97" s="14"/>
      <c r="D97" s="14"/>
      <c r="E97" s="14"/>
      <c r="F97" s="14"/>
    </row>
    <row r="98" spans="1:13" ht="20.100000000000001" customHeight="1">
      <c r="A98" s="121"/>
      <c r="B98" s="14"/>
      <c r="C98" s="14"/>
      <c r="D98" s="14"/>
      <c r="E98" s="14"/>
      <c r="F98" s="14"/>
    </row>
    <row r="99" spans="1:13" ht="20.100000000000001" customHeight="1">
      <c r="A99" s="121"/>
      <c r="B99" s="14"/>
      <c r="C99" s="14"/>
      <c r="D99" s="14"/>
      <c r="E99" s="14"/>
      <c r="F99" s="14"/>
    </row>
    <row r="100" spans="1:13" ht="20.100000000000001" customHeight="1">
      <c r="A100" s="121"/>
      <c r="B100" s="14"/>
      <c r="C100" s="14"/>
      <c r="D100" s="14"/>
      <c r="E100" s="14"/>
      <c r="F100" s="14"/>
    </row>
    <row r="101" spans="1:13" ht="20.100000000000001" customHeight="1">
      <c r="A101" s="121"/>
      <c r="B101" s="14"/>
      <c r="C101" s="14"/>
      <c r="D101" s="14"/>
      <c r="E101" s="14"/>
      <c r="F101" s="14"/>
    </row>
    <row r="102" spans="1:13" ht="20.100000000000001" customHeight="1">
      <c r="A102" s="121"/>
      <c r="B102" s="14"/>
      <c r="C102" s="14"/>
      <c r="D102" s="14"/>
      <c r="E102" s="14"/>
      <c r="F102" s="14"/>
    </row>
    <row r="103" spans="1:13" ht="20.100000000000001" customHeight="1">
      <c r="A103" s="121"/>
      <c r="B103" s="14"/>
      <c r="C103" s="206"/>
      <c r="D103" s="206"/>
      <c r="E103" s="206"/>
      <c r="F103" s="206"/>
      <c r="G103" s="206"/>
      <c r="H103" s="206"/>
      <c r="I103" s="206"/>
      <c r="J103" s="206"/>
      <c r="K103" s="206"/>
    </row>
    <row r="104" spans="1:13" ht="20.100000000000001" customHeight="1">
      <c r="A104" s="121"/>
      <c r="B104" s="14"/>
      <c r="C104" s="14"/>
      <c r="D104" s="14"/>
      <c r="E104" s="14"/>
      <c r="F104" s="14"/>
    </row>
    <row r="105" spans="1:13" ht="20.100000000000001" customHeight="1">
      <c r="A105" s="121"/>
      <c r="B105" s="14"/>
      <c r="C105" s="206"/>
      <c r="D105" s="206"/>
      <c r="E105" s="206"/>
      <c r="F105" s="206"/>
      <c r="G105" s="206"/>
      <c r="H105" s="206"/>
      <c r="I105" s="206"/>
      <c r="J105" s="206"/>
      <c r="K105" s="206"/>
      <c r="L105" s="206"/>
    </row>
    <row r="106" spans="1:13" ht="20.100000000000001" customHeight="1">
      <c r="A106" s="179" t="s">
        <v>423</v>
      </c>
      <c r="B106" s="180"/>
      <c r="C106" s="180"/>
      <c r="D106" s="180"/>
      <c r="E106" s="180"/>
      <c r="F106" s="181"/>
    </row>
    <row r="107" spans="1:13" ht="20.100000000000001" customHeight="1">
      <c r="A107" s="182" t="s">
        <v>356</v>
      </c>
      <c r="B107" s="180"/>
      <c r="C107" s="180"/>
      <c r="D107" s="180"/>
      <c r="E107" s="180"/>
      <c r="F107" s="180"/>
      <c r="G107" s="180"/>
      <c r="H107" s="180"/>
      <c r="I107" s="180"/>
      <c r="J107" s="180"/>
      <c r="K107" s="180"/>
      <c r="L107" s="180"/>
    </row>
    <row r="108" spans="1:13" ht="20.100000000000001" customHeight="1">
      <c r="A108" s="180"/>
      <c r="B108" s="180"/>
      <c r="C108" s="436"/>
      <c r="D108" s="436"/>
      <c r="E108" s="436"/>
      <c r="F108" s="436"/>
      <c r="G108" s="436"/>
      <c r="H108" s="436"/>
      <c r="I108" s="436"/>
      <c r="J108" s="436"/>
      <c r="K108" s="436"/>
      <c r="L108" s="436"/>
    </row>
    <row r="109" spans="1:13" s="114" customFormat="1" ht="20.100000000000001" customHeight="1">
      <c r="A109" s="292"/>
      <c r="B109" s="292"/>
      <c r="C109" s="292"/>
      <c r="D109" s="292"/>
      <c r="E109" s="292"/>
      <c r="F109" s="292"/>
      <c r="G109" s="292"/>
      <c r="H109" s="292"/>
      <c r="I109" s="292"/>
      <c r="J109" s="292"/>
      <c r="K109" s="292"/>
      <c r="M109" s="397" t="s">
        <v>479</v>
      </c>
    </row>
    <row r="110" spans="1:13" s="114" customFormat="1" ht="27" customHeight="1">
      <c r="A110" s="271"/>
      <c r="B110" s="141">
        <v>2009</v>
      </c>
      <c r="C110" s="159">
        <v>2010</v>
      </c>
      <c r="D110" s="141">
        <v>2011</v>
      </c>
      <c r="E110" s="160">
        <v>2012</v>
      </c>
      <c r="F110" s="198">
        <v>2013</v>
      </c>
      <c r="G110" s="198">
        <v>2014</v>
      </c>
      <c r="H110" s="198">
        <v>2015</v>
      </c>
      <c r="I110" s="198">
        <v>2016</v>
      </c>
      <c r="J110" s="198">
        <v>2017</v>
      </c>
      <c r="K110" s="198">
        <v>2018</v>
      </c>
      <c r="L110" s="198">
        <v>2019</v>
      </c>
      <c r="M110" s="198">
        <v>2020</v>
      </c>
    </row>
    <row r="111" spans="1:13" s="114" customFormat="1" ht="20.100000000000001" customHeight="1">
      <c r="A111" s="272" t="s">
        <v>17</v>
      </c>
      <c r="B111" s="152">
        <f t="shared" ref="B111:I111" si="3">SUM(B112:B126)</f>
        <v>7918</v>
      </c>
      <c r="C111" s="204">
        <f t="shared" si="3"/>
        <v>7824</v>
      </c>
      <c r="D111" s="204">
        <f t="shared" si="3"/>
        <v>7384</v>
      </c>
      <c r="E111" s="204">
        <f t="shared" si="3"/>
        <v>7782</v>
      </c>
      <c r="F111" s="204">
        <f t="shared" si="3"/>
        <v>7358</v>
      </c>
      <c r="G111" s="205">
        <f t="shared" si="3"/>
        <v>7221</v>
      </c>
      <c r="H111" s="205">
        <f t="shared" si="3"/>
        <v>6598</v>
      </c>
      <c r="I111" s="205">
        <f t="shared" si="3"/>
        <v>7285</v>
      </c>
      <c r="J111" s="205">
        <f>SUM(J112:J126)</f>
        <v>6178</v>
      </c>
      <c r="K111" s="152">
        <f>SUM(K112:K126)</f>
        <v>6567</v>
      </c>
      <c r="L111" s="152">
        <f t="shared" ref="L111:M111" si="4">SUM(L112:L126)</f>
        <v>6687</v>
      </c>
      <c r="M111" s="152">
        <f t="shared" si="4"/>
        <v>5702</v>
      </c>
    </row>
    <row r="112" spans="1:13" s="114" customFormat="1" ht="20.100000000000001" customHeight="1">
      <c r="A112" s="114" t="s">
        <v>326</v>
      </c>
      <c r="B112" s="114">
        <v>56</v>
      </c>
      <c r="C112" s="202">
        <v>42</v>
      </c>
      <c r="D112" s="202">
        <v>49</v>
      </c>
      <c r="E112" s="202">
        <v>142</v>
      </c>
      <c r="F112" s="202">
        <v>149</v>
      </c>
      <c r="G112" s="114">
        <v>151</v>
      </c>
      <c r="H112" s="114">
        <v>123</v>
      </c>
      <c r="I112" s="114">
        <v>144</v>
      </c>
      <c r="J112" s="114">
        <v>160</v>
      </c>
      <c r="K112" s="114">
        <v>169</v>
      </c>
      <c r="L112" s="114">
        <v>137</v>
      </c>
      <c r="M112" s="108">
        <v>103</v>
      </c>
    </row>
    <row r="113" spans="1:13" s="114" customFormat="1" ht="20.100000000000001" customHeight="1">
      <c r="A113" s="114" t="s">
        <v>327</v>
      </c>
      <c r="B113" s="114">
        <v>3790</v>
      </c>
      <c r="C113" s="202">
        <v>3563</v>
      </c>
      <c r="D113" s="202">
        <v>2988</v>
      </c>
      <c r="E113" s="202">
        <v>3016</v>
      </c>
      <c r="F113" s="202">
        <v>3509</v>
      </c>
      <c r="G113" s="114">
        <v>3310</v>
      </c>
      <c r="H113" s="114">
        <v>3129</v>
      </c>
      <c r="I113" s="114">
        <v>3697</v>
      </c>
      <c r="J113" s="114">
        <v>3094</v>
      </c>
      <c r="K113" s="114">
        <v>3196</v>
      </c>
      <c r="L113" s="114">
        <v>3249</v>
      </c>
      <c r="M113" s="108">
        <v>1985</v>
      </c>
    </row>
    <row r="114" spans="1:13" s="114" customFormat="1" ht="20.100000000000001" customHeight="1">
      <c r="A114" s="114" t="s">
        <v>328</v>
      </c>
      <c r="B114" s="107">
        <v>97</v>
      </c>
      <c r="C114" s="206">
        <v>235</v>
      </c>
      <c r="D114" s="206">
        <v>655</v>
      </c>
      <c r="E114" s="206">
        <v>330</v>
      </c>
      <c r="F114" s="202">
        <v>244</v>
      </c>
      <c r="G114" s="114">
        <v>300</v>
      </c>
      <c r="H114" s="114">
        <v>217</v>
      </c>
      <c r="I114" s="114">
        <v>313</v>
      </c>
      <c r="J114" s="114">
        <v>327</v>
      </c>
      <c r="K114" s="114">
        <v>296</v>
      </c>
      <c r="L114" s="114">
        <v>281</v>
      </c>
      <c r="M114" s="108">
        <v>211</v>
      </c>
    </row>
    <row r="115" spans="1:13" s="114" customFormat="1" ht="20.100000000000001" customHeight="1">
      <c r="A115" s="114" t="s">
        <v>329</v>
      </c>
      <c r="B115" s="107">
        <v>198</v>
      </c>
      <c r="C115" s="206">
        <v>166</v>
      </c>
      <c r="D115" s="206">
        <v>169</v>
      </c>
      <c r="E115" s="206">
        <v>220</v>
      </c>
      <c r="F115" s="202">
        <v>117</v>
      </c>
      <c r="G115" s="114">
        <v>202</v>
      </c>
      <c r="H115" s="114">
        <v>273</v>
      </c>
      <c r="I115" s="114">
        <v>317</v>
      </c>
      <c r="J115" s="114">
        <v>223</v>
      </c>
      <c r="K115" s="114">
        <v>211</v>
      </c>
      <c r="L115" s="114">
        <v>300</v>
      </c>
      <c r="M115" s="108">
        <v>298</v>
      </c>
    </row>
    <row r="116" spans="1:13" s="114" customFormat="1" ht="20.100000000000001" customHeight="1">
      <c r="A116" s="114" t="s">
        <v>330</v>
      </c>
      <c r="B116" s="107">
        <v>38</v>
      </c>
      <c r="C116" s="206">
        <v>48</v>
      </c>
      <c r="D116" s="206">
        <v>64</v>
      </c>
      <c r="E116" s="206">
        <v>69</v>
      </c>
      <c r="F116" s="202">
        <v>67</v>
      </c>
      <c r="G116" s="114">
        <v>82</v>
      </c>
      <c r="H116" s="114">
        <v>109</v>
      </c>
      <c r="I116" s="114">
        <v>190</v>
      </c>
      <c r="J116" s="114">
        <v>205</v>
      </c>
      <c r="K116" s="114">
        <v>248</v>
      </c>
      <c r="L116" s="114">
        <v>210</v>
      </c>
      <c r="M116" s="108">
        <v>225</v>
      </c>
    </row>
    <row r="117" spans="1:13" s="114" customFormat="1" ht="20.100000000000001" customHeight="1">
      <c r="A117" s="114" t="s">
        <v>331</v>
      </c>
      <c r="B117" s="107">
        <v>302</v>
      </c>
      <c r="C117" s="206">
        <v>431</v>
      </c>
      <c r="D117" s="206">
        <v>467</v>
      </c>
      <c r="E117" s="206">
        <v>287</v>
      </c>
      <c r="F117" s="202">
        <v>269</v>
      </c>
      <c r="G117" s="114">
        <v>330</v>
      </c>
      <c r="H117" s="114">
        <v>330</v>
      </c>
      <c r="I117" s="114">
        <v>258</v>
      </c>
      <c r="J117" s="114">
        <v>353</v>
      </c>
      <c r="K117" s="114">
        <v>318</v>
      </c>
      <c r="L117" s="114">
        <v>375</v>
      </c>
      <c r="M117" s="108">
        <v>405</v>
      </c>
    </row>
    <row r="118" spans="1:13" s="114" customFormat="1" ht="20.100000000000001" customHeight="1">
      <c r="A118" s="114" t="s">
        <v>332</v>
      </c>
      <c r="B118" s="107">
        <v>2256</v>
      </c>
      <c r="C118" s="206">
        <v>2172</v>
      </c>
      <c r="D118" s="206">
        <v>2050</v>
      </c>
      <c r="E118" s="206">
        <v>2530</v>
      </c>
      <c r="F118" s="202">
        <v>1975</v>
      </c>
      <c r="G118" s="114">
        <v>1708</v>
      </c>
      <c r="H118" s="114">
        <v>1385</v>
      </c>
      <c r="I118" s="114">
        <v>1213</v>
      </c>
      <c r="J118" s="114">
        <v>865</v>
      </c>
      <c r="K118" s="114">
        <v>769</v>
      </c>
      <c r="L118" s="114">
        <v>744</v>
      </c>
      <c r="M118" s="108">
        <v>824</v>
      </c>
    </row>
    <row r="119" spans="1:13" s="114" customFormat="1" ht="20.100000000000001" customHeight="1">
      <c r="A119" s="114" t="s">
        <v>333</v>
      </c>
      <c r="B119" s="107">
        <v>79</v>
      </c>
      <c r="C119" s="206">
        <v>123</v>
      </c>
      <c r="D119" s="206">
        <v>108</v>
      </c>
      <c r="E119" s="206">
        <v>152</v>
      </c>
      <c r="F119" s="202">
        <v>62</v>
      </c>
      <c r="G119" s="114">
        <v>107</v>
      </c>
      <c r="H119" s="114">
        <v>146</v>
      </c>
      <c r="I119" s="114">
        <v>156</v>
      </c>
      <c r="J119" s="114">
        <v>131</v>
      </c>
      <c r="K119" s="114">
        <v>71</v>
      </c>
      <c r="L119" s="114">
        <v>83</v>
      </c>
      <c r="M119" s="108">
        <v>89</v>
      </c>
    </row>
    <row r="120" spans="1:13" s="114" customFormat="1" ht="20.100000000000001" customHeight="1">
      <c r="A120" s="114" t="s">
        <v>334</v>
      </c>
      <c r="B120" s="107">
        <v>0</v>
      </c>
      <c r="C120" s="207">
        <v>0</v>
      </c>
      <c r="D120" s="193">
        <v>0</v>
      </c>
      <c r="E120" s="207">
        <v>0</v>
      </c>
      <c r="F120" s="193">
        <v>0</v>
      </c>
      <c r="G120" s="283">
        <v>0</v>
      </c>
      <c r="H120" s="283">
        <v>0</v>
      </c>
      <c r="I120" s="283">
        <v>0</v>
      </c>
      <c r="J120" s="283">
        <v>0</v>
      </c>
      <c r="K120" s="283">
        <v>0</v>
      </c>
      <c r="L120" s="283">
        <v>0</v>
      </c>
      <c r="M120" s="108">
        <v>10</v>
      </c>
    </row>
    <row r="121" spans="1:13" s="114" customFormat="1" ht="20.100000000000001" customHeight="1">
      <c r="A121" s="114" t="s">
        <v>335</v>
      </c>
      <c r="B121" s="114">
        <v>912</v>
      </c>
      <c r="C121" s="206">
        <v>858</v>
      </c>
      <c r="D121" s="206">
        <v>726</v>
      </c>
      <c r="E121" s="206">
        <v>847</v>
      </c>
      <c r="F121" s="202">
        <v>651</v>
      </c>
      <c r="G121" s="114">
        <v>713</v>
      </c>
      <c r="H121" s="114">
        <v>652</v>
      </c>
      <c r="I121" s="114">
        <v>696</v>
      </c>
      <c r="J121" s="114">
        <v>531</v>
      </c>
      <c r="K121" s="114">
        <v>623</v>
      </c>
      <c r="L121" s="114">
        <v>804</v>
      </c>
      <c r="M121" s="108">
        <v>1024</v>
      </c>
    </row>
    <row r="122" spans="1:13" s="114" customFormat="1" ht="20.100000000000001" customHeight="1">
      <c r="A122" s="114" t="s">
        <v>336</v>
      </c>
      <c r="B122" s="114">
        <v>75</v>
      </c>
      <c r="C122" s="202">
        <v>75</v>
      </c>
      <c r="D122" s="202">
        <v>37</v>
      </c>
      <c r="E122" s="202">
        <v>57</v>
      </c>
      <c r="F122" s="202">
        <v>153</v>
      </c>
      <c r="G122" s="114">
        <v>148</v>
      </c>
      <c r="H122" s="114">
        <v>111</v>
      </c>
      <c r="I122" s="114">
        <v>110</v>
      </c>
      <c r="J122" s="114">
        <v>110</v>
      </c>
      <c r="K122" s="114">
        <v>519</v>
      </c>
      <c r="L122" s="114">
        <v>337</v>
      </c>
      <c r="M122" s="108">
        <v>331</v>
      </c>
    </row>
    <row r="123" spans="1:13" s="114" customFormat="1" ht="20.100000000000001" customHeight="1">
      <c r="A123" s="114" t="s">
        <v>337</v>
      </c>
      <c r="B123" s="114">
        <v>16</v>
      </c>
      <c r="C123" s="202">
        <v>36</v>
      </c>
      <c r="D123" s="202">
        <v>18</v>
      </c>
      <c r="E123" s="202">
        <v>56</v>
      </c>
      <c r="F123" s="202">
        <v>39</v>
      </c>
      <c r="G123" s="114">
        <v>44</v>
      </c>
      <c r="H123" s="114">
        <v>49</v>
      </c>
      <c r="I123" s="114">
        <v>40</v>
      </c>
      <c r="J123" s="114">
        <v>21</v>
      </c>
      <c r="K123" s="114">
        <v>19</v>
      </c>
      <c r="L123" s="114">
        <v>9</v>
      </c>
      <c r="M123" s="108">
        <v>25</v>
      </c>
    </row>
    <row r="124" spans="1:13" s="114" customFormat="1" ht="20.100000000000001" customHeight="1">
      <c r="A124" s="114" t="s">
        <v>338</v>
      </c>
      <c r="B124" s="114">
        <v>47</v>
      </c>
      <c r="C124" s="202">
        <v>29</v>
      </c>
      <c r="D124" s="202">
        <v>23</v>
      </c>
      <c r="E124" s="202">
        <v>29</v>
      </c>
      <c r="F124" s="202">
        <v>57</v>
      </c>
      <c r="G124" s="114">
        <v>54</v>
      </c>
      <c r="H124" s="114">
        <v>16</v>
      </c>
      <c r="I124" s="114">
        <v>33</v>
      </c>
      <c r="J124" s="114">
        <v>43</v>
      </c>
      <c r="K124" s="114">
        <v>38</v>
      </c>
      <c r="L124" s="114">
        <v>46</v>
      </c>
      <c r="M124" s="108">
        <v>40</v>
      </c>
    </row>
    <row r="125" spans="1:13" s="114" customFormat="1" ht="20.100000000000001" customHeight="1">
      <c r="A125" s="114" t="s">
        <v>339</v>
      </c>
      <c r="B125" s="114">
        <v>41</v>
      </c>
      <c r="C125" s="202">
        <v>37</v>
      </c>
      <c r="D125" s="202">
        <v>18</v>
      </c>
      <c r="E125" s="202">
        <v>33</v>
      </c>
      <c r="F125" s="202">
        <v>43</v>
      </c>
      <c r="G125" s="114">
        <v>23</v>
      </c>
      <c r="H125" s="114">
        <v>26</v>
      </c>
      <c r="I125" s="114">
        <v>29</v>
      </c>
      <c r="J125" s="114">
        <v>35</v>
      </c>
      <c r="K125" s="114">
        <v>24</v>
      </c>
      <c r="L125" s="114">
        <v>31</v>
      </c>
      <c r="M125" s="108">
        <v>30</v>
      </c>
    </row>
    <row r="126" spans="1:13" s="114" customFormat="1" ht="20.100000000000001" customHeight="1">
      <c r="A126" s="114" t="s">
        <v>340</v>
      </c>
      <c r="B126" s="114">
        <v>11</v>
      </c>
      <c r="C126" s="202">
        <v>9</v>
      </c>
      <c r="D126" s="202">
        <v>12</v>
      </c>
      <c r="E126" s="202">
        <v>14</v>
      </c>
      <c r="F126" s="202">
        <v>23</v>
      </c>
      <c r="G126" s="114">
        <v>49</v>
      </c>
      <c r="H126" s="114">
        <v>32</v>
      </c>
      <c r="I126" s="114">
        <v>89</v>
      </c>
      <c r="J126" s="114">
        <v>80</v>
      </c>
      <c r="K126" s="114">
        <v>66</v>
      </c>
      <c r="L126" s="114">
        <v>81</v>
      </c>
      <c r="M126" s="108">
        <v>102</v>
      </c>
    </row>
    <row r="127" spans="1:13" s="114" customFormat="1" ht="20.100000000000001" customHeight="1"/>
    <row r="128" spans="1:13" ht="20.100000000000001" customHeight="1">
      <c r="A128" s="14"/>
      <c r="B128" s="14"/>
      <c r="C128" s="14"/>
      <c r="D128" s="14"/>
      <c r="E128" s="14"/>
      <c r="F128" s="14"/>
    </row>
    <row r="129" spans="1:13" ht="20.100000000000001" customHeight="1">
      <c r="A129" s="14"/>
      <c r="B129" s="14"/>
      <c r="C129" s="14"/>
      <c r="D129" s="14"/>
      <c r="E129" s="14"/>
      <c r="F129" s="14"/>
    </row>
    <row r="130" spans="1:13" ht="20.100000000000001" customHeight="1">
      <c r="A130" s="14"/>
      <c r="B130" s="14"/>
      <c r="C130" s="14"/>
      <c r="D130" s="14"/>
      <c r="E130" s="14"/>
      <c r="F130" s="14"/>
    </row>
    <row r="131" spans="1:13" ht="20.100000000000001" customHeight="1">
      <c r="A131" s="14"/>
      <c r="B131" s="14"/>
      <c r="C131" s="14"/>
      <c r="D131" s="14"/>
      <c r="E131" s="14"/>
      <c r="F131" s="14"/>
    </row>
    <row r="132" spans="1:13" ht="20.100000000000001" customHeight="1">
      <c r="A132" s="14"/>
      <c r="B132" s="14"/>
      <c r="C132" s="14"/>
      <c r="D132" s="14"/>
      <c r="E132" s="14"/>
      <c r="F132" s="14"/>
    </row>
    <row r="133" spans="1:13" ht="20.100000000000001" customHeight="1">
      <c r="A133" s="14"/>
      <c r="B133" s="14"/>
      <c r="C133" s="14"/>
      <c r="D133" s="14"/>
      <c r="E133" s="14"/>
      <c r="F133" s="14"/>
    </row>
    <row r="134" spans="1:13" ht="20.100000000000001" customHeight="1">
      <c r="A134" s="14"/>
      <c r="B134" s="14"/>
      <c r="C134" s="14"/>
      <c r="D134" s="14"/>
      <c r="E134" s="14"/>
      <c r="F134" s="14"/>
    </row>
    <row r="135" spans="1:13" ht="20.100000000000001" customHeight="1">
      <c r="A135" s="14"/>
      <c r="B135" s="14"/>
      <c r="C135" s="14"/>
      <c r="D135" s="14"/>
      <c r="E135" s="14"/>
      <c r="F135" s="14"/>
    </row>
    <row r="136" spans="1:13" ht="20.100000000000001" customHeight="1">
      <c r="A136" s="14"/>
      <c r="B136" s="14"/>
      <c r="C136" s="14"/>
      <c r="D136" s="14"/>
      <c r="E136" s="14"/>
      <c r="F136" s="14"/>
    </row>
    <row r="137" spans="1:13" ht="20.100000000000001" customHeight="1">
      <c r="A137" s="14"/>
      <c r="B137" s="14"/>
      <c r="C137" s="14"/>
      <c r="D137" s="14"/>
      <c r="E137" s="14"/>
      <c r="F137" s="14"/>
    </row>
    <row r="138" spans="1:13" ht="20.100000000000001" customHeight="1">
      <c r="A138" s="14"/>
      <c r="B138" s="14"/>
      <c r="C138" s="14"/>
      <c r="D138" s="14"/>
      <c r="E138" s="14"/>
      <c r="F138" s="14"/>
    </row>
    <row r="139" spans="1:13" ht="20.100000000000001" customHeight="1">
      <c r="A139" s="14"/>
      <c r="B139" s="14"/>
      <c r="C139" s="14"/>
      <c r="D139" s="14"/>
      <c r="E139" s="14"/>
      <c r="F139" s="14"/>
    </row>
    <row r="140" spans="1:13" ht="20.100000000000001" customHeight="1">
      <c r="A140" s="14"/>
      <c r="B140" s="14"/>
      <c r="C140" s="321"/>
      <c r="D140" s="321"/>
      <c r="E140" s="321"/>
      <c r="F140" s="321"/>
      <c r="G140" s="321"/>
      <c r="H140" s="321"/>
      <c r="I140" s="321"/>
      <c r="J140" s="321"/>
      <c r="K140" s="321"/>
      <c r="L140" s="321"/>
    </row>
    <row r="141" spans="1:13" ht="20.100000000000001" customHeight="1">
      <c r="A141" s="179" t="s">
        <v>424</v>
      </c>
      <c r="B141" s="180"/>
      <c r="C141" s="312"/>
      <c r="D141" s="312"/>
      <c r="E141" s="312"/>
      <c r="F141" s="313"/>
      <c r="G141" s="256"/>
      <c r="H141" s="256"/>
      <c r="I141" s="256"/>
      <c r="J141" s="256"/>
      <c r="K141" s="256"/>
      <c r="L141" s="256"/>
    </row>
    <row r="142" spans="1:13" ht="20.100000000000001" customHeight="1">
      <c r="A142" s="182" t="s">
        <v>356</v>
      </c>
      <c r="B142" s="180"/>
      <c r="C142" s="312"/>
      <c r="D142" s="312"/>
      <c r="E142" s="312"/>
      <c r="F142" s="312"/>
      <c r="G142" s="312"/>
      <c r="H142" s="312"/>
      <c r="I142" s="312"/>
      <c r="J142" s="312"/>
      <c r="K142" s="312"/>
      <c r="L142" s="312"/>
    </row>
    <row r="143" spans="1:13" ht="20.100000000000001" customHeight="1">
      <c r="A143" s="180"/>
      <c r="B143" s="180"/>
      <c r="C143" s="438"/>
      <c r="D143" s="438"/>
      <c r="E143" s="438"/>
      <c r="F143" s="438"/>
      <c r="G143" s="438"/>
      <c r="H143" s="438"/>
      <c r="I143" s="438"/>
      <c r="J143" s="438"/>
      <c r="K143" s="438"/>
      <c r="L143" s="438"/>
    </row>
    <row r="144" spans="1:13" s="114" customFormat="1" ht="20.100000000000001" customHeight="1">
      <c r="A144" s="292"/>
      <c r="B144" s="292"/>
      <c r="C144" s="292"/>
      <c r="D144" s="292"/>
      <c r="E144" s="292"/>
      <c r="F144" s="292"/>
      <c r="G144" s="292"/>
      <c r="H144" s="292"/>
      <c r="I144" s="292"/>
      <c r="J144" s="292"/>
      <c r="K144" s="292"/>
      <c r="L144" s="277"/>
      <c r="M144" s="442" t="s">
        <v>480</v>
      </c>
    </row>
    <row r="145" spans="1:13" s="114" customFormat="1" ht="27" customHeight="1">
      <c r="A145" s="271"/>
      <c r="B145" s="141">
        <v>2009</v>
      </c>
      <c r="C145" s="159">
        <v>2010</v>
      </c>
      <c r="D145" s="141">
        <v>2011</v>
      </c>
      <c r="E145" s="160">
        <v>2012</v>
      </c>
      <c r="F145" s="198">
        <v>2013</v>
      </c>
      <c r="G145" s="198">
        <v>2014</v>
      </c>
      <c r="H145" s="198">
        <v>2015</v>
      </c>
      <c r="I145" s="198">
        <v>2016</v>
      </c>
      <c r="J145" s="198">
        <v>2017</v>
      </c>
      <c r="K145" s="198">
        <v>2018</v>
      </c>
      <c r="L145" s="318">
        <v>2019</v>
      </c>
      <c r="M145" s="318">
        <v>2020</v>
      </c>
    </row>
    <row r="146" spans="1:13" s="114" customFormat="1" ht="20.100000000000001" customHeight="1">
      <c r="A146" s="272" t="s">
        <v>17</v>
      </c>
      <c r="B146" s="201">
        <f t="shared" ref="B146:I146" si="5">SUM(B147:B161)</f>
        <v>10731</v>
      </c>
      <c r="C146" s="156">
        <f t="shared" si="5"/>
        <v>11041</v>
      </c>
      <c r="D146" s="156">
        <f t="shared" si="5"/>
        <v>11035</v>
      </c>
      <c r="E146" s="156">
        <f t="shared" si="5"/>
        <v>10261</v>
      </c>
      <c r="F146" s="156">
        <f t="shared" si="5"/>
        <v>10037</v>
      </c>
      <c r="G146" s="156">
        <f t="shared" si="5"/>
        <v>9770</v>
      </c>
      <c r="H146" s="156">
        <f t="shared" si="5"/>
        <v>8805</v>
      </c>
      <c r="I146" s="156">
        <f t="shared" si="5"/>
        <v>10203</v>
      </c>
      <c r="J146" s="156">
        <f>SUM(J147:J161)</f>
        <v>8246</v>
      </c>
      <c r="K146" s="152">
        <f>SUM(K147:K161)</f>
        <v>8474</v>
      </c>
      <c r="L146" s="152">
        <f>SUM(L147:L161)</f>
        <v>11266</v>
      </c>
      <c r="M146" s="152">
        <f>SUM(M147:M161)</f>
        <v>8375</v>
      </c>
    </row>
    <row r="147" spans="1:13" s="114" customFormat="1" ht="20.100000000000001" customHeight="1">
      <c r="A147" s="114" t="s">
        <v>326</v>
      </c>
      <c r="B147" s="115">
        <v>60</v>
      </c>
      <c r="C147" s="116">
        <v>43</v>
      </c>
      <c r="D147" s="116">
        <v>56</v>
      </c>
      <c r="E147" s="116">
        <v>171</v>
      </c>
      <c r="F147" s="202">
        <v>191</v>
      </c>
      <c r="G147" s="114">
        <v>191</v>
      </c>
      <c r="H147" s="114">
        <v>164</v>
      </c>
      <c r="I147" s="114">
        <v>200</v>
      </c>
      <c r="J147" s="114">
        <v>226</v>
      </c>
      <c r="K147" s="114">
        <v>252</v>
      </c>
      <c r="L147" s="114">
        <v>210</v>
      </c>
      <c r="M147" s="108">
        <v>141</v>
      </c>
    </row>
    <row r="148" spans="1:13" s="114" customFormat="1" ht="20.100000000000001" customHeight="1">
      <c r="A148" s="114" t="s">
        <v>327</v>
      </c>
      <c r="B148" s="115">
        <v>3815</v>
      </c>
      <c r="C148" s="116">
        <v>3881</v>
      </c>
      <c r="D148" s="116">
        <v>3724</v>
      </c>
      <c r="E148" s="116">
        <v>2110</v>
      </c>
      <c r="F148" s="202">
        <v>3653</v>
      </c>
      <c r="G148" s="114">
        <v>3244</v>
      </c>
      <c r="H148" s="114">
        <v>3204</v>
      </c>
      <c r="I148" s="114">
        <v>4011</v>
      </c>
      <c r="J148" s="114">
        <v>3598</v>
      </c>
      <c r="K148" s="114">
        <v>3363</v>
      </c>
      <c r="L148" s="114">
        <v>5600</v>
      </c>
      <c r="M148" s="108">
        <v>2955</v>
      </c>
    </row>
    <row r="149" spans="1:13" s="114" customFormat="1" ht="20.100000000000001" customHeight="1">
      <c r="A149" s="114" t="s">
        <v>328</v>
      </c>
      <c r="B149" s="115">
        <v>113</v>
      </c>
      <c r="C149" s="116">
        <v>231</v>
      </c>
      <c r="D149" s="116">
        <v>765</v>
      </c>
      <c r="E149" s="116">
        <v>394</v>
      </c>
      <c r="F149" s="202">
        <v>319</v>
      </c>
      <c r="G149" s="114">
        <v>395</v>
      </c>
      <c r="H149" s="114">
        <v>215</v>
      </c>
      <c r="I149" s="114">
        <v>376</v>
      </c>
      <c r="J149" s="114">
        <v>413</v>
      </c>
      <c r="K149" s="114">
        <v>319</v>
      </c>
      <c r="L149" s="114">
        <v>403</v>
      </c>
      <c r="M149" s="108">
        <v>300</v>
      </c>
    </row>
    <row r="150" spans="1:13" s="114" customFormat="1" ht="20.100000000000001" customHeight="1">
      <c r="A150" s="114" t="s">
        <v>329</v>
      </c>
      <c r="B150" s="115">
        <v>194</v>
      </c>
      <c r="C150" s="116">
        <v>199</v>
      </c>
      <c r="D150" s="116">
        <v>255</v>
      </c>
      <c r="E150" s="116">
        <v>302</v>
      </c>
      <c r="F150" s="202">
        <v>153</v>
      </c>
      <c r="G150" s="114">
        <v>350</v>
      </c>
      <c r="H150" s="114">
        <v>500</v>
      </c>
      <c r="I150" s="114">
        <v>475</v>
      </c>
      <c r="J150" s="114">
        <v>335</v>
      </c>
      <c r="K150" s="114">
        <v>292</v>
      </c>
      <c r="L150" s="114">
        <v>505</v>
      </c>
      <c r="M150" s="108">
        <v>438</v>
      </c>
    </row>
    <row r="151" spans="1:13" s="114" customFormat="1" ht="20.100000000000001" customHeight="1">
      <c r="A151" s="114" t="s">
        <v>330</v>
      </c>
      <c r="B151" s="115">
        <v>15</v>
      </c>
      <c r="C151" s="116">
        <v>59</v>
      </c>
      <c r="D151" s="116">
        <v>79</v>
      </c>
      <c r="E151" s="116">
        <v>88</v>
      </c>
      <c r="F151" s="202">
        <v>82</v>
      </c>
      <c r="G151" s="114">
        <v>86</v>
      </c>
      <c r="H151" s="114">
        <v>149</v>
      </c>
      <c r="I151" s="114">
        <v>266</v>
      </c>
      <c r="J151" s="114">
        <v>255</v>
      </c>
      <c r="K151" s="114">
        <v>350</v>
      </c>
      <c r="L151" s="114">
        <v>323</v>
      </c>
      <c r="M151" s="108">
        <v>330</v>
      </c>
    </row>
    <row r="152" spans="1:13" s="114" customFormat="1" ht="20.100000000000001" customHeight="1">
      <c r="A152" s="114" t="s">
        <v>331</v>
      </c>
      <c r="B152" s="115">
        <v>41</v>
      </c>
      <c r="C152" s="116">
        <v>569</v>
      </c>
      <c r="D152" s="116">
        <v>576</v>
      </c>
      <c r="E152" s="116">
        <v>336</v>
      </c>
      <c r="F152" s="202">
        <v>308</v>
      </c>
      <c r="G152" s="114">
        <v>333</v>
      </c>
      <c r="H152" s="114">
        <v>363</v>
      </c>
      <c r="I152" s="114">
        <v>363</v>
      </c>
      <c r="J152" s="114">
        <v>424</v>
      </c>
      <c r="K152" s="114">
        <v>378</v>
      </c>
      <c r="L152" s="114">
        <v>612</v>
      </c>
      <c r="M152" s="108">
        <v>595</v>
      </c>
    </row>
    <row r="153" spans="1:13" s="114" customFormat="1" ht="20.100000000000001" customHeight="1">
      <c r="A153" s="114" t="s">
        <v>332</v>
      </c>
      <c r="B153" s="115">
        <v>332</v>
      </c>
      <c r="C153" s="116">
        <v>3938</v>
      </c>
      <c r="D153" s="116">
        <v>3848</v>
      </c>
      <c r="E153" s="116">
        <v>4678</v>
      </c>
      <c r="F153" s="202">
        <v>3355</v>
      </c>
      <c r="G153" s="114">
        <v>3026</v>
      </c>
      <c r="H153" s="114">
        <v>2510</v>
      </c>
      <c r="I153" s="114">
        <v>2264</v>
      </c>
      <c r="J153" s="114">
        <v>1643</v>
      </c>
      <c r="K153" s="114">
        <v>1453</v>
      </c>
      <c r="L153" s="114">
        <v>1293</v>
      </c>
      <c r="M153" s="108">
        <v>1226</v>
      </c>
    </row>
    <row r="154" spans="1:13" s="114" customFormat="1" ht="20.100000000000001" customHeight="1">
      <c r="A154" s="114" t="s">
        <v>333</v>
      </c>
      <c r="B154" s="115">
        <v>4286</v>
      </c>
      <c r="C154" s="116">
        <v>102</v>
      </c>
      <c r="D154" s="116">
        <v>90</v>
      </c>
      <c r="E154" s="116">
        <v>132</v>
      </c>
      <c r="F154" s="202">
        <v>59</v>
      </c>
      <c r="G154" s="114">
        <v>92</v>
      </c>
      <c r="H154" s="114">
        <v>121</v>
      </c>
      <c r="I154" s="114">
        <v>156</v>
      </c>
      <c r="J154" s="114">
        <v>133</v>
      </c>
      <c r="K154" s="114">
        <v>82</v>
      </c>
      <c r="L154" s="114">
        <v>140</v>
      </c>
      <c r="M154" s="108">
        <v>131</v>
      </c>
    </row>
    <row r="155" spans="1:13" s="114" customFormat="1" ht="20.100000000000001" customHeight="1">
      <c r="A155" s="114" t="s">
        <v>334</v>
      </c>
      <c r="B155" s="115">
        <v>94</v>
      </c>
      <c r="C155" s="193">
        <v>0</v>
      </c>
      <c r="D155" s="193">
        <v>0</v>
      </c>
      <c r="E155" s="193">
        <v>0</v>
      </c>
      <c r="F155" s="193">
        <v>0</v>
      </c>
      <c r="G155" s="283">
        <v>0</v>
      </c>
      <c r="H155" s="283">
        <v>0</v>
      </c>
      <c r="I155" s="283">
        <v>0</v>
      </c>
      <c r="J155" s="283">
        <v>0</v>
      </c>
      <c r="K155" s="283">
        <v>0</v>
      </c>
      <c r="L155" s="283">
        <v>0</v>
      </c>
      <c r="M155" s="108">
        <v>14</v>
      </c>
    </row>
    <row r="156" spans="1:13" s="114" customFormat="1" ht="20.100000000000001" customHeight="1">
      <c r="A156" s="114" t="s">
        <v>335</v>
      </c>
      <c r="B156" s="115"/>
      <c r="C156" s="116">
        <v>1725</v>
      </c>
      <c r="D156" s="116">
        <v>1478</v>
      </c>
      <c r="E156" s="116">
        <v>1778</v>
      </c>
      <c r="F156" s="202">
        <v>1420</v>
      </c>
      <c r="G156" s="114">
        <v>1531</v>
      </c>
      <c r="H156" s="114">
        <v>1211</v>
      </c>
      <c r="I156" s="114">
        <v>1640</v>
      </c>
      <c r="J156" s="114">
        <v>759</v>
      </c>
      <c r="K156" s="114">
        <v>913</v>
      </c>
      <c r="L156" s="114">
        <v>1359</v>
      </c>
      <c r="M156" s="108">
        <v>1504</v>
      </c>
    </row>
    <row r="157" spans="1:13" s="114" customFormat="1" ht="20.100000000000001" customHeight="1">
      <c r="A157" s="114" t="s">
        <v>336</v>
      </c>
      <c r="B157" s="115">
        <v>1488</v>
      </c>
      <c r="C157" s="116">
        <v>133</v>
      </c>
      <c r="D157" s="116">
        <v>65</v>
      </c>
      <c r="E157" s="116">
        <v>97</v>
      </c>
      <c r="F157" s="202">
        <v>281</v>
      </c>
      <c r="G157" s="114">
        <v>303</v>
      </c>
      <c r="H157" s="114">
        <v>202</v>
      </c>
      <c r="I157" s="114">
        <v>200</v>
      </c>
      <c r="J157" s="114">
        <v>214</v>
      </c>
      <c r="K157" s="114">
        <v>858</v>
      </c>
      <c r="L157" s="114">
        <v>567</v>
      </c>
      <c r="M157" s="108">
        <v>456</v>
      </c>
    </row>
    <row r="158" spans="1:13" s="114" customFormat="1" ht="20.100000000000001" customHeight="1">
      <c r="A158" s="114" t="s">
        <v>337</v>
      </c>
      <c r="B158" s="115">
        <v>145</v>
      </c>
      <c r="C158" s="116">
        <v>62</v>
      </c>
      <c r="D158" s="116">
        <v>33</v>
      </c>
      <c r="E158" s="116">
        <v>97</v>
      </c>
      <c r="F158" s="202">
        <v>61</v>
      </c>
      <c r="G158" s="114">
        <v>75</v>
      </c>
      <c r="H158" s="114">
        <v>70</v>
      </c>
      <c r="I158" s="114">
        <v>76</v>
      </c>
      <c r="J158" s="114">
        <v>36</v>
      </c>
      <c r="K158" s="114">
        <v>34</v>
      </c>
      <c r="L158" s="114">
        <v>15</v>
      </c>
      <c r="M158" s="108">
        <v>36</v>
      </c>
    </row>
    <row r="159" spans="1:13" s="114" customFormat="1" ht="20.100000000000001" customHeight="1">
      <c r="A159" s="114" t="s">
        <v>338</v>
      </c>
      <c r="B159" s="115">
        <v>37</v>
      </c>
      <c r="C159" s="116">
        <v>30</v>
      </c>
      <c r="D159" s="116">
        <v>25</v>
      </c>
      <c r="E159" s="116">
        <v>31</v>
      </c>
      <c r="F159" s="202">
        <v>62</v>
      </c>
      <c r="G159" s="114">
        <v>54</v>
      </c>
      <c r="H159" s="114">
        <v>18</v>
      </c>
      <c r="I159" s="114">
        <v>47</v>
      </c>
      <c r="J159" s="114">
        <v>59</v>
      </c>
      <c r="K159" s="114">
        <v>60</v>
      </c>
      <c r="L159" s="114">
        <v>57</v>
      </c>
      <c r="M159" s="108">
        <v>55</v>
      </c>
    </row>
    <row r="160" spans="1:13" s="114" customFormat="1" ht="20.100000000000001" customHeight="1">
      <c r="A160" s="114" t="s">
        <v>339</v>
      </c>
      <c r="B160" s="115">
        <v>41</v>
      </c>
      <c r="C160" s="116">
        <v>59</v>
      </c>
      <c r="D160" s="116">
        <v>29</v>
      </c>
      <c r="E160" s="116">
        <v>33</v>
      </c>
      <c r="F160" s="202">
        <v>68</v>
      </c>
      <c r="G160" s="114">
        <v>36</v>
      </c>
      <c r="H160" s="114">
        <v>42</v>
      </c>
      <c r="I160" s="114">
        <v>47</v>
      </c>
      <c r="J160" s="114">
        <v>56</v>
      </c>
      <c r="K160" s="114">
        <v>38</v>
      </c>
      <c r="L160" s="114">
        <v>52</v>
      </c>
      <c r="M160" s="108">
        <v>44</v>
      </c>
    </row>
    <row r="161" spans="1:13" s="114" customFormat="1" ht="20.100000000000001" customHeight="1">
      <c r="A161" s="114" t="s">
        <v>340</v>
      </c>
      <c r="B161" s="115">
        <v>70</v>
      </c>
      <c r="C161" s="116">
        <v>10</v>
      </c>
      <c r="D161" s="116">
        <v>12</v>
      </c>
      <c r="E161" s="116">
        <v>14</v>
      </c>
      <c r="F161" s="202">
        <v>25</v>
      </c>
      <c r="G161" s="114">
        <v>54</v>
      </c>
      <c r="H161" s="114">
        <v>36</v>
      </c>
      <c r="I161" s="114">
        <v>82</v>
      </c>
      <c r="J161" s="114">
        <v>95</v>
      </c>
      <c r="K161" s="114">
        <v>82</v>
      </c>
      <c r="L161" s="114">
        <v>130</v>
      </c>
      <c r="M161" s="108">
        <v>150</v>
      </c>
    </row>
    <row r="162" spans="1:13" s="114" customFormat="1" ht="20.100000000000001" customHeight="1">
      <c r="B162" s="115"/>
      <c r="C162" s="116"/>
      <c r="D162" s="116"/>
      <c r="E162" s="116"/>
      <c r="F162" s="116"/>
    </row>
    <row r="163" spans="1:13" ht="20.100000000000001" customHeight="1"/>
    <row r="164" spans="1:13" ht="20.100000000000001" customHeight="1"/>
    <row r="165" spans="1:13" ht="20.100000000000001" customHeight="1"/>
    <row r="166" spans="1:13" ht="20.100000000000001" customHeight="1"/>
    <row r="167" spans="1:13" ht="20.100000000000001" customHeight="1"/>
    <row r="168" spans="1:13" ht="20.100000000000001" customHeight="1"/>
    <row r="169" spans="1:13" ht="20.100000000000001" customHeight="1"/>
    <row r="170" spans="1:13" ht="20.100000000000001" customHeight="1"/>
    <row r="171" spans="1:13" ht="20.100000000000001" customHeight="1"/>
    <row r="172" spans="1:13" ht="20.100000000000001" customHeight="1"/>
    <row r="173" spans="1:13" ht="20.100000000000001" customHeight="1"/>
    <row r="174" spans="1:13" ht="20.100000000000001" customHeight="1"/>
    <row r="175" spans="1:13" s="256" customFormat="1" ht="20.100000000000001" customHeight="1">
      <c r="C175" s="277"/>
      <c r="D175" s="277"/>
      <c r="E175" s="277"/>
      <c r="F175" s="277"/>
      <c r="G175" s="277"/>
      <c r="H175" s="277"/>
      <c r="I175" s="277"/>
      <c r="J175" s="277"/>
      <c r="K175" s="277"/>
      <c r="L175" s="277"/>
      <c r="M175" s="277"/>
    </row>
    <row r="176" spans="1:13" ht="20.100000000000001" customHeight="1">
      <c r="A176" s="179" t="s">
        <v>486</v>
      </c>
      <c r="B176" s="180"/>
      <c r="C176" s="180"/>
      <c r="D176" s="180"/>
      <c r="E176" s="180"/>
      <c r="F176" s="181"/>
    </row>
    <row r="177" spans="1:13" ht="20.100000000000001" customHeight="1">
      <c r="A177" s="182" t="s">
        <v>357</v>
      </c>
      <c r="B177" s="180"/>
      <c r="C177" s="180"/>
      <c r="D177" s="180"/>
      <c r="E177" s="180"/>
      <c r="F177" s="181"/>
    </row>
    <row r="178" spans="1:13" ht="20.100000000000001" customHeight="1">
      <c r="A178" s="180"/>
      <c r="B178" s="180"/>
      <c r="C178" s="180"/>
      <c r="D178" s="180"/>
      <c r="E178" s="180"/>
      <c r="F178" s="181"/>
    </row>
    <row r="179" spans="1:13" s="114" customFormat="1" ht="20.100000000000001" customHeight="1">
      <c r="B179" s="292"/>
      <c r="C179" s="292"/>
      <c r="D179" s="292"/>
      <c r="E179" s="292"/>
      <c r="F179" s="292"/>
      <c r="G179" s="292"/>
      <c r="H179" s="292"/>
      <c r="I179" s="292"/>
      <c r="J179" s="292"/>
      <c r="K179" s="292"/>
      <c r="M179" s="397" t="s">
        <v>479</v>
      </c>
    </row>
    <row r="180" spans="1:13" s="114" customFormat="1" ht="27" customHeight="1">
      <c r="A180" s="271"/>
      <c r="B180" s="141">
        <v>2009</v>
      </c>
      <c r="C180" s="159">
        <v>2010</v>
      </c>
      <c r="D180" s="141">
        <v>2011</v>
      </c>
      <c r="E180" s="160">
        <v>2012</v>
      </c>
      <c r="F180" s="198">
        <v>2013</v>
      </c>
      <c r="G180" s="198">
        <v>2014</v>
      </c>
      <c r="H180" s="198">
        <v>2015</v>
      </c>
      <c r="I180" s="198">
        <v>2016</v>
      </c>
      <c r="J180" s="198">
        <v>2017</v>
      </c>
      <c r="K180" s="198">
        <v>2018</v>
      </c>
      <c r="L180" s="198">
        <v>2019</v>
      </c>
      <c r="M180" s="198">
        <v>2020</v>
      </c>
    </row>
    <row r="181" spans="1:13" s="114" customFormat="1" ht="20.100000000000001" customHeight="1">
      <c r="A181" s="272" t="s">
        <v>17</v>
      </c>
      <c r="B181" s="137">
        <f t="shared" ref="B181:I181" si="6">SUM(B182:B196)</f>
        <v>8300</v>
      </c>
      <c r="C181" s="156">
        <f t="shared" si="6"/>
        <v>8043</v>
      </c>
      <c r="D181" s="156">
        <f t="shared" si="6"/>
        <v>7895</v>
      </c>
      <c r="E181" s="156">
        <f t="shared" si="6"/>
        <v>7677</v>
      </c>
      <c r="F181" s="156">
        <f t="shared" si="6"/>
        <v>3925</v>
      </c>
      <c r="G181" s="156">
        <f t="shared" si="6"/>
        <v>3660</v>
      </c>
      <c r="H181" s="156">
        <f t="shared" si="6"/>
        <v>3462</v>
      </c>
      <c r="I181" s="156">
        <f t="shared" si="6"/>
        <v>3123</v>
      </c>
      <c r="J181" s="156">
        <f>SUM(J182:J196)</f>
        <v>2398</v>
      </c>
      <c r="K181" s="156">
        <f>SUM(K182:K196)</f>
        <v>2018</v>
      </c>
      <c r="L181" s="156">
        <f>SUM(L182:L196)</f>
        <v>2279</v>
      </c>
      <c r="M181" s="156">
        <f>SUM(M182:M196)</f>
        <v>1896</v>
      </c>
    </row>
    <row r="182" spans="1:13" s="114" customFormat="1" ht="20.100000000000001" customHeight="1">
      <c r="A182" s="114" t="s">
        <v>326</v>
      </c>
      <c r="B182" s="157">
        <v>56</v>
      </c>
      <c r="C182" s="116">
        <v>20</v>
      </c>
      <c r="D182" s="116">
        <v>45</v>
      </c>
      <c r="E182" s="116">
        <v>41</v>
      </c>
      <c r="F182" s="158">
        <v>54</v>
      </c>
      <c r="G182" s="114">
        <v>45</v>
      </c>
      <c r="H182" s="114">
        <v>25</v>
      </c>
      <c r="I182" s="114">
        <v>42</v>
      </c>
      <c r="J182" s="114">
        <v>55</v>
      </c>
      <c r="K182" s="114">
        <v>39</v>
      </c>
      <c r="L182" s="114">
        <v>63</v>
      </c>
      <c r="M182" s="108">
        <v>56</v>
      </c>
    </row>
    <row r="183" spans="1:13" s="114" customFormat="1" ht="20.100000000000001" customHeight="1">
      <c r="A183" s="114" t="s">
        <v>327</v>
      </c>
      <c r="B183" s="157">
        <v>601</v>
      </c>
      <c r="C183" s="116">
        <v>518</v>
      </c>
      <c r="D183" s="116">
        <v>484</v>
      </c>
      <c r="E183" s="116">
        <v>461</v>
      </c>
      <c r="F183" s="158">
        <v>393</v>
      </c>
      <c r="G183" s="114">
        <v>330</v>
      </c>
      <c r="H183" s="114">
        <v>321</v>
      </c>
      <c r="I183" s="114">
        <v>339</v>
      </c>
      <c r="J183" s="114">
        <v>335</v>
      </c>
      <c r="K183" s="114">
        <v>310</v>
      </c>
      <c r="L183" s="114">
        <v>354</v>
      </c>
      <c r="M183" s="108">
        <v>248</v>
      </c>
    </row>
    <row r="184" spans="1:13" s="114" customFormat="1" ht="20.100000000000001" customHeight="1">
      <c r="A184" s="114" t="s">
        <v>328</v>
      </c>
      <c r="B184" s="111">
        <v>299</v>
      </c>
      <c r="C184" s="203">
        <v>525</v>
      </c>
      <c r="D184" s="203">
        <v>820</v>
      </c>
      <c r="E184" s="203">
        <v>470</v>
      </c>
      <c r="F184" s="158">
        <v>90</v>
      </c>
      <c r="G184" s="114">
        <v>332</v>
      </c>
      <c r="H184" s="114">
        <v>364</v>
      </c>
      <c r="I184" s="114">
        <v>429</v>
      </c>
      <c r="J184" s="114">
        <v>313</v>
      </c>
      <c r="K184" s="114">
        <v>198</v>
      </c>
      <c r="L184" s="114">
        <v>324</v>
      </c>
      <c r="M184" s="108">
        <v>150</v>
      </c>
    </row>
    <row r="185" spans="1:13" s="114" customFormat="1" ht="20.100000000000001" customHeight="1">
      <c r="A185" s="114" t="s">
        <v>329</v>
      </c>
      <c r="B185" s="111">
        <v>210</v>
      </c>
      <c r="C185" s="203">
        <v>250</v>
      </c>
      <c r="D185" s="203">
        <v>269</v>
      </c>
      <c r="E185" s="203">
        <v>278</v>
      </c>
      <c r="F185" s="158">
        <v>229</v>
      </c>
      <c r="G185" s="114">
        <v>213</v>
      </c>
      <c r="H185" s="114">
        <v>253</v>
      </c>
      <c r="I185" s="114">
        <v>302</v>
      </c>
      <c r="J185" s="114">
        <v>238</v>
      </c>
      <c r="K185" s="114">
        <v>180</v>
      </c>
      <c r="L185" s="114">
        <v>230</v>
      </c>
      <c r="M185" s="108">
        <v>155</v>
      </c>
    </row>
    <row r="186" spans="1:13" s="114" customFormat="1" ht="20.100000000000001" customHeight="1">
      <c r="A186" s="114" t="s">
        <v>330</v>
      </c>
      <c r="B186" s="111">
        <v>27</v>
      </c>
      <c r="C186" s="203">
        <v>28</v>
      </c>
      <c r="D186" s="203">
        <v>34</v>
      </c>
      <c r="E186" s="203">
        <v>48</v>
      </c>
      <c r="F186" s="158">
        <v>37</v>
      </c>
      <c r="G186" s="114">
        <v>40</v>
      </c>
      <c r="H186" s="114">
        <v>76</v>
      </c>
      <c r="I186" s="114">
        <v>79</v>
      </c>
      <c r="J186" s="114">
        <v>94</v>
      </c>
      <c r="K186" s="114">
        <v>81</v>
      </c>
      <c r="L186" s="114">
        <v>68</v>
      </c>
      <c r="M186" s="108">
        <v>58</v>
      </c>
    </row>
    <row r="187" spans="1:13" s="114" customFormat="1" ht="20.100000000000001" customHeight="1">
      <c r="A187" s="114" t="s">
        <v>331</v>
      </c>
      <c r="B187" s="111">
        <v>2731</v>
      </c>
      <c r="C187" s="203">
        <v>2330</v>
      </c>
      <c r="D187" s="203">
        <v>2219</v>
      </c>
      <c r="E187" s="203">
        <v>1729</v>
      </c>
      <c r="F187" s="158">
        <v>769</v>
      </c>
      <c r="G187" s="114">
        <v>760</v>
      </c>
      <c r="H187" s="114">
        <v>737</v>
      </c>
      <c r="I187" s="114">
        <v>546</v>
      </c>
      <c r="J187" s="114">
        <v>426</v>
      </c>
      <c r="K187" s="114">
        <v>274</v>
      </c>
      <c r="L187" s="114">
        <v>235</v>
      </c>
      <c r="M187" s="108">
        <v>155</v>
      </c>
    </row>
    <row r="188" spans="1:13" s="114" customFormat="1" ht="20.100000000000001" customHeight="1">
      <c r="A188" s="114" t="s">
        <v>332</v>
      </c>
      <c r="B188" s="111">
        <v>3203</v>
      </c>
      <c r="C188" s="203">
        <v>3240</v>
      </c>
      <c r="D188" s="203">
        <v>3045</v>
      </c>
      <c r="E188" s="203">
        <v>3663</v>
      </c>
      <c r="F188" s="158">
        <v>2002</v>
      </c>
      <c r="G188" s="114">
        <v>1517</v>
      </c>
      <c r="H188" s="114">
        <v>1287</v>
      </c>
      <c r="I188" s="114">
        <v>887</v>
      </c>
      <c r="J188" s="114">
        <v>650</v>
      </c>
      <c r="K188" s="114">
        <v>500</v>
      </c>
      <c r="L188" s="114">
        <v>656</v>
      </c>
      <c r="M188" s="108">
        <v>791</v>
      </c>
    </row>
    <row r="189" spans="1:13" s="114" customFormat="1" ht="20.100000000000001" customHeight="1">
      <c r="A189" s="114" t="s">
        <v>333</v>
      </c>
      <c r="B189" s="111">
        <v>89</v>
      </c>
      <c r="C189" s="203">
        <v>105</v>
      </c>
      <c r="D189" s="203">
        <v>90</v>
      </c>
      <c r="E189" s="203">
        <v>76</v>
      </c>
      <c r="F189" s="158">
        <v>44</v>
      </c>
      <c r="G189" s="114">
        <v>52</v>
      </c>
      <c r="H189" s="114">
        <v>73</v>
      </c>
      <c r="I189" s="114">
        <v>119</v>
      </c>
      <c r="J189" s="114">
        <v>52</v>
      </c>
      <c r="K189" s="114">
        <v>58</v>
      </c>
      <c r="L189" s="114">
        <v>41</v>
      </c>
      <c r="M189" s="108">
        <v>45</v>
      </c>
    </row>
    <row r="190" spans="1:13" s="114" customFormat="1" ht="20.100000000000001" customHeight="1">
      <c r="A190" s="114" t="s">
        <v>334</v>
      </c>
      <c r="B190" s="111">
        <v>0</v>
      </c>
      <c r="C190" s="208">
        <v>0</v>
      </c>
      <c r="D190" s="208">
        <v>0</v>
      </c>
      <c r="E190" s="208">
        <v>0</v>
      </c>
      <c r="F190" s="208">
        <v>0</v>
      </c>
      <c r="G190" s="283">
        <v>0</v>
      </c>
      <c r="H190" s="283">
        <v>0</v>
      </c>
      <c r="I190" s="283">
        <v>0</v>
      </c>
      <c r="J190" s="283">
        <v>0</v>
      </c>
      <c r="K190" s="283">
        <v>0</v>
      </c>
      <c r="L190" s="283">
        <v>0</v>
      </c>
      <c r="M190" s="108">
        <v>6</v>
      </c>
    </row>
    <row r="191" spans="1:13" s="114" customFormat="1" ht="20.100000000000001" customHeight="1">
      <c r="A191" s="114" t="s">
        <v>335</v>
      </c>
      <c r="B191" s="157">
        <v>806</v>
      </c>
      <c r="C191" s="116">
        <v>815</v>
      </c>
      <c r="D191" s="116">
        <v>786</v>
      </c>
      <c r="E191" s="116">
        <v>807</v>
      </c>
      <c r="F191" s="158">
        <v>176</v>
      </c>
      <c r="G191" s="114">
        <v>276</v>
      </c>
      <c r="H191" s="114">
        <v>267</v>
      </c>
      <c r="I191" s="114">
        <v>262</v>
      </c>
      <c r="J191" s="114">
        <v>140</v>
      </c>
      <c r="K191" s="114">
        <v>230</v>
      </c>
      <c r="L191" s="114">
        <v>230</v>
      </c>
      <c r="M191" s="108">
        <v>129</v>
      </c>
    </row>
    <row r="192" spans="1:13" s="114" customFormat="1" ht="20.100000000000001" customHeight="1">
      <c r="A192" s="114" t="s">
        <v>336</v>
      </c>
      <c r="B192" s="157">
        <v>35</v>
      </c>
      <c r="C192" s="116">
        <v>30</v>
      </c>
      <c r="D192" s="116">
        <v>12</v>
      </c>
      <c r="E192" s="116">
        <v>8</v>
      </c>
      <c r="F192" s="158">
        <v>10</v>
      </c>
      <c r="G192" s="283">
        <v>0</v>
      </c>
      <c r="H192" s="283">
        <v>0</v>
      </c>
      <c r="I192" s="283">
        <v>0</v>
      </c>
      <c r="J192" s="283">
        <v>0</v>
      </c>
      <c r="K192" s="114">
        <v>33</v>
      </c>
      <c r="L192" s="283">
        <v>0</v>
      </c>
      <c r="M192" s="108">
        <v>16</v>
      </c>
    </row>
    <row r="193" spans="1:13" s="114" customFormat="1" ht="20.100000000000001" customHeight="1">
      <c r="A193" s="114" t="s">
        <v>337</v>
      </c>
      <c r="B193" s="157">
        <v>30</v>
      </c>
      <c r="C193" s="116">
        <v>62</v>
      </c>
      <c r="D193" s="116">
        <v>38</v>
      </c>
      <c r="E193" s="116">
        <v>39</v>
      </c>
      <c r="F193" s="158">
        <v>28</v>
      </c>
      <c r="G193" s="114">
        <v>26</v>
      </c>
      <c r="H193" s="114">
        <v>34</v>
      </c>
      <c r="I193" s="114">
        <v>19</v>
      </c>
      <c r="J193" s="114">
        <v>7</v>
      </c>
      <c r="K193" s="114">
        <v>4</v>
      </c>
      <c r="L193" s="114">
        <v>8</v>
      </c>
      <c r="M193" s="108">
        <v>13</v>
      </c>
    </row>
    <row r="194" spans="1:13" s="114" customFormat="1" ht="20.100000000000001" customHeight="1">
      <c r="A194" s="114" t="s">
        <v>338</v>
      </c>
      <c r="B194" s="157">
        <v>41</v>
      </c>
      <c r="C194" s="116">
        <v>26</v>
      </c>
      <c r="D194" s="116">
        <v>27</v>
      </c>
      <c r="E194" s="116">
        <v>24</v>
      </c>
      <c r="F194" s="158">
        <v>44</v>
      </c>
      <c r="G194" s="114">
        <v>42</v>
      </c>
      <c r="H194" s="114">
        <v>14</v>
      </c>
      <c r="I194" s="114">
        <v>31</v>
      </c>
      <c r="J194" s="114">
        <v>35</v>
      </c>
      <c r="K194" s="114">
        <v>32</v>
      </c>
      <c r="L194" s="114">
        <v>25</v>
      </c>
      <c r="M194" s="108">
        <v>28</v>
      </c>
    </row>
    <row r="195" spans="1:13" s="114" customFormat="1" ht="20.100000000000001" customHeight="1">
      <c r="A195" s="114" t="s">
        <v>339</v>
      </c>
      <c r="B195" s="157">
        <v>50</v>
      </c>
      <c r="C195" s="116">
        <v>36</v>
      </c>
      <c r="D195" s="116">
        <v>15</v>
      </c>
      <c r="E195" s="116">
        <v>32</v>
      </c>
      <c r="F195" s="158">
        <v>41</v>
      </c>
      <c r="G195" s="114">
        <v>15</v>
      </c>
      <c r="H195" s="114">
        <v>3</v>
      </c>
      <c r="I195" s="114">
        <v>35</v>
      </c>
      <c r="J195" s="114">
        <v>35</v>
      </c>
      <c r="K195" s="114">
        <v>37</v>
      </c>
      <c r="L195" s="114">
        <v>29</v>
      </c>
      <c r="M195" s="108">
        <v>30</v>
      </c>
    </row>
    <row r="196" spans="1:13" s="114" customFormat="1" ht="20.100000000000001" customHeight="1">
      <c r="A196" s="114" t="s">
        <v>340</v>
      </c>
      <c r="B196" s="111">
        <v>122</v>
      </c>
      <c r="C196" s="203">
        <v>58</v>
      </c>
      <c r="D196" s="203">
        <v>11</v>
      </c>
      <c r="E196" s="203">
        <v>1</v>
      </c>
      <c r="F196" s="158">
        <v>8</v>
      </c>
      <c r="G196" s="114">
        <v>12</v>
      </c>
      <c r="H196" s="114">
        <v>8</v>
      </c>
      <c r="I196" s="114">
        <v>33</v>
      </c>
      <c r="J196" s="114">
        <v>18</v>
      </c>
      <c r="K196" s="114">
        <v>42</v>
      </c>
      <c r="L196" s="114">
        <v>16</v>
      </c>
      <c r="M196" s="108">
        <v>16</v>
      </c>
    </row>
    <row r="197" spans="1:13" s="114" customFormat="1" ht="20.100000000000001" customHeight="1">
      <c r="B197" s="157"/>
      <c r="C197" s="116"/>
      <c r="D197" s="203"/>
      <c r="E197" s="116"/>
      <c r="F197" s="116"/>
    </row>
    <row r="198" spans="1:13" ht="20.100000000000001" customHeight="1">
      <c r="A198" s="14"/>
      <c r="B198" s="14"/>
      <c r="C198" s="14"/>
      <c r="D198" s="14"/>
      <c r="E198" s="14"/>
      <c r="F198" s="14"/>
    </row>
    <row r="199" spans="1:13" ht="20.100000000000001" customHeight="1">
      <c r="A199" s="14"/>
      <c r="B199" s="14"/>
      <c r="C199" s="14"/>
      <c r="D199" s="14"/>
      <c r="E199" s="14"/>
      <c r="F199" s="14"/>
    </row>
    <row r="200" spans="1:13" ht="20.100000000000001" customHeight="1">
      <c r="A200" s="14"/>
      <c r="B200" s="14"/>
      <c r="C200" s="14"/>
      <c r="D200" s="14"/>
      <c r="E200" s="14"/>
      <c r="F200" s="14"/>
    </row>
    <row r="201" spans="1:13" ht="20.100000000000001" customHeight="1">
      <c r="A201" s="14"/>
      <c r="B201" s="14"/>
      <c r="C201" s="14"/>
      <c r="D201" s="14"/>
      <c r="E201" s="14"/>
      <c r="F201" s="14"/>
    </row>
    <row r="202" spans="1:13" ht="20.100000000000001" customHeight="1">
      <c r="A202" s="14"/>
      <c r="B202" s="14"/>
      <c r="C202" s="14"/>
      <c r="D202" s="14"/>
      <c r="E202" s="14"/>
      <c r="F202" s="14"/>
    </row>
    <row r="203" spans="1:13" ht="20.100000000000001" customHeight="1">
      <c r="A203" s="14"/>
      <c r="B203" s="14"/>
      <c r="C203" s="14"/>
      <c r="D203" s="14"/>
      <c r="E203" s="14"/>
      <c r="F203" s="14"/>
    </row>
    <row r="204" spans="1:13" ht="20.100000000000001" customHeight="1">
      <c r="A204" s="14"/>
      <c r="B204" s="14"/>
      <c r="C204" s="14"/>
      <c r="D204" s="14"/>
      <c r="E204" s="14"/>
      <c r="F204" s="14"/>
    </row>
    <row r="205" spans="1:13" ht="20.100000000000001" customHeight="1">
      <c r="A205" s="14"/>
      <c r="B205" s="14"/>
      <c r="C205" s="14"/>
      <c r="D205" s="14"/>
      <c r="E205" s="14"/>
      <c r="F205" s="14"/>
    </row>
    <row r="206" spans="1:13" ht="20.100000000000001" customHeight="1">
      <c r="A206" s="14"/>
      <c r="B206" s="14"/>
      <c r="C206" s="14"/>
      <c r="D206" s="14"/>
      <c r="E206" s="14"/>
      <c r="F206" s="14"/>
    </row>
    <row r="207" spans="1:13" ht="20.100000000000001" customHeight="1">
      <c r="A207" s="14"/>
      <c r="B207" s="14"/>
      <c r="C207" s="14"/>
      <c r="D207" s="14"/>
      <c r="E207" s="14"/>
      <c r="F207" s="14"/>
    </row>
    <row r="208" spans="1:13" ht="20.100000000000001" customHeight="1">
      <c r="A208" s="14"/>
      <c r="B208" s="14"/>
      <c r="C208" s="14"/>
      <c r="D208" s="14"/>
      <c r="E208" s="14"/>
      <c r="F208" s="14"/>
    </row>
    <row r="209" spans="1:14" ht="20.100000000000001" customHeight="1">
      <c r="A209" s="14"/>
      <c r="B209" s="14"/>
      <c r="C209" s="14"/>
      <c r="D209" s="14"/>
      <c r="E209" s="14"/>
      <c r="F209" s="14"/>
    </row>
    <row r="210" spans="1:14" ht="20.100000000000001" customHeight="1">
      <c r="A210" s="14"/>
      <c r="B210" s="14"/>
      <c r="C210" s="14"/>
      <c r="D210" s="14"/>
      <c r="E210" s="14"/>
      <c r="F210" s="14"/>
    </row>
    <row r="211" spans="1:14" ht="20.100000000000001" customHeight="1">
      <c r="A211" s="179" t="s">
        <v>485</v>
      </c>
      <c r="B211" s="180"/>
      <c r="C211" s="180"/>
      <c r="D211" s="180"/>
      <c r="E211" s="180"/>
      <c r="F211" s="181"/>
    </row>
    <row r="212" spans="1:14" ht="20.100000000000001" customHeight="1">
      <c r="A212" s="182" t="s">
        <v>357</v>
      </c>
      <c r="B212" s="180"/>
      <c r="C212" s="180"/>
      <c r="D212" s="180"/>
      <c r="E212" s="180"/>
      <c r="F212" s="181"/>
    </row>
    <row r="213" spans="1:14" ht="20.100000000000001" customHeight="1">
      <c r="A213" s="180"/>
      <c r="B213" s="180"/>
      <c r="C213" s="180"/>
      <c r="D213" s="180"/>
      <c r="E213" s="180"/>
      <c r="F213" s="181"/>
    </row>
    <row r="214" spans="1:14" s="114" customFormat="1" ht="20.100000000000001" customHeight="1">
      <c r="B214" s="292"/>
      <c r="C214" s="292"/>
      <c r="D214" s="292"/>
      <c r="E214" s="292"/>
      <c r="F214" s="292"/>
      <c r="G214" s="292"/>
      <c r="H214" s="292"/>
      <c r="I214" s="292"/>
      <c r="J214" s="292"/>
      <c r="K214" s="292"/>
      <c r="M214" s="397" t="s">
        <v>480</v>
      </c>
    </row>
    <row r="215" spans="1:14" s="114" customFormat="1" ht="27" customHeight="1">
      <c r="A215" s="271"/>
      <c r="B215" s="141">
        <v>2009</v>
      </c>
      <c r="C215" s="159">
        <v>2010</v>
      </c>
      <c r="D215" s="141">
        <v>2011</v>
      </c>
      <c r="E215" s="160">
        <v>2012</v>
      </c>
      <c r="F215" s="198">
        <v>2013</v>
      </c>
      <c r="G215" s="198">
        <v>2014</v>
      </c>
      <c r="H215" s="198">
        <v>2015</v>
      </c>
      <c r="I215" s="198">
        <v>2016</v>
      </c>
      <c r="J215" s="198">
        <v>2017</v>
      </c>
      <c r="K215" s="198">
        <v>2018</v>
      </c>
      <c r="L215" s="318">
        <v>2019</v>
      </c>
      <c r="M215" s="318">
        <v>2020</v>
      </c>
      <c r="N215" s="277"/>
    </row>
    <row r="216" spans="1:14" s="114" customFormat="1" ht="20.100000000000001" customHeight="1">
      <c r="A216" s="272" t="s">
        <v>17</v>
      </c>
      <c r="B216" s="201">
        <f t="shared" ref="B216:I216" si="7">SUM(B217:B231)</f>
        <v>10901</v>
      </c>
      <c r="C216" s="156">
        <f t="shared" si="7"/>
        <v>11719</v>
      </c>
      <c r="D216" s="156">
        <f t="shared" si="7"/>
        <v>11361</v>
      </c>
      <c r="E216" s="156">
        <f t="shared" si="7"/>
        <v>11431</v>
      </c>
      <c r="F216" s="156">
        <f t="shared" si="7"/>
        <v>5950</v>
      </c>
      <c r="G216" s="156">
        <f t="shared" si="7"/>
        <v>5053</v>
      </c>
      <c r="H216" s="156">
        <f t="shared" si="7"/>
        <v>4861</v>
      </c>
      <c r="I216" s="156">
        <f t="shared" si="7"/>
        <v>4343</v>
      </c>
      <c r="J216" s="285">
        <f>SUM(J217:J231)</f>
        <v>3225</v>
      </c>
      <c r="K216" s="285">
        <f>SUM(K217:K231)</f>
        <v>2838</v>
      </c>
      <c r="L216" s="285">
        <f>SUM(L217:L231)</f>
        <v>3583</v>
      </c>
      <c r="M216" s="285">
        <f>SUM(M217:M231)</f>
        <v>3174</v>
      </c>
    </row>
    <row r="217" spans="1:14" s="114" customFormat="1" ht="20.100000000000001" customHeight="1">
      <c r="A217" s="114" t="s">
        <v>326</v>
      </c>
      <c r="B217" s="115">
        <v>68</v>
      </c>
      <c r="C217" s="116">
        <v>29</v>
      </c>
      <c r="D217" s="116">
        <v>59</v>
      </c>
      <c r="E217" s="116">
        <v>55</v>
      </c>
      <c r="F217" s="202">
        <v>76</v>
      </c>
      <c r="G217" s="114">
        <v>60</v>
      </c>
      <c r="H217" s="114">
        <v>34</v>
      </c>
      <c r="I217" s="114">
        <v>62</v>
      </c>
      <c r="J217" s="108">
        <v>83</v>
      </c>
      <c r="K217" s="108">
        <v>49</v>
      </c>
      <c r="L217" s="114">
        <v>99</v>
      </c>
      <c r="M217" s="108">
        <v>94</v>
      </c>
    </row>
    <row r="218" spans="1:14" s="114" customFormat="1" ht="20.100000000000001" customHeight="1">
      <c r="A218" s="114" t="s">
        <v>327</v>
      </c>
      <c r="B218" s="115">
        <v>361</v>
      </c>
      <c r="C218" s="116">
        <v>344</v>
      </c>
      <c r="D218" s="116">
        <v>363</v>
      </c>
      <c r="E218" s="116">
        <v>255</v>
      </c>
      <c r="F218" s="202">
        <v>252</v>
      </c>
      <c r="G218" s="114">
        <v>206</v>
      </c>
      <c r="H218" s="114">
        <v>225</v>
      </c>
      <c r="I218" s="114">
        <v>271</v>
      </c>
      <c r="J218" s="108">
        <v>402</v>
      </c>
      <c r="K218" s="108">
        <v>340</v>
      </c>
      <c r="L218" s="114">
        <v>556</v>
      </c>
      <c r="M218" s="108">
        <v>415</v>
      </c>
    </row>
    <row r="219" spans="1:14" s="114" customFormat="1" ht="20.100000000000001" customHeight="1">
      <c r="A219" s="114" t="s">
        <v>328</v>
      </c>
      <c r="B219" s="115">
        <v>297</v>
      </c>
      <c r="C219" s="116">
        <v>630</v>
      </c>
      <c r="D219" s="116">
        <v>1054</v>
      </c>
      <c r="E219" s="116">
        <v>564</v>
      </c>
      <c r="F219" s="202">
        <v>114</v>
      </c>
      <c r="G219" s="114">
        <v>432</v>
      </c>
      <c r="H219" s="114">
        <v>473</v>
      </c>
      <c r="I219" s="114">
        <v>557</v>
      </c>
      <c r="J219" s="108">
        <v>455</v>
      </c>
      <c r="K219" s="108">
        <v>218</v>
      </c>
      <c r="L219" s="114">
        <v>409</v>
      </c>
      <c r="M219" s="108">
        <v>250</v>
      </c>
    </row>
    <row r="220" spans="1:14" s="114" customFormat="1" ht="20.100000000000001" customHeight="1">
      <c r="A220" s="114" t="s">
        <v>329</v>
      </c>
      <c r="B220" s="115">
        <v>228</v>
      </c>
      <c r="C220" s="116">
        <v>293</v>
      </c>
      <c r="D220" s="116">
        <v>446</v>
      </c>
      <c r="E220" s="116">
        <v>402</v>
      </c>
      <c r="F220" s="202">
        <v>449</v>
      </c>
      <c r="G220" s="114">
        <v>318</v>
      </c>
      <c r="H220" s="114">
        <v>415</v>
      </c>
      <c r="I220" s="114">
        <v>492</v>
      </c>
      <c r="J220" s="108">
        <v>345</v>
      </c>
      <c r="K220" s="108">
        <v>215</v>
      </c>
      <c r="L220" s="114">
        <v>362</v>
      </c>
      <c r="M220" s="108">
        <v>259</v>
      </c>
    </row>
    <row r="221" spans="1:14" s="114" customFormat="1" ht="20.100000000000001" customHeight="1">
      <c r="A221" s="114" t="s">
        <v>330</v>
      </c>
      <c r="B221" s="115">
        <v>26</v>
      </c>
      <c r="C221" s="116">
        <v>28</v>
      </c>
      <c r="D221" s="116">
        <v>32</v>
      </c>
      <c r="E221" s="116">
        <v>54</v>
      </c>
      <c r="F221" s="202">
        <v>46</v>
      </c>
      <c r="G221" s="114">
        <v>48</v>
      </c>
      <c r="H221" s="114">
        <v>84</v>
      </c>
      <c r="I221" s="114">
        <v>87</v>
      </c>
      <c r="J221" s="108">
        <v>395</v>
      </c>
      <c r="K221" s="108">
        <v>118</v>
      </c>
      <c r="L221" s="114">
        <v>106</v>
      </c>
      <c r="M221" s="108">
        <v>97</v>
      </c>
    </row>
    <row r="222" spans="1:14" s="114" customFormat="1" ht="20.100000000000001" customHeight="1">
      <c r="A222" s="114" t="s">
        <v>331</v>
      </c>
      <c r="B222" s="115">
        <v>3097</v>
      </c>
      <c r="C222" s="116">
        <v>3114</v>
      </c>
      <c r="D222" s="116">
        <v>2676</v>
      </c>
      <c r="E222" s="116">
        <v>2252</v>
      </c>
      <c r="F222" s="202">
        <v>912</v>
      </c>
      <c r="G222" s="114">
        <v>785</v>
      </c>
      <c r="H222" s="114">
        <v>735</v>
      </c>
      <c r="I222" s="114">
        <v>663</v>
      </c>
      <c r="J222" s="108">
        <v>507</v>
      </c>
      <c r="K222" s="108">
        <v>330</v>
      </c>
      <c r="L222" s="114">
        <v>369</v>
      </c>
      <c r="M222" s="108">
        <v>259</v>
      </c>
    </row>
    <row r="223" spans="1:14" s="114" customFormat="1" ht="20.100000000000001" customHeight="1">
      <c r="A223" s="114" t="s">
        <v>332</v>
      </c>
      <c r="B223" s="115">
        <v>5293</v>
      </c>
      <c r="C223" s="116">
        <v>6091</v>
      </c>
      <c r="D223" s="116">
        <v>5696</v>
      </c>
      <c r="E223" s="116">
        <v>6942</v>
      </c>
      <c r="F223" s="202">
        <v>3728</v>
      </c>
      <c r="G223" s="114">
        <v>2764</v>
      </c>
      <c r="H223" s="114">
        <v>2309</v>
      </c>
      <c r="I223" s="114">
        <v>1663</v>
      </c>
      <c r="J223" s="108">
        <v>650</v>
      </c>
      <c r="K223" s="108">
        <v>960</v>
      </c>
      <c r="L223" s="114">
        <v>1135</v>
      </c>
      <c r="M223" s="108">
        <v>1326</v>
      </c>
    </row>
    <row r="224" spans="1:14" s="114" customFormat="1" ht="20.100000000000001" customHeight="1">
      <c r="A224" s="114" t="s">
        <v>333</v>
      </c>
      <c r="B224" s="115">
        <v>72</v>
      </c>
      <c r="C224" s="116">
        <v>93</v>
      </c>
      <c r="D224" s="116">
        <v>84</v>
      </c>
      <c r="E224" s="116">
        <v>68</v>
      </c>
      <c r="F224" s="202">
        <v>41</v>
      </c>
      <c r="G224" s="114">
        <v>51</v>
      </c>
      <c r="H224" s="114">
        <v>73</v>
      </c>
      <c r="I224" s="114">
        <v>106</v>
      </c>
      <c r="J224" s="108">
        <v>52</v>
      </c>
      <c r="K224" s="108">
        <v>70</v>
      </c>
      <c r="L224" s="114">
        <v>64</v>
      </c>
      <c r="M224" s="108">
        <v>75</v>
      </c>
    </row>
    <row r="225" spans="1:13" s="114" customFormat="1" ht="20.100000000000001" customHeight="1">
      <c r="A225" s="114" t="s">
        <v>334</v>
      </c>
      <c r="B225" s="115">
        <v>0</v>
      </c>
      <c r="C225" s="193">
        <v>0</v>
      </c>
      <c r="D225" s="193">
        <v>0</v>
      </c>
      <c r="E225" s="193">
        <v>0</v>
      </c>
      <c r="F225" s="193">
        <v>0</v>
      </c>
      <c r="G225" s="283">
        <v>0</v>
      </c>
      <c r="H225" s="283">
        <v>0</v>
      </c>
      <c r="I225" s="283">
        <v>0</v>
      </c>
      <c r="J225" s="283">
        <v>0</v>
      </c>
      <c r="K225" s="283">
        <v>0</v>
      </c>
      <c r="L225" s="283">
        <v>0</v>
      </c>
      <c r="M225" s="108">
        <v>10</v>
      </c>
    </row>
    <row r="226" spans="1:13" s="114" customFormat="1" ht="20.100000000000001" customHeight="1">
      <c r="A226" s="114" t="s">
        <v>335</v>
      </c>
      <c r="B226" s="115">
        <v>1105</v>
      </c>
      <c r="C226" s="116">
        <v>850</v>
      </c>
      <c r="D226" s="116">
        <v>825</v>
      </c>
      <c r="E226" s="116">
        <v>722</v>
      </c>
      <c r="F226" s="202">
        <v>158</v>
      </c>
      <c r="G226" s="114">
        <v>262</v>
      </c>
      <c r="H226" s="114">
        <v>428</v>
      </c>
      <c r="I226" s="114">
        <v>279</v>
      </c>
      <c r="J226" s="108">
        <v>210</v>
      </c>
      <c r="K226" s="108">
        <v>343</v>
      </c>
      <c r="L226" s="114">
        <v>361</v>
      </c>
      <c r="M226" s="108">
        <v>216</v>
      </c>
    </row>
    <row r="227" spans="1:13" s="114" customFormat="1" ht="20.100000000000001" customHeight="1">
      <c r="A227" s="114" t="s">
        <v>336</v>
      </c>
      <c r="B227" s="115">
        <v>53</v>
      </c>
      <c r="C227" s="116">
        <v>42</v>
      </c>
      <c r="D227" s="116">
        <v>18</v>
      </c>
      <c r="E227" s="116">
        <v>11</v>
      </c>
      <c r="F227" s="202">
        <v>13</v>
      </c>
      <c r="G227" s="283">
        <v>0</v>
      </c>
      <c r="H227" s="283">
        <v>0</v>
      </c>
      <c r="I227" s="283">
        <v>0</v>
      </c>
      <c r="J227" s="283">
        <v>0</v>
      </c>
      <c r="K227" s="108">
        <v>39</v>
      </c>
      <c r="L227" s="437">
        <v>0</v>
      </c>
      <c r="M227" s="108">
        <v>27</v>
      </c>
    </row>
    <row r="228" spans="1:13" s="114" customFormat="1" ht="20.100000000000001" customHeight="1">
      <c r="A228" s="114" t="s">
        <v>337</v>
      </c>
      <c r="B228" s="115">
        <v>35</v>
      </c>
      <c r="C228" s="116">
        <v>72</v>
      </c>
      <c r="D228" s="116">
        <v>46</v>
      </c>
      <c r="E228" s="116">
        <v>47</v>
      </c>
      <c r="F228" s="202">
        <v>44</v>
      </c>
      <c r="G228" s="114">
        <v>46</v>
      </c>
      <c r="H228" s="114">
        <v>56</v>
      </c>
      <c r="I228" s="114">
        <v>29</v>
      </c>
      <c r="J228" s="108">
        <v>10</v>
      </c>
      <c r="K228" s="108">
        <v>6</v>
      </c>
      <c r="L228" s="114">
        <v>13</v>
      </c>
      <c r="M228" s="108">
        <v>22</v>
      </c>
    </row>
    <row r="229" spans="1:13" s="114" customFormat="1" ht="20.100000000000001" customHeight="1">
      <c r="A229" s="114" t="s">
        <v>338</v>
      </c>
      <c r="B229" s="115">
        <v>46</v>
      </c>
      <c r="C229" s="116">
        <v>29</v>
      </c>
      <c r="D229" s="116">
        <v>30</v>
      </c>
      <c r="E229" s="116">
        <v>26</v>
      </c>
      <c r="F229" s="202">
        <v>44</v>
      </c>
      <c r="G229" s="114">
        <v>43</v>
      </c>
      <c r="H229" s="114">
        <v>14</v>
      </c>
      <c r="I229" s="114">
        <v>35</v>
      </c>
      <c r="J229" s="108">
        <v>39</v>
      </c>
      <c r="K229" s="108">
        <v>39</v>
      </c>
      <c r="L229" s="114">
        <v>39</v>
      </c>
      <c r="M229" s="108">
        <v>47</v>
      </c>
    </row>
    <row r="230" spans="1:13" s="114" customFormat="1" ht="20.100000000000001" customHeight="1">
      <c r="A230" s="114" t="s">
        <v>339</v>
      </c>
      <c r="B230" s="115">
        <v>70</v>
      </c>
      <c r="C230" s="116">
        <v>50</v>
      </c>
      <c r="D230" s="116">
        <v>21</v>
      </c>
      <c r="E230" s="116">
        <v>32</v>
      </c>
      <c r="F230" s="202">
        <v>62</v>
      </c>
      <c r="G230" s="114">
        <v>24</v>
      </c>
      <c r="H230" s="114">
        <v>5</v>
      </c>
      <c r="I230" s="114">
        <v>58</v>
      </c>
      <c r="J230" s="108">
        <v>57</v>
      </c>
      <c r="K230" s="108">
        <v>61</v>
      </c>
      <c r="L230" s="114">
        <v>45</v>
      </c>
      <c r="M230" s="108">
        <v>50</v>
      </c>
    </row>
    <row r="231" spans="1:13" s="114" customFormat="1" ht="20.100000000000001" customHeight="1">
      <c r="A231" s="114" t="s">
        <v>340</v>
      </c>
      <c r="B231" s="115">
        <v>150</v>
      </c>
      <c r="C231" s="116">
        <v>54</v>
      </c>
      <c r="D231" s="116">
        <v>11</v>
      </c>
      <c r="E231" s="116">
        <v>1</v>
      </c>
      <c r="F231" s="202">
        <v>11</v>
      </c>
      <c r="G231" s="114">
        <v>14</v>
      </c>
      <c r="H231" s="114">
        <v>10</v>
      </c>
      <c r="I231" s="114">
        <v>41</v>
      </c>
      <c r="J231" s="108">
        <v>20</v>
      </c>
      <c r="K231" s="108">
        <v>50</v>
      </c>
      <c r="L231" s="114">
        <v>25</v>
      </c>
      <c r="M231" s="108">
        <v>27</v>
      </c>
    </row>
    <row r="232" spans="1:13" s="114" customFormat="1" ht="20.100000000000001" customHeight="1">
      <c r="B232" s="115"/>
      <c r="C232" s="116"/>
      <c r="D232" s="116"/>
      <c r="E232" s="116"/>
      <c r="F232" s="116"/>
    </row>
    <row r="233" spans="1:13" ht="20.100000000000001" customHeight="1"/>
    <row r="234" spans="1:13" ht="20.100000000000001" customHeight="1"/>
    <row r="235" spans="1:13" ht="20.100000000000001" customHeight="1"/>
    <row r="236" spans="1:13" ht="20.100000000000001" customHeight="1"/>
    <row r="237" spans="1:13" ht="20.100000000000001" customHeight="1"/>
    <row r="238" spans="1:13" ht="20.100000000000001" customHeight="1"/>
    <row r="239" spans="1:13" ht="20.100000000000001" customHeight="1"/>
    <row r="240" spans="1:13" ht="20.100000000000001" customHeight="1"/>
    <row r="241" spans="1:13" ht="20.100000000000001" customHeight="1"/>
    <row r="242" spans="1:13" ht="20.100000000000001" customHeight="1"/>
    <row r="243" spans="1:13" ht="20.100000000000001" customHeight="1"/>
    <row r="244" spans="1:13" ht="20.100000000000001" customHeight="1"/>
    <row r="245" spans="1:13" ht="20.100000000000001" customHeight="1">
      <c r="C245" s="414"/>
      <c r="D245" s="414"/>
      <c r="E245" s="414"/>
      <c r="F245" s="414"/>
      <c r="G245" s="414"/>
      <c r="H245" s="414"/>
      <c r="I245" s="414"/>
      <c r="J245" s="414"/>
      <c r="K245" s="414"/>
      <c r="L245" s="414"/>
    </row>
    <row r="246" spans="1:13" ht="20.100000000000001" customHeight="1">
      <c r="A246" s="311" t="s">
        <v>425</v>
      </c>
      <c r="B246" s="180"/>
      <c r="C246" s="180"/>
      <c r="D246" s="180"/>
      <c r="E246" s="180"/>
      <c r="F246" s="181"/>
    </row>
    <row r="247" spans="1:13" ht="20.100000000000001" customHeight="1">
      <c r="A247" s="182" t="s">
        <v>358</v>
      </c>
      <c r="B247" s="180"/>
      <c r="C247" s="180"/>
      <c r="D247" s="180"/>
      <c r="E247" s="180"/>
      <c r="F247" s="181"/>
    </row>
    <row r="248" spans="1:13" ht="20.100000000000001" customHeight="1">
      <c r="A248" s="180"/>
      <c r="B248" s="180"/>
      <c r="C248" s="180"/>
      <c r="D248" s="180"/>
      <c r="E248" s="180"/>
      <c r="F248" s="180"/>
      <c r="G248" s="180"/>
      <c r="H248" s="180"/>
      <c r="I248" s="180"/>
      <c r="J248" s="180"/>
      <c r="K248" s="180"/>
      <c r="L248" s="180"/>
    </row>
    <row r="249" spans="1:13" s="114" customFormat="1" ht="20.100000000000001" customHeight="1">
      <c r="A249" s="107"/>
      <c r="C249" s="200"/>
      <c r="D249" s="200"/>
      <c r="E249" s="200"/>
      <c r="F249" s="200"/>
      <c r="G249" s="200"/>
      <c r="H249" s="200"/>
      <c r="J249" s="292"/>
      <c r="L249" s="397" t="s">
        <v>479</v>
      </c>
      <c r="M249" s="397" t="s">
        <v>479</v>
      </c>
    </row>
    <row r="250" spans="1:13" s="114" customFormat="1" ht="27" customHeight="1">
      <c r="A250" s="271"/>
      <c r="B250" s="141">
        <v>2009</v>
      </c>
      <c r="C250" s="159">
        <v>2010</v>
      </c>
      <c r="D250" s="141">
        <v>2011</v>
      </c>
      <c r="E250" s="160">
        <v>2012</v>
      </c>
      <c r="F250" s="198">
        <v>2013</v>
      </c>
      <c r="G250" s="198">
        <v>2014</v>
      </c>
      <c r="H250" s="198">
        <v>2015</v>
      </c>
      <c r="I250" s="198">
        <v>2016</v>
      </c>
      <c r="J250" s="198">
        <v>2017</v>
      </c>
      <c r="K250" s="198">
        <v>2018</v>
      </c>
      <c r="L250" s="198">
        <v>2019</v>
      </c>
      <c r="M250" s="198">
        <v>2020</v>
      </c>
    </row>
    <row r="251" spans="1:13" s="114" customFormat="1" ht="20.100000000000001" customHeight="1">
      <c r="A251" s="272" t="s">
        <v>17</v>
      </c>
      <c r="B251" s="152">
        <f t="shared" ref="B251:I251" si="8">SUM(B252:B266)</f>
        <v>41187</v>
      </c>
      <c r="C251" s="152">
        <f t="shared" si="8"/>
        <v>40226</v>
      </c>
      <c r="D251" s="152">
        <f t="shared" si="8"/>
        <v>37614</v>
      </c>
      <c r="E251" s="152">
        <f t="shared" si="8"/>
        <v>36385</v>
      </c>
      <c r="F251" s="152">
        <f t="shared" si="8"/>
        <v>35349</v>
      </c>
      <c r="G251" s="153">
        <f t="shared" si="8"/>
        <v>35239</v>
      </c>
      <c r="H251" s="153">
        <f t="shared" si="8"/>
        <v>34696</v>
      </c>
      <c r="I251" s="153">
        <f t="shared" si="8"/>
        <v>36136</v>
      </c>
      <c r="J251" s="153">
        <f>SUM(J252:J266)</f>
        <v>36846</v>
      </c>
      <c r="K251" s="153">
        <f>SUM(K252:K266)</f>
        <v>43140</v>
      </c>
      <c r="L251" s="153">
        <f>SUM(L252:L266)</f>
        <v>38602</v>
      </c>
      <c r="M251" s="153">
        <f>SUM(M252:M266)</f>
        <v>38155</v>
      </c>
    </row>
    <row r="252" spans="1:13" s="114" customFormat="1" ht="20.100000000000001" customHeight="1">
      <c r="A252" s="114" t="s">
        <v>326</v>
      </c>
      <c r="B252" s="114">
        <v>2084</v>
      </c>
      <c r="C252" s="114">
        <v>2113</v>
      </c>
      <c r="D252" s="114">
        <v>1701</v>
      </c>
      <c r="E252" s="114">
        <v>1894</v>
      </c>
      <c r="F252" s="114">
        <v>1726</v>
      </c>
      <c r="G252" s="114">
        <v>2084</v>
      </c>
      <c r="H252" s="114">
        <v>2210</v>
      </c>
      <c r="I252" s="114">
        <v>2164</v>
      </c>
      <c r="J252" s="114">
        <v>2226</v>
      </c>
      <c r="K252" s="114">
        <v>2342</v>
      </c>
      <c r="L252" s="114">
        <v>2384</v>
      </c>
      <c r="M252" s="277">
        <v>2218</v>
      </c>
    </row>
    <row r="253" spans="1:13" s="114" customFormat="1" ht="20.100000000000001" customHeight="1">
      <c r="A253" s="114" t="s">
        <v>327</v>
      </c>
      <c r="B253" s="114">
        <v>2773</v>
      </c>
      <c r="C253" s="114">
        <v>2401</v>
      </c>
      <c r="D253" s="114">
        <v>2596</v>
      </c>
      <c r="E253" s="114">
        <v>2092</v>
      </c>
      <c r="F253" s="114">
        <v>2328</v>
      </c>
      <c r="G253" s="114">
        <v>2411</v>
      </c>
      <c r="H253" s="114">
        <v>2358</v>
      </c>
      <c r="I253" s="114">
        <v>2315</v>
      </c>
      <c r="J253" s="114">
        <v>2287</v>
      </c>
      <c r="K253" s="114">
        <v>2621</v>
      </c>
      <c r="L253" s="114">
        <v>2515</v>
      </c>
      <c r="M253" s="277">
        <v>2537</v>
      </c>
    </row>
    <row r="254" spans="1:13" s="114" customFormat="1" ht="20.100000000000001" customHeight="1">
      <c r="A254" s="114" t="s">
        <v>328</v>
      </c>
      <c r="B254" s="114">
        <v>6282</v>
      </c>
      <c r="C254" s="114">
        <v>6700</v>
      </c>
      <c r="D254" s="107">
        <v>6834</v>
      </c>
      <c r="E254" s="114">
        <v>6210</v>
      </c>
      <c r="F254" s="114">
        <v>6808</v>
      </c>
      <c r="G254" s="114">
        <v>5219</v>
      </c>
      <c r="H254" s="114">
        <v>5545</v>
      </c>
      <c r="I254" s="114">
        <v>6288</v>
      </c>
      <c r="J254" s="114">
        <v>5863</v>
      </c>
      <c r="K254" s="114">
        <v>6234</v>
      </c>
      <c r="L254" s="114">
        <v>3716</v>
      </c>
      <c r="M254" s="277">
        <v>3132</v>
      </c>
    </row>
    <row r="255" spans="1:13" s="114" customFormat="1" ht="20.100000000000001" customHeight="1">
      <c r="A255" s="114" t="s">
        <v>329</v>
      </c>
      <c r="B255" s="107">
        <v>2515</v>
      </c>
      <c r="C255" s="114">
        <v>2265</v>
      </c>
      <c r="D255" s="107">
        <v>2337</v>
      </c>
      <c r="E255" s="114">
        <v>2362</v>
      </c>
      <c r="F255" s="114">
        <v>1897</v>
      </c>
      <c r="G255" s="114">
        <v>2360</v>
      </c>
      <c r="H255" s="114">
        <v>2514</v>
      </c>
      <c r="I255" s="114">
        <v>2312</v>
      </c>
      <c r="J255" s="114">
        <v>2503</v>
      </c>
      <c r="K255" s="114">
        <v>2299</v>
      </c>
      <c r="L255" s="114">
        <v>2709</v>
      </c>
      <c r="M255" s="277">
        <v>2465</v>
      </c>
    </row>
    <row r="256" spans="1:13" s="114" customFormat="1" ht="20.100000000000001" customHeight="1">
      <c r="A256" s="114" t="s">
        <v>330</v>
      </c>
      <c r="B256" s="107">
        <v>530</v>
      </c>
      <c r="C256" s="114">
        <v>595</v>
      </c>
      <c r="D256" s="107">
        <v>549</v>
      </c>
      <c r="E256" s="114">
        <v>566</v>
      </c>
      <c r="F256" s="114">
        <v>544</v>
      </c>
      <c r="G256" s="114">
        <v>512</v>
      </c>
      <c r="H256" s="114">
        <v>607</v>
      </c>
      <c r="I256" s="114">
        <v>656</v>
      </c>
      <c r="J256" s="114">
        <v>660</v>
      </c>
      <c r="K256" s="114">
        <v>777</v>
      </c>
      <c r="L256" s="114">
        <v>815</v>
      </c>
      <c r="M256" s="277">
        <v>813</v>
      </c>
    </row>
    <row r="257" spans="1:25" s="114" customFormat="1" ht="20.100000000000001" customHeight="1">
      <c r="A257" s="114" t="s">
        <v>331</v>
      </c>
      <c r="B257" s="107">
        <v>2670</v>
      </c>
      <c r="C257" s="114">
        <v>3007</v>
      </c>
      <c r="D257" s="107">
        <v>3154</v>
      </c>
      <c r="E257" s="114">
        <v>3136</v>
      </c>
      <c r="F257" s="114">
        <v>2832</v>
      </c>
      <c r="G257" s="114">
        <v>2417</v>
      </c>
      <c r="H257" s="114">
        <v>2498</v>
      </c>
      <c r="I257" s="114">
        <v>2545</v>
      </c>
      <c r="J257" s="114">
        <v>2822</v>
      </c>
      <c r="K257" s="114">
        <v>2810</v>
      </c>
      <c r="L257" s="114">
        <v>3087</v>
      </c>
      <c r="M257" s="277">
        <v>2792</v>
      </c>
    </row>
    <row r="258" spans="1:25" s="114" customFormat="1" ht="20.100000000000001" customHeight="1">
      <c r="A258" s="114" t="s">
        <v>332</v>
      </c>
      <c r="B258" s="107">
        <v>1306</v>
      </c>
      <c r="C258" s="114">
        <v>1311</v>
      </c>
      <c r="D258" s="107">
        <v>1490</v>
      </c>
      <c r="E258" s="114">
        <v>1397</v>
      </c>
      <c r="F258" s="114">
        <v>1107</v>
      </c>
      <c r="G258" s="114">
        <v>922</v>
      </c>
      <c r="H258" s="114">
        <v>1104</v>
      </c>
      <c r="I258" s="114">
        <v>1074</v>
      </c>
      <c r="J258" s="114">
        <v>1061</v>
      </c>
      <c r="K258" s="114">
        <v>1088</v>
      </c>
      <c r="L258" s="114">
        <v>1119</v>
      </c>
      <c r="M258" s="277">
        <v>1158</v>
      </c>
    </row>
    <row r="259" spans="1:25" s="277" customFormat="1" ht="20.100000000000001" customHeight="1">
      <c r="A259" s="277" t="s">
        <v>333</v>
      </c>
      <c r="B259" s="295">
        <v>13020</v>
      </c>
      <c r="C259" s="277">
        <v>12038</v>
      </c>
      <c r="D259" s="295">
        <v>10840</v>
      </c>
      <c r="E259" s="277">
        <v>10573</v>
      </c>
      <c r="F259" s="277">
        <v>10884</v>
      </c>
      <c r="G259" s="277">
        <v>11322</v>
      </c>
      <c r="H259" s="277">
        <v>10029</v>
      </c>
      <c r="I259" s="277">
        <v>11301</v>
      </c>
      <c r="J259" s="277">
        <v>11991</v>
      </c>
      <c r="K259" s="277">
        <v>13719</v>
      </c>
      <c r="L259" s="277">
        <v>12881</v>
      </c>
      <c r="M259" s="277">
        <v>12936</v>
      </c>
      <c r="O259" s="307"/>
      <c r="P259" s="307"/>
      <c r="Q259" s="307"/>
      <c r="R259" s="307"/>
      <c r="S259" s="307"/>
      <c r="T259" s="307"/>
      <c r="U259" s="307"/>
      <c r="V259" s="307"/>
      <c r="W259" s="307"/>
      <c r="X259" s="307"/>
      <c r="Y259" s="307"/>
    </row>
    <row r="260" spans="1:25" s="114" customFormat="1" ht="20.100000000000001" customHeight="1">
      <c r="A260" s="114" t="s">
        <v>334</v>
      </c>
      <c r="B260" s="107">
        <v>2347</v>
      </c>
      <c r="C260" s="114">
        <v>2082</v>
      </c>
      <c r="D260" s="107">
        <v>1575</v>
      </c>
      <c r="E260" s="114">
        <v>2191</v>
      </c>
      <c r="F260" s="114">
        <v>2162</v>
      </c>
      <c r="G260" s="114">
        <v>2054</v>
      </c>
      <c r="H260" s="114">
        <v>1861</v>
      </c>
      <c r="I260" s="114">
        <v>1433</v>
      </c>
      <c r="J260" s="114">
        <v>1436</v>
      </c>
      <c r="K260" s="114">
        <v>1920</v>
      </c>
      <c r="L260" s="114">
        <v>1706</v>
      </c>
      <c r="M260" s="277">
        <v>1682</v>
      </c>
    </row>
    <row r="261" spans="1:25" s="114" customFormat="1" ht="20.100000000000001" customHeight="1">
      <c r="A261" s="114" t="s">
        <v>335</v>
      </c>
      <c r="B261" s="107">
        <v>3470</v>
      </c>
      <c r="C261" s="114">
        <v>3228</v>
      </c>
      <c r="D261" s="107">
        <v>2833</v>
      </c>
      <c r="E261" s="114">
        <v>2807</v>
      </c>
      <c r="F261" s="114">
        <v>2094</v>
      </c>
      <c r="G261" s="114">
        <v>2710</v>
      </c>
      <c r="H261" s="114">
        <v>3031</v>
      </c>
      <c r="I261" s="114">
        <v>2540</v>
      </c>
      <c r="J261" s="114">
        <v>2500</v>
      </c>
      <c r="K261" s="114">
        <v>3569</v>
      </c>
      <c r="L261" s="114">
        <v>3844</v>
      </c>
      <c r="M261" s="277">
        <v>3831</v>
      </c>
    </row>
    <row r="262" spans="1:25" s="114" customFormat="1" ht="20.100000000000001" customHeight="1">
      <c r="A262" s="114" t="s">
        <v>336</v>
      </c>
      <c r="B262" s="114">
        <v>2486</v>
      </c>
      <c r="C262" s="114">
        <v>2487</v>
      </c>
      <c r="D262" s="114">
        <v>1830</v>
      </c>
      <c r="E262" s="114">
        <v>1264</v>
      </c>
      <c r="F262" s="114">
        <v>895</v>
      </c>
      <c r="G262" s="114">
        <v>947</v>
      </c>
      <c r="H262" s="114">
        <v>928</v>
      </c>
      <c r="I262" s="114">
        <v>979</v>
      </c>
      <c r="J262" s="114">
        <v>932</v>
      </c>
      <c r="K262" s="114">
        <v>2727</v>
      </c>
      <c r="L262" s="114">
        <v>910</v>
      </c>
      <c r="M262" s="277">
        <v>931</v>
      </c>
    </row>
    <row r="263" spans="1:25" s="114" customFormat="1" ht="20.100000000000001" customHeight="1">
      <c r="A263" s="114" t="s">
        <v>337</v>
      </c>
      <c r="B263" s="114">
        <v>384</v>
      </c>
      <c r="C263" s="114">
        <v>560</v>
      </c>
      <c r="D263" s="114">
        <v>551</v>
      </c>
      <c r="E263" s="114">
        <v>597</v>
      </c>
      <c r="F263" s="114">
        <v>577</v>
      </c>
      <c r="G263" s="114">
        <v>631</v>
      </c>
      <c r="H263" s="114">
        <v>609</v>
      </c>
      <c r="I263" s="114">
        <v>587</v>
      </c>
      <c r="J263" s="114">
        <v>733</v>
      </c>
      <c r="K263" s="114">
        <v>877</v>
      </c>
      <c r="L263" s="114">
        <v>898</v>
      </c>
      <c r="M263" s="277">
        <v>844</v>
      </c>
    </row>
    <row r="264" spans="1:25" s="114" customFormat="1" ht="20.100000000000001" customHeight="1">
      <c r="A264" s="114" t="s">
        <v>338</v>
      </c>
      <c r="B264" s="114">
        <v>385</v>
      </c>
      <c r="C264" s="114">
        <v>493</v>
      </c>
      <c r="D264" s="114">
        <v>416</v>
      </c>
      <c r="E264" s="114">
        <v>500</v>
      </c>
      <c r="F264" s="114">
        <v>562</v>
      </c>
      <c r="G264" s="114">
        <v>618</v>
      </c>
      <c r="H264" s="114">
        <v>321</v>
      </c>
      <c r="I264" s="114">
        <v>531</v>
      </c>
      <c r="J264" s="114">
        <v>500</v>
      </c>
      <c r="K264" s="114">
        <v>639</v>
      </c>
      <c r="L264" s="114">
        <v>620</v>
      </c>
      <c r="M264" s="277">
        <v>853</v>
      </c>
    </row>
    <row r="265" spans="1:25" s="114" customFormat="1" ht="20.100000000000001" customHeight="1">
      <c r="A265" s="114" t="s">
        <v>339</v>
      </c>
      <c r="B265" s="114">
        <v>557</v>
      </c>
      <c r="C265" s="114">
        <v>606</v>
      </c>
      <c r="D265" s="114">
        <v>574</v>
      </c>
      <c r="E265" s="114">
        <v>520</v>
      </c>
      <c r="F265" s="114">
        <v>662</v>
      </c>
      <c r="G265" s="114">
        <v>719</v>
      </c>
      <c r="H265" s="114">
        <v>767</v>
      </c>
      <c r="I265" s="114">
        <v>1001</v>
      </c>
      <c r="J265" s="114">
        <v>962</v>
      </c>
      <c r="K265" s="114">
        <v>1041</v>
      </c>
      <c r="L265" s="114">
        <v>917</v>
      </c>
      <c r="M265" s="277">
        <v>778</v>
      </c>
    </row>
    <row r="266" spans="1:25" s="114" customFormat="1" ht="20.100000000000001" customHeight="1">
      <c r="A266" s="114" t="s">
        <v>340</v>
      </c>
      <c r="B266" s="107">
        <v>378</v>
      </c>
      <c r="C266" s="114">
        <v>340</v>
      </c>
      <c r="D266" s="114">
        <v>334</v>
      </c>
      <c r="E266" s="114">
        <v>276</v>
      </c>
      <c r="F266" s="114">
        <v>271</v>
      </c>
      <c r="G266" s="114">
        <v>313</v>
      </c>
      <c r="H266" s="114">
        <v>314</v>
      </c>
      <c r="I266" s="114">
        <v>410</v>
      </c>
      <c r="J266" s="114">
        <v>370</v>
      </c>
      <c r="K266" s="114">
        <v>477</v>
      </c>
      <c r="L266" s="114">
        <v>481</v>
      </c>
      <c r="M266" s="277">
        <v>1185</v>
      </c>
    </row>
    <row r="267" spans="1:25" s="114" customFormat="1" ht="20.100000000000001" customHeight="1"/>
    <row r="268" spans="1:25" ht="20.100000000000001" customHeight="1">
      <c r="A268" s="14"/>
      <c r="B268" s="14"/>
      <c r="C268" s="14"/>
      <c r="D268" s="14"/>
      <c r="E268" s="14"/>
      <c r="F268" s="14"/>
    </row>
    <row r="269" spans="1:25" ht="20.100000000000001" customHeight="1">
      <c r="A269" s="14"/>
      <c r="B269" s="14"/>
      <c r="C269" s="14"/>
      <c r="D269" s="14"/>
      <c r="E269" s="14"/>
      <c r="F269" s="14"/>
    </row>
    <row r="270" spans="1:25" ht="20.100000000000001" customHeight="1">
      <c r="A270" s="14"/>
      <c r="B270" s="14"/>
      <c r="C270" s="14"/>
      <c r="D270" s="14"/>
      <c r="E270" s="14"/>
      <c r="F270" s="14"/>
    </row>
    <row r="271" spans="1:25" ht="20.100000000000001" customHeight="1">
      <c r="A271" s="14"/>
      <c r="B271" s="14"/>
      <c r="C271" s="14"/>
      <c r="D271" s="14"/>
      <c r="E271" s="14"/>
      <c r="F271" s="14"/>
    </row>
    <row r="272" spans="1:25" ht="20.100000000000001" customHeight="1">
      <c r="A272" s="14"/>
      <c r="B272" s="14"/>
      <c r="C272" s="14"/>
      <c r="D272" s="14"/>
      <c r="E272" s="14"/>
      <c r="F272" s="14"/>
    </row>
    <row r="273" spans="1:13" ht="20.100000000000001" customHeight="1">
      <c r="A273" s="14"/>
      <c r="B273" s="14"/>
      <c r="C273" s="14"/>
      <c r="D273" s="14"/>
      <c r="E273" s="14"/>
      <c r="F273" s="14"/>
    </row>
    <row r="274" spans="1:13" ht="20.100000000000001" customHeight="1">
      <c r="A274" s="14"/>
      <c r="B274" s="14"/>
      <c r="C274" s="14"/>
      <c r="D274" s="14"/>
      <c r="E274" s="14"/>
      <c r="F274" s="14"/>
    </row>
    <row r="275" spans="1:13" ht="20.100000000000001" customHeight="1">
      <c r="A275" s="14"/>
      <c r="B275" s="14"/>
      <c r="C275" s="14"/>
      <c r="D275" s="14"/>
      <c r="E275" s="14"/>
      <c r="F275" s="14"/>
    </row>
    <row r="276" spans="1:13" ht="20.100000000000001" customHeight="1">
      <c r="A276" s="14"/>
      <c r="B276" s="14"/>
      <c r="C276" s="14"/>
      <c r="D276" s="14"/>
      <c r="E276" s="14"/>
      <c r="F276" s="14"/>
    </row>
    <row r="277" spans="1:13" ht="20.100000000000001" customHeight="1">
      <c r="A277" s="14"/>
      <c r="B277" s="14"/>
      <c r="C277" s="14"/>
      <c r="D277" s="14"/>
      <c r="E277" s="14"/>
      <c r="F277" s="14"/>
    </row>
    <row r="278" spans="1:13" ht="20.100000000000001" customHeight="1">
      <c r="A278" s="14"/>
      <c r="B278" s="14"/>
      <c r="C278" s="14"/>
      <c r="D278" s="14"/>
      <c r="E278" s="14"/>
      <c r="F278" s="14"/>
    </row>
    <row r="279" spans="1:13" ht="20.100000000000001" customHeight="1">
      <c r="A279" s="14"/>
      <c r="B279" s="14"/>
      <c r="C279" s="14"/>
      <c r="D279" s="14"/>
      <c r="E279" s="14"/>
      <c r="F279" s="14"/>
    </row>
    <row r="280" spans="1:13" ht="20.100000000000001" customHeight="1">
      <c r="A280" s="14"/>
      <c r="B280" s="14"/>
      <c r="C280" s="107"/>
      <c r="D280" s="107"/>
      <c r="E280" s="107"/>
      <c r="F280" s="107"/>
      <c r="G280" s="107"/>
      <c r="H280" s="107"/>
      <c r="I280" s="107"/>
      <c r="J280" s="107"/>
      <c r="K280" s="107"/>
      <c r="L280" s="107"/>
    </row>
    <row r="281" spans="1:13" s="256" customFormat="1" ht="20.100000000000001" customHeight="1">
      <c r="A281" s="311" t="s">
        <v>426</v>
      </c>
      <c r="B281" s="312"/>
      <c r="C281" s="312"/>
      <c r="D281" s="312"/>
      <c r="E281" s="312"/>
      <c r="F281" s="313"/>
    </row>
    <row r="282" spans="1:13" ht="20.100000000000001" customHeight="1">
      <c r="A282" s="182" t="s">
        <v>358</v>
      </c>
      <c r="B282" s="180"/>
      <c r="C282" s="180"/>
      <c r="D282" s="180"/>
      <c r="E282" s="180"/>
      <c r="F282" s="181"/>
    </row>
    <row r="283" spans="1:13" ht="20.100000000000001" customHeight="1">
      <c r="A283" s="180"/>
      <c r="B283" s="180"/>
      <c r="C283" s="180"/>
      <c r="D283" s="180"/>
      <c r="E283" s="180"/>
      <c r="F283" s="180"/>
      <c r="G283" s="180"/>
      <c r="H283" s="180"/>
      <c r="I283" s="180"/>
      <c r="J283" s="180"/>
      <c r="K283" s="180"/>
      <c r="L283" s="180"/>
    </row>
    <row r="284" spans="1:13" s="114" customFormat="1" ht="20.100000000000001" customHeight="1">
      <c r="A284" s="107"/>
      <c r="C284" s="200"/>
      <c r="D284" s="200"/>
      <c r="E284" s="200"/>
      <c r="F284" s="200"/>
      <c r="G284" s="200"/>
      <c r="I284" s="292"/>
      <c r="J284" s="292"/>
      <c r="M284" s="397" t="s">
        <v>480</v>
      </c>
    </row>
    <row r="285" spans="1:13" s="114" customFormat="1" ht="27" customHeight="1">
      <c r="A285" s="271"/>
      <c r="B285" s="141">
        <v>2009</v>
      </c>
      <c r="C285" s="159">
        <v>2010</v>
      </c>
      <c r="D285" s="141">
        <v>2011</v>
      </c>
      <c r="E285" s="160">
        <v>2012</v>
      </c>
      <c r="F285" s="198">
        <v>2013</v>
      </c>
      <c r="G285" s="198">
        <v>2014</v>
      </c>
      <c r="H285" s="198">
        <v>2015</v>
      </c>
      <c r="I285" s="198">
        <v>2016</v>
      </c>
      <c r="J285" s="198">
        <v>2017</v>
      </c>
      <c r="K285" s="198">
        <v>2018</v>
      </c>
      <c r="L285" s="198">
        <v>2019</v>
      </c>
      <c r="M285" s="198">
        <v>2020</v>
      </c>
    </row>
    <row r="286" spans="1:13" s="277" customFormat="1" ht="20.100000000000001" customHeight="1">
      <c r="A286" s="444" t="s">
        <v>17</v>
      </c>
      <c r="B286" s="153">
        <f t="shared" ref="B286:I286" si="9">SUM(B287:B301)</f>
        <v>153081</v>
      </c>
      <c r="C286" s="153">
        <f t="shared" si="9"/>
        <v>168751</v>
      </c>
      <c r="D286" s="153">
        <f t="shared" si="9"/>
        <v>179401</v>
      </c>
      <c r="E286" s="153">
        <f t="shared" si="9"/>
        <v>177565</v>
      </c>
      <c r="F286" s="153">
        <f t="shared" si="9"/>
        <v>207489</v>
      </c>
      <c r="G286" s="153">
        <f t="shared" si="9"/>
        <v>220945</v>
      </c>
      <c r="H286" s="153">
        <f t="shared" si="9"/>
        <v>210767</v>
      </c>
      <c r="I286" s="153">
        <f t="shared" si="9"/>
        <v>211169</v>
      </c>
      <c r="J286" s="153">
        <f>SUM(J287:J301)</f>
        <v>243097</v>
      </c>
      <c r="K286" s="153">
        <f>SUM(K287:K301)</f>
        <v>273222</v>
      </c>
      <c r="L286" s="153">
        <f>SUM(L287:L301)</f>
        <v>317382</v>
      </c>
      <c r="M286" s="153">
        <f>SUM(M287:M301)</f>
        <v>298960</v>
      </c>
    </row>
    <row r="287" spans="1:13" s="114" customFormat="1" ht="20.100000000000001" customHeight="1">
      <c r="A287" s="114" t="s">
        <v>326</v>
      </c>
      <c r="B287" s="114">
        <v>24506</v>
      </c>
      <c r="C287" s="114">
        <v>25286</v>
      </c>
      <c r="D287" s="114">
        <v>24674</v>
      </c>
      <c r="E287" s="107">
        <v>27786</v>
      </c>
      <c r="F287" s="107">
        <v>26585</v>
      </c>
      <c r="G287" s="114">
        <v>28657</v>
      </c>
      <c r="H287" s="114">
        <v>34129</v>
      </c>
      <c r="I287" s="114">
        <v>34343</v>
      </c>
      <c r="J287" s="114">
        <v>37786</v>
      </c>
      <c r="K287" s="114">
        <v>35670</v>
      </c>
      <c r="L287" s="114">
        <v>42579</v>
      </c>
      <c r="M287" s="108">
        <v>41354</v>
      </c>
    </row>
    <row r="288" spans="1:13" s="114" customFormat="1" ht="20.100000000000001" customHeight="1">
      <c r="A288" s="114" t="s">
        <v>327</v>
      </c>
      <c r="B288" s="114">
        <v>5908</v>
      </c>
      <c r="C288" s="114">
        <v>5970</v>
      </c>
      <c r="D288" s="114">
        <v>8285</v>
      </c>
      <c r="E288" s="107">
        <v>6365</v>
      </c>
      <c r="F288" s="107">
        <v>7510</v>
      </c>
      <c r="G288" s="114">
        <v>9390</v>
      </c>
      <c r="H288" s="114">
        <v>7920</v>
      </c>
      <c r="I288" s="114">
        <v>9923</v>
      </c>
      <c r="J288" s="114">
        <v>11366</v>
      </c>
      <c r="K288" s="114">
        <v>13996</v>
      </c>
      <c r="L288" s="114">
        <v>16707</v>
      </c>
      <c r="M288" s="108">
        <v>11413</v>
      </c>
    </row>
    <row r="289" spans="1:14" s="114" customFormat="1" ht="20.100000000000001" customHeight="1">
      <c r="A289" s="114" t="s">
        <v>328</v>
      </c>
      <c r="B289" s="114">
        <v>13426</v>
      </c>
      <c r="C289" s="114">
        <v>13916</v>
      </c>
      <c r="D289" s="114">
        <v>19780</v>
      </c>
      <c r="E289" s="107">
        <v>13442</v>
      </c>
      <c r="F289" s="107">
        <v>26472</v>
      </c>
      <c r="G289" s="114">
        <v>27180</v>
      </c>
      <c r="H289" s="114">
        <v>22461</v>
      </c>
      <c r="I289" s="114">
        <v>23845</v>
      </c>
      <c r="J289" s="114">
        <v>33133</v>
      </c>
      <c r="K289" s="114">
        <v>33676</v>
      </c>
      <c r="L289" s="114">
        <v>40199</v>
      </c>
      <c r="M289" s="108">
        <v>29819</v>
      </c>
    </row>
    <row r="290" spans="1:14" s="114" customFormat="1" ht="20.100000000000001" customHeight="1">
      <c r="A290" s="114" t="s">
        <v>329</v>
      </c>
      <c r="B290" s="114">
        <v>14046</v>
      </c>
      <c r="C290" s="114">
        <v>14681</v>
      </c>
      <c r="D290" s="114">
        <v>16652</v>
      </c>
      <c r="E290" s="107">
        <v>16010</v>
      </c>
      <c r="F290" s="107">
        <v>14783</v>
      </c>
      <c r="G290" s="114">
        <v>17423</v>
      </c>
      <c r="H290" s="114">
        <v>16522</v>
      </c>
      <c r="I290" s="114">
        <v>19644</v>
      </c>
      <c r="J290" s="114">
        <v>25212</v>
      </c>
      <c r="K290" s="114">
        <v>21757</v>
      </c>
      <c r="L290" s="114">
        <v>25971</v>
      </c>
      <c r="M290" s="108">
        <v>26032</v>
      </c>
    </row>
    <row r="291" spans="1:14" s="114" customFormat="1" ht="20.100000000000001" customHeight="1">
      <c r="A291" s="114" t="s">
        <v>330</v>
      </c>
      <c r="B291" s="114">
        <v>1286</v>
      </c>
      <c r="C291" s="114">
        <v>1692</v>
      </c>
      <c r="D291" s="114">
        <v>2029</v>
      </c>
      <c r="E291" s="107">
        <v>2069</v>
      </c>
      <c r="F291" s="107">
        <v>2160</v>
      </c>
      <c r="G291" s="114">
        <v>3151</v>
      </c>
      <c r="H291" s="114">
        <v>3328</v>
      </c>
      <c r="I291" s="114">
        <v>3741</v>
      </c>
      <c r="J291" s="114">
        <v>5100</v>
      </c>
      <c r="K291" s="114">
        <v>7004</v>
      </c>
      <c r="L291" s="114">
        <v>8361</v>
      </c>
      <c r="M291" s="108">
        <v>8711</v>
      </c>
    </row>
    <row r="292" spans="1:14" s="114" customFormat="1" ht="20.100000000000001" customHeight="1">
      <c r="A292" s="114" t="s">
        <v>331</v>
      </c>
      <c r="B292" s="114">
        <v>14152</v>
      </c>
      <c r="C292" s="114">
        <v>16450</v>
      </c>
      <c r="D292" s="114">
        <v>18978</v>
      </c>
      <c r="E292" s="107">
        <v>20592</v>
      </c>
      <c r="F292" s="107">
        <v>24693</v>
      </c>
      <c r="G292" s="114">
        <v>20010</v>
      </c>
      <c r="H292" s="114">
        <v>20991</v>
      </c>
      <c r="I292" s="114">
        <v>19525</v>
      </c>
      <c r="J292" s="114">
        <v>17955</v>
      </c>
      <c r="K292" s="114">
        <v>22103</v>
      </c>
      <c r="L292" s="114">
        <v>26384</v>
      </c>
      <c r="M292" s="108">
        <v>25386</v>
      </c>
    </row>
    <row r="293" spans="1:14" s="114" customFormat="1" ht="20.100000000000001" customHeight="1">
      <c r="A293" s="114" t="s">
        <v>332</v>
      </c>
      <c r="B293" s="114">
        <v>5212</v>
      </c>
      <c r="C293" s="114">
        <v>5355</v>
      </c>
      <c r="D293" s="114">
        <v>7747</v>
      </c>
      <c r="E293" s="107">
        <v>5799</v>
      </c>
      <c r="F293" s="107">
        <v>6749</v>
      </c>
      <c r="G293" s="114">
        <v>4915</v>
      </c>
      <c r="H293" s="114">
        <v>5731</v>
      </c>
      <c r="I293" s="114">
        <v>6488</v>
      </c>
      <c r="J293" s="114">
        <v>6571</v>
      </c>
      <c r="K293" s="114">
        <v>6293</v>
      </c>
      <c r="L293" s="114">
        <v>7512</v>
      </c>
      <c r="M293" s="108">
        <v>7926</v>
      </c>
    </row>
    <row r="294" spans="1:14" s="277" customFormat="1" ht="20.100000000000001" customHeight="1">
      <c r="A294" s="277" t="s">
        <v>333</v>
      </c>
      <c r="B294" s="277">
        <v>36590</v>
      </c>
      <c r="C294" s="307">
        <v>41338</v>
      </c>
      <c r="D294" s="307">
        <v>38790</v>
      </c>
      <c r="E294" s="307">
        <v>42130</v>
      </c>
      <c r="F294" s="307">
        <v>45765</v>
      </c>
      <c r="G294" s="307">
        <v>52041</v>
      </c>
      <c r="H294" s="307">
        <v>48295</v>
      </c>
      <c r="I294" s="307">
        <v>43343</v>
      </c>
      <c r="J294" s="307">
        <v>44525</v>
      </c>
      <c r="K294" s="307">
        <v>45064</v>
      </c>
      <c r="L294" s="307">
        <v>45030</v>
      </c>
      <c r="M294" s="307">
        <v>40644</v>
      </c>
      <c r="N294" s="560"/>
    </row>
    <row r="295" spans="1:14" s="114" customFormat="1" ht="20.100000000000001" customHeight="1">
      <c r="A295" s="114" t="s">
        <v>334</v>
      </c>
      <c r="B295" s="114">
        <v>6204</v>
      </c>
      <c r="C295" s="114">
        <v>6241</v>
      </c>
      <c r="D295" s="114">
        <v>5886</v>
      </c>
      <c r="E295" s="107">
        <v>6688</v>
      </c>
      <c r="F295" s="107">
        <v>7096</v>
      </c>
      <c r="G295" s="114">
        <v>7003</v>
      </c>
      <c r="H295" s="114">
        <v>6686</v>
      </c>
      <c r="I295" s="114">
        <v>5889</v>
      </c>
      <c r="J295" s="114">
        <v>7117</v>
      </c>
      <c r="K295" s="114">
        <v>7438</v>
      </c>
      <c r="L295" s="114">
        <v>8879</v>
      </c>
      <c r="M295" s="108">
        <v>11332</v>
      </c>
    </row>
    <row r="296" spans="1:14" s="114" customFormat="1" ht="20.100000000000001" customHeight="1">
      <c r="A296" s="114" t="s">
        <v>335</v>
      </c>
      <c r="B296" s="114">
        <v>12532</v>
      </c>
      <c r="C296" s="114">
        <v>17531</v>
      </c>
      <c r="D296" s="114">
        <v>18863</v>
      </c>
      <c r="E296" s="107">
        <v>16189</v>
      </c>
      <c r="F296" s="107">
        <v>19218</v>
      </c>
      <c r="G296" s="114">
        <v>21379</v>
      </c>
      <c r="H296" s="114">
        <v>19266</v>
      </c>
      <c r="I296" s="114">
        <v>17455</v>
      </c>
      <c r="J296" s="114">
        <v>21071</v>
      </c>
      <c r="K296" s="114">
        <v>26557</v>
      </c>
      <c r="L296" s="114">
        <v>31701</v>
      </c>
      <c r="M296" s="108">
        <v>44948</v>
      </c>
    </row>
    <row r="297" spans="1:14" s="114" customFormat="1" ht="20.100000000000001" customHeight="1">
      <c r="A297" s="114" t="s">
        <v>336</v>
      </c>
      <c r="B297" s="114">
        <v>3577</v>
      </c>
      <c r="C297" s="114">
        <v>3786</v>
      </c>
      <c r="D297" s="114">
        <v>3399</v>
      </c>
      <c r="E297" s="114">
        <v>3185</v>
      </c>
      <c r="F297" s="114">
        <v>4733</v>
      </c>
      <c r="G297" s="114">
        <v>7794</v>
      </c>
      <c r="H297" s="114">
        <v>4095</v>
      </c>
      <c r="I297" s="114">
        <v>4100</v>
      </c>
      <c r="J297" s="114">
        <v>5251</v>
      </c>
      <c r="K297" s="114">
        <v>18529</v>
      </c>
      <c r="L297" s="114">
        <v>22118</v>
      </c>
      <c r="M297" s="108">
        <v>5546</v>
      </c>
    </row>
    <row r="298" spans="1:14" s="114" customFormat="1" ht="20.100000000000001" customHeight="1">
      <c r="A298" s="114" t="s">
        <v>337</v>
      </c>
      <c r="B298" s="114">
        <v>6020</v>
      </c>
      <c r="C298" s="114">
        <v>6783</v>
      </c>
      <c r="D298" s="114">
        <v>6804</v>
      </c>
      <c r="E298" s="114">
        <v>6805</v>
      </c>
      <c r="F298" s="114">
        <v>8226</v>
      </c>
      <c r="G298" s="114">
        <v>8012</v>
      </c>
      <c r="H298" s="114">
        <v>8730</v>
      </c>
      <c r="I298" s="114">
        <v>6414</v>
      </c>
      <c r="J298" s="114">
        <v>9483</v>
      </c>
      <c r="K298" s="114">
        <v>13108</v>
      </c>
      <c r="L298" s="114">
        <v>15647</v>
      </c>
      <c r="M298" s="108">
        <v>14381</v>
      </c>
    </row>
    <row r="299" spans="1:14" s="114" customFormat="1" ht="20.100000000000001" customHeight="1">
      <c r="A299" s="114" t="s">
        <v>338</v>
      </c>
      <c r="B299" s="114">
        <v>3330</v>
      </c>
      <c r="C299" s="114">
        <v>4097</v>
      </c>
      <c r="D299" s="114">
        <v>3428</v>
      </c>
      <c r="E299" s="114">
        <v>4433</v>
      </c>
      <c r="F299" s="114">
        <v>4389</v>
      </c>
      <c r="G299" s="114">
        <v>5459</v>
      </c>
      <c r="H299" s="114">
        <v>2629</v>
      </c>
      <c r="I299" s="114">
        <v>4454</v>
      </c>
      <c r="J299" s="114">
        <v>4943</v>
      </c>
      <c r="K299" s="114">
        <v>7786</v>
      </c>
      <c r="L299" s="114">
        <v>9294</v>
      </c>
      <c r="M299" s="108">
        <v>13002</v>
      </c>
    </row>
    <row r="300" spans="1:14" s="114" customFormat="1" ht="20.100000000000001" customHeight="1">
      <c r="A300" s="114" t="s">
        <v>339</v>
      </c>
      <c r="B300" s="114">
        <v>4195</v>
      </c>
      <c r="C300" s="114">
        <v>3694</v>
      </c>
      <c r="D300" s="114">
        <v>2361</v>
      </c>
      <c r="E300" s="114">
        <v>4184</v>
      </c>
      <c r="F300" s="114">
        <v>7055</v>
      </c>
      <c r="G300" s="114">
        <v>5776</v>
      </c>
      <c r="H300" s="114">
        <v>7367</v>
      </c>
      <c r="I300" s="114">
        <v>9193</v>
      </c>
      <c r="J300" s="114">
        <v>10361</v>
      </c>
      <c r="K300" s="114">
        <v>9859</v>
      </c>
      <c r="L300" s="114">
        <v>11769</v>
      </c>
      <c r="M300" s="108">
        <v>10739</v>
      </c>
    </row>
    <row r="301" spans="1:14" s="114" customFormat="1" ht="20.100000000000001" customHeight="1">
      <c r="A301" s="114" t="s">
        <v>340</v>
      </c>
      <c r="B301" s="114">
        <v>2097</v>
      </c>
      <c r="C301" s="114">
        <v>1931</v>
      </c>
      <c r="D301" s="114">
        <v>1725</v>
      </c>
      <c r="E301" s="114">
        <v>1888</v>
      </c>
      <c r="F301" s="114">
        <v>2055</v>
      </c>
      <c r="G301" s="114">
        <v>2755</v>
      </c>
      <c r="H301" s="114">
        <v>2617</v>
      </c>
      <c r="I301" s="114">
        <v>2812</v>
      </c>
      <c r="J301" s="114">
        <v>3223</v>
      </c>
      <c r="K301" s="114">
        <v>4382</v>
      </c>
      <c r="L301" s="114">
        <v>5231</v>
      </c>
      <c r="M301" s="108">
        <v>7727</v>
      </c>
    </row>
    <row r="302" spans="1:14" s="114" customFormat="1" ht="20.100000000000001" customHeight="1"/>
    <row r="303" spans="1:14" ht="20.100000000000001" customHeight="1"/>
    <row r="304" spans="1:14" ht="20.100000000000001" customHeight="1"/>
    <row r="305" s="117" customFormat="1" ht="20.100000000000001" customHeight="1"/>
    <row r="306" s="117" customFormat="1" ht="20.100000000000001" customHeight="1"/>
    <row r="307" s="117" customFormat="1" ht="20.100000000000001" customHeight="1"/>
    <row r="308" s="117" customFormat="1" ht="20.100000000000001" customHeight="1"/>
    <row r="309" s="117" customFormat="1" ht="20.100000000000001" customHeight="1"/>
    <row r="310" s="117" customFormat="1" ht="20.100000000000001" customHeight="1"/>
    <row r="311" s="117" customFormat="1" ht="20.100000000000001" customHeight="1"/>
    <row r="312" s="117" customFormat="1" ht="20.100000000000001" customHeight="1"/>
    <row r="313" s="117" customFormat="1" ht="20.100000000000001" customHeight="1"/>
    <row r="314" s="117" customFormat="1" ht="20.100000000000001" customHeight="1"/>
    <row r="315" s="117" customFormat="1" ht="20.100000000000001" customHeight="1"/>
    <row r="316" s="117" customFormat="1" ht="20.100000000000001" customHeight="1"/>
    <row r="317" s="117" customFormat="1" ht="20.100000000000001" customHeight="1"/>
    <row r="318" s="117" customFormat="1" ht="20.100000000000001" customHeight="1"/>
    <row r="319" s="117" customFormat="1" ht="20.100000000000001" customHeight="1"/>
    <row r="320" s="117" customFormat="1" ht="20.100000000000001" customHeight="1"/>
    <row r="321" s="117" customFormat="1" ht="20.100000000000001" customHeight="1"/>
    <row r="322" s="117" customFormat="1" ht="20.100000000000001" customHeight="1"/>
    <row r="323" s="117" customFormat="1" ht="20.100000000000001" customHeight="1"/>
    <row r="324" s="117" customFormat="1" ht="20.100000000000001" customHeight="1"/>
    <row r="325" s="117" customFormat="1" ht="20.100000000000001" customHeight="1"/>
    <row r="326" s="117" customFormat="1" ht="20.100000000000001" customHeight="1"/>
    <row r="327" s="117" customFormat="1" ht="20.100000000000001" customHeight="1"/>
    <row r="328" s="117" customFormat="1" ht="20.100000000000001" customHeight="1"/>
    <row r="329" s="117" customFormat="1" ht="20.100000000000001" customHeight="1"/>
    <row r="330" s="117" customFormat="1" ht="20.100000000000001" customHeight="1"/>
    <row r="331" s="117" customFormat="1" ht="20.100000000000001" customHeight="1"/>
    <row r="332" s="117" customFormat="1" ht="20.100000000000001" customHeight="1"/>
    <row r="333" s="117" customFormat="1" ht="20.100000000000001" customHeight="1"/>
    <row r="334" s="117" customFormat="1" ht="20.100000000000001" customHeight="1"/>
    <row r="335" s="117" customFormat="1" ht="20.100000000000001" customHeight="1"/>
    <row r="336" s="117" customFormat="1" ht="20.100000000000001" customHeight="1"/>
    <row r="337" s="117" customFormat="1" ht="20.100000000000001" customHeight="1"/>
    <row r="338" s="117" customFormat="1" ht="20.100000000000001" customHeight="1"/>
    <row r="339" s="117" customFormat="1" ht="20.100000000000001" customHeight="1"/>
    <row r="340" s="117" customFormat="1" ht="20.100000000000001" customHeight="1"/>
    <row r="341" s="117" customFormat="1" ht="20.100000000000001" customHeight="1"/>
    <row r="342" s="117" customFormat="1" ht="20.100000000000001" customHeight="1"/>
    <row r="343" s="117" customFormat="1" ht="20.100000000000001" customHeight="1"/>
    <row r="344" s="117" customFormat="1" ht="20.100000000000001" customHeight="1"/>
    <row r="345" s="117" customFormat="1" ht="20.100000000000001" customHeight="1"/>
    <row r="346" s="117" customFormat="1" ht="20.100000000000001" customHeight="1"/>
    <row r="347" s="117" customFormat="1" ht="20.100000000000001" customHeight="1"/>
    <row r="348" s="117" customFormat="1" ht="20.100000000000001" customHeight="1"/>
    <row r="349" s="117" customFormat="1" ht="20.100000000000001" customHeight="1"/>
    <row r="350" s="117" customFormat="1" ht="20.100000000000001" customHeight="1"/>
    <row r="351" s="117" customFormat="1" ht="20.100000000000001" customHeight="1"/>
    <row r="352" s="117" customFormat="1" ht="20.100000000000001" customHeight="1"/>
    <row r="353" s="117" customFormat="1" ht="20.100000000000001" customHeight="1"/>
    <row r="354" s="117" customFormat="1" ht="20.100000000000001" customHeight="1"/>
    <row r="355" s="117" customFormat="1" ht="20.100000000000001" customHeight="1"/>
    <row r="356" s="117" customFormat="1" ht="20.100000000000001" customHeight="1"/>
    <row r="357" s="117" customFormat="1" ht="20.100000000000001" customHeight="1"/>
    <row r="358" s="117" customFormat="1" ht="20.100000000000001" customHeight="1"/>
    <row r="359" s="117" customFormat="1" ht="20.100000000000001" customHeight="1"/>
    <row r="360" s="117" customFormat="1" ht="20.100000000000001" customHeight="1"/>
    <row r="361" s="117" customFormat="1" ht="20.100000000000001" customHeight="1"/>
    <row r="362" s="117" customFormat="1" ht="20.100000000000001" customHeight="1"/>
    <row r="363" s="117" customFormat="1" ht="20.100000000000001" customHeight="1"/>
    <row r="364" s="117" customFormat="1" ht="20.100000000000001" customHeight="1"/>
    <row r="365" s="117" customFormat="1" ht="20.100000000000001" customHeight="1"/>
    <row r="366" s="117" customFormat="1" ht="20.100000000000001" customHeight="1"/>
    <row r="367" s="117" customFormat="1" ht="20.100000000000001" customHeight="1"/>
    <row r="368" s="117" customFormat="1" ht="20.100000000000001" customHeight="1"/>
    <row r="369" s="117" customFormat="1" ht="20.100000000000001" customHeight="1"/>
    <row r="370" s="117" customFormat="1" ht="20.100000000000001" customHeight="1"/>
    <row r="371" s="117" customFormat="1" ht="20.100000000000001" customHeight="1"/>
    <row r="372" s="117" customFormat="1" ht="20.100000000000001" customHeight="1"/>
    <row r="373" s="117" customFormat="1" ht="20.100000000000001" customHeight="1"/>
    <row r="374" s="117" customFormat="1" ht="20.100000000000001" customHeight="1"/>
    <row r="375" s="117" customFormat="1" ht="20.100000000000001" customHeight="1"/>
    <row r="376" s="117" customFormat="1" ht="20.100000000000001" customHeight="1"/>
    <row r="377" s="117" customFormat="1" ht="20.100000000000001" customHeight="1"/>
    <row r="378" s="117" customFormat="1" ht="20.100000000000001" customHeight="1"/>
    <row r="379" s="117" customFormat="1" ht="20.100000000000001" customHeight="1"/>
    <row r="380" s="117" customFormat="1" ht="20.100000000000001" customHeight="1"/>
    <row r="381" s="117" customFormat="1" ht="20.100000000000001" customHeight="1"/>
    <row r="382" s="117" customFormat="1" ht="20.100000000000001" customHeight="1"/>
    <row r="383" s="117" customFormat="1" ht="20.100000000000001" customHeight="1"/>
    <row r="384" s="117" customFormat="1" ht="20.100000000000001" customHeight="1"/>
    <row r="385" s="117" customFormat="1" ht="20.100000000000001" customHeight="1"/>
    <row r="386" s="117" customFormat="1" ht="20.100000000000001" customHeight="1"/>
    <row r="387" s="117" customFormat="1" ht="20.100000000000001" customHeight="1"/>
    <row r="388" s="117" customFormat="1" ht="20.100000000000001" customHeight="1"/>
    <row r="389" s="117" customFormat="1" ht="20.100000000000001" customHeight="1"/>
    <row r="390" s="117" customFormat="1" ht="20.100000000000001" customHeight="1"/>
    <row r="391" s="117" customFormat="1" ht="20.100000000000001" customHeight="1"/>
    <row r="392" s="117" customFormat="1" ht="20.100000000000001" customHeight="1"/>
    <row r="393" s="117" customFormat="1" ht="20.100000000000001" customHeight="1"/>
    <row r="394" s="117" customFormat="1" ht="20.100000000000001" customHeight="1"/>
    <row r="395" s="117" customFormat="1" ht="20.100000000000001" customHeight="1"/>
    <row r="396" s="117" customFormat="1" ht="20.100000000000001" customHeight="1"/>
    <row r="397" s="117" customFormat="1" ht="20.100000000000001" customHeight="1"/>
    <row r="398" s="117" customFormat="1" ht="20.100000000000001" customHeight="1"/>
    <row r="399" s="117" customFormat="1" ht="20.100000000000001" customHeight="1"/>
    <row r="400" s="117" customFormat="1" ht="20.100000000000001" customHeight="1"/>
    <row r="401" s="117" customFormat="1" ht="20.100000000000001" customHeight="1"/>
    <row r="402" s="117" customFormat="1" ht="20.100000000000001" customHeight="1"/>
    <row r="403" s="117" customFormat="1" ht="20.100000000000001" customHeight="1"/>
    <row r="404" s="117" customFormat="1" ht="20.100000000000001" customHeight="1"/>
    <row r="405" s="117" customFormat="1" ht="20.100000000000001" customHeight="1"/>
    <row r="406" s="117" customFormat="1" ht="20.100000000000001" customHeight="1"/>
    <row r="407" s="117" customFormat="1" ht="20.100000000000001" customHeight="1"/>
    <row r="408" s="117" customFormat="1" ht="20.100000000000001" customHeight="1"/>
    <row r="409" s="117" customFormat="1" ht="20.100000000000001" customHeight="1"/>
    <row r="410" s="117" customFormat="1" ht="20.100000000000001" customHeight="1"/>
    <row r="411" s="117" customFormat="1" ht="20.100000000000001" customHeight="1"/>
    <row r="412" s="117" customFormat="1" ht="20.100000000000001" customHeight="1"/>
    <row r="413" s="117" customFormat="1" ht="20.100000000000001" customHeight="1"/>
    <row r="414" s="117" customFormat="1" ht="20.100000000000001" customHeight="1"/>
    <row r="415" s="117" customFormat="1" ht="20.100000000000001" customHeight="1"/>
    <row r="416" s="117" customFormat="1" ht="20.100000000000001" customHeight="1"/>
    <row r="417" s="117" customFormat="1" ht="20.100000000000001" customHeight="1"/>
    <row r="418" s="117" customFormat="1" ht="20.100000000000001" customHeight="1"/>
    <row r="419" s="117" customFormat="1" ht="20.100000000000001" customHeight="1"/>
    <row r="420" s="117" customFormat="1" ht="20.100000000000001" customHeight="1"/>
    <row r="421" s="117" customFormat="1" ht="20.100000000000001" customHeight="1"/>
    <row r="422" s="117" customFormat="1" ht="20.100000000000001" customHeight="1"/>
    <row r="423" s="117" customFormat="1" ht="20.100000000000001" customHeight="1"/>
    <row r="424" s="117" customFormat="1" ht="20.100000000000001" customHeight="1"/>
    <row r="425" s="117" customFormat="1" ht="20.100000000000001" customHeight="1"/>
    <row r="426" s="117" customFormat="1" ht="20.100000000000001" customHeight="1"/>
    <row r="427" s="117" customFormat="1" ht="20.100000000000001" customHeight="1"/>
    <row r="428" s="117" customFormat="1" ht="20.100000000000001" customHeight="1"/>
    <row r="429" s="117" customFormat="1" ht="20.100000000000001" customHeight="1"/>
    <row r="430" s="117" customFormat="1" ht="20.100000000000001" customHeight="1"/>
    <row r="431" s="117" customFormat="1" ht="20.100000000000001" customHeight="1"/>
    <row r="432" s="117" customFormat="1" ht="20.100000000000001" customHeight="1"/>
    <row r="433" s="117" customFormat="1" ht="20.100000000000001" customHeight="1"/>
    <row r="434" s="117" customFormat="1" ht="20.100000000000001" customHeight="1"/>
    <row r="435" s="117" customFormat="1" ht="20.100000000000001" customHeight="1"/>
    <row r="436" s="117" customFormat="1" ht="20.100000000000001" customHeight="1"/>
    <row r="437" s="117" customFormat="1" ht="20.100000000000001" customHeight="1"/>
    <row r="438" s="117" customFormat="1" ht="20.100000000000001" customHeight="1"/>
    <row r="439" s="117" customFormat="1" ht="20.100000000000001" customHeight="1"/>
    <row r="440" s="117" customFormat="1" ht="20.100000000000001" customHeight="1"/>
    <row r="441" s="117" customFormat="1" ht="20.100000000000001" customHeight="1"/>
    <row r="442" s="117" customFormat="1" ht="20.100000000000001" customHeight="1"/>
    <row r="443" s="117" customFormat="1" ht="20.100000000000001" customHeight="1"/>
    <row r="444" s="117" customFormat="1" ht="20.100000000000001" customHeight="1"/>
    <row r="445" s="117" customFormat="1" ht="20.100000000000001" customHeight="1"/>
    <row r="446" s="117" customFormat="1" ht="20.100000000000001" customHeight="1"/>
    <row r="447" s="117" customFormat="1" ht="20.100000000000001" customHeight="1"/>
    <row r="448" s="117" customFormat="1" ht="20.100000000000001" customHeight="1"/>
    <row r="449" s="117" customFormat="1" ht="20.100000000000001" customHeight="1"/>
    <row r="450" s="117" customFormat="1" ht="20.100000000000001" customHeight="1"/>
    <row r="451" s="117" customFormat="1" ht="20.100000000000001" customHeight="1"/>
    <row r="452" s="117" customFormat="1" ht="20.100000000000001" customHeight="1"/>
    <row r="453" s="117" customFormat="1" ht="20.100000000000001" customHeight="1"/>
    <row r="454" s="117" customFormat="1" ht="20.100000000000001" customHeight="1"/>
    <row r="455" s="117" customFormat="1" ht="20.100000000000001" customHeight="1"/>
    <row r="456" s="117" customFormat="1" ht="20.100000000000001" customHeight="1"/>
    <row r="457" s="117" customFormat="1" ht="20.100000000000001" customHeight="1"/>
    <row r="458" s="117" customFormat="1" ht="20.100000000000001" customHeight="1"/>
    <row r="459" s="117" customFormat="1" ht="20.100000000000001" customHeight="1"/>
    <row r="460" s="117" customFormat="1" ht="20.100000000000001" customHeight="1"/>
    <row r="461" s="117" customFormat="1" ht="20.100000000000001" customHeight="1"/>
    <row r="462" s="117" customFormat="1" ht="20.100000000000001" customHeight="1"/>
    <row r="463" s="117" customFormat="1" ht="20.100000000000001" customHeight="1"/>
    <row r="464" s="117" customFormat="1" ht="20.100000000000001" customHeight="1"/>
    <row r="465" s="117" customFormat="1" ht="20.100000000000001" customHeight="1"/>
    <row r="466" s="117" customFormat="1" ht="20.100000000000001" customHeight="1"/>
    <row r="467" s="117" customFormat="1" ht="20.100000000000001" customHeight="1"/>
    <row r="468" s="117" customFormat="1" ht="20.100000000000001" customHeight="1"/>
    <row r="469" s="117" customFormat="1" ht="20.100000000000001" customHeight="1"/>
    <row r="470" s="117" customFormat="1" ht="20.100000000000001" customHeight="1"/>
    <row r="471" s="117" customFormat="1" ht="20.100000000000001" customHeight="1"/>
    <row r="472" s="117" customFormat="1" ht="20.100000000000001" customHeight="1"/>
    <row r="473" s="117" customFormat="1" ht="20.100000000000001" customHeight="1"/>
    <row r="474" s="117" customFormat="1" ht="20.100000000000001" customHeight="1"/>
    <row r="475" s="117" customFormat="1" ht="20.100000000000001" customHeight="1"/>
    <row r="476" s="117" customFormat="1" ht="20.100000000000001" customHeight="1"/>
    <row r="477" s="117" customFormat="1" ht="20.100000000000001" customHeight="1"/>
    <row r="478" s="117" customFormat="1" ht="20.100000000000001" customHeight="1"/>
    <row r="479" s="117" customFormat="1" ht="20.100000000000001" customHeight="1"/>
    <row r="480" s="117" customFormat="1" ht="20.100000000000001" customHeight="1"/>
    <row r="481" s="117" customFormat="1" ht="20.100000000000001" customHeight="1"/>
    <row r="482" s="117" customFormat="1" ht="20.100000000000001" customHeight="1"/>
    <row r="483" s="117" customFormat="1" ht="20.100000000000001" customHeight="1"/>
    <row r="484" s="117" customFormat="1" ht="20.100000000000001" customHeight="1"/>
    <row r="485" s="117" customFormat="1" ht="20.100000000000001" customHeight="1"/>
    <row r="486" s="117" customFormat="1" ht="20.100000000000001" customHeight="1"/>
    <row r="487" s="117" customFormat="1" ht="20.100000000000001" customHeight="1"/>
    <row r="488" s="117" customFormat="1" ht="20.100000000000001" customHeight="1"/>
    <row r="489" s="117" customFormat="1" ht="20.100000000000001" customHeight="1"/>
    <row r="490" s="117" customFormat="1" ht="20.100000000000001" customHeight="1"/>
    <row r="491" s="117" customFormat="1" ht="20.100000000000001" customHeight="1"/>
    <row r="492" s="117" customFormat="1" ht="20.100000000000001" customHeight="1"/>
    <row r="493" s="117" customFormat="1" ht="20.100000000000001" customHeight="1"/>
    <row r="494" s="117" customFormat="1" ht="20.100000000000001" customHeight="1"/>
    <row r="495" s="117" customFormat="1" ht="20.100000000000001" customHeight="1"/>
    <row r="496" s="117" customFormat="1" ht="20.100000000000001" customHeight="1"/>
    <row r="497" s="117" customFormat="1" ht="20.100000000000001" customHeight="1"/>
    <row r="498" s="117" customFormat="1" ht="20.100000000000001" customHeight="1"/>
    <row r="499" s="117" customFormat="1" ht="20.100000000000001" customHeight="1"/>
    <row r="500" s="117" customFormat="1" ht="20.100000000000001" customHeight="1"/>
    <row r="501" s="117" customFormat="1" ht="20.100000000000001" customHeight="1"/>
    <row r="502" s="117" customFormat="1" ht="20.100000000000001" customHeight="1"/>
    <row r="503" s="117" customFormat="1" ht="20.100000000000001" customHeight="1"/>
    <row r="504" s="117" customFormat="1" ht="20.100000000000001" customHeight="1"/>
    <row r="505" s="117" customFormat="1" ht="20.100000000000001" customHeight="1"/>
    <row r="506" s="117" customFormat="1" ht="20.100000000000001" customHeight="1"/>
    <row r="507" s="117" customFormat="1" ht="20.100000000000001" customHeight="1"/>
    <row r="508" s="117" customFormat="1" ht="20.100000000000001" customHeight="1"/>
    <row r="509" s="117" customFormat="1" ht="20.100000000000001" customHeight="1"/>
    <row r="510" s="117" customFormat="1" ht="20.100000000000001" customHeight="1"/>
  </sheetData>
  <phoneticPr fontId="29" type="noConversion"/>
  <pageMargins left="0.74803149606299202" right="0.511811023622047" top="0.62992125984252001" bottom="0.62992125984252001" header="0.511811023622047" footer="0.23622047244094499"/>
  <pageSetup orientation="portrait" r:id="rId1"/>
  <headerFooter alignWithMargins="0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18">
    <tabColor rgb="FF00B050"/>
  </sheetPr>
  <dimension ref="A1:O164"/>
  <sheetViews>
    <sheetView workbookViewId="0">
      <selection activeCell="H14" sqref="H14"/>
    </sheetView>
  </sheetViews>
  <sheetFormatPr defaultRowHeight="15.95" customHeight="1"/>
  <cols>
    <col min="1" max="1" width="43.7109375" style="132" customWidth="1"/>
    <col min="2" max="2" width="9.7109375" style="132" hidden="1" customWidth="1"/>
    <col min="3" max="3" width="10.140625" style="132" customWidth="1"/>
    <col min="4" max="5" width="12" style="132" hidden="1" customWidth="1"/>
    <col min="6" max="6" width="12" style="336" hidden="1" customWidth="1"/>
    <col min="7" max="7" width="12" style="132" hidden="1" customWidth="1"/>
    <col min="8" max="8" width="9.7109375" style="132" customWidth="1"/>
    <col min="9" max="10" width="12" style="132" hidden="1" customWidth="1"/>
    <col min="11" max="11" width="10.7109375" style="132" customWidth="1"/>
    <col min="12" max="12" width="10.28515625" style="132" customWidth="1"/>
    <col min="13" max="16384" width="9.140625" style="132"/>
  </cols>
  <sheetData>
    <row r="1" spans="1:15" ht="18" customHeight="1">
      <c r="A1" s="311" t="s">
        <v>427</v>
      </c>
      <c r="B1" s="312"/>
      <c r="C1" s="312"/>
      <c r="D1" s="312"/>
      <c r="E1" s="312"/>
      <c r="F1" s="333"/>
    </row>
    <row r="2" spans="1:15" ht="18" customHeight="1">
      <c r="A2" s="314" t="s">
        <v>318</v>
      </c>
      <c r="B2" s="312"/>
      <c r="C2" s="312"/>
      <c r="D2" s="312"/>
      <c r="E2" s="312"/>
      <c r="F2" s="333"/>
    </row>
    <row r="3" spans="1:15" ht="18" customHeight="1">
      <c r="A3" s="314"/>
      <c r="B3" s="312"/>
      <c r="C3" s="312"/>
      <c r="D3" s="312"/>
      <c r="E3" s="312"/>
      <c r="F3" s="333"/>
    </row>
    <row r="4" spans="1:15" ht="12" customHeight="1">
      <c r="F4" s="315"/>
    </row>
    <row r="5" spans="1:15" s="295" customFormat="1" ht="24.75" customHeight="1">
      <c r="A5" s="316"/>
      <c r="B5" s="141">
        <v>2009</v>
      </c>
      <c r="C5" s="317">
        <v>2010</v>
      </c>
      <c r="D5" s="141">
        <v>2011</v>
      </c>
      <c r="E5" s="141">
        <v>2012</v>
      </c>
      <c r="F5" s="318">
        <v>2013</v>
      </c>
      <c r="G5" s="318">
        <v>2014</v>
      </c>
      <c r="H5" s="318">
        <v>2015</v>
      </c>
      <c r="I5" s="318">
        <v>2016</v>
      </c>
      <c r="J5" s="141">
        <v>2017</v>
      </c>
      <c r="K5" s="318">
        <v>2018</v>
      </c>
      <c r="L5" s="318">
        <v>2019</v>
      </c>
      <c r="M5" s="318">
        <v>2020</v>
      </c>
    </row>
    <row r="6" spans="1:15" s="295" customFormat="1" ht="20.100000000000001" customHeight="1">
      <c r="A6" s="153" t="s">
        <v>359</v>
      </c>
      <c r="B6" s="153"/>
      <c r="C6" s="153"/>
      <c r="D6" s="153"/>
      <c r="E6" s="153"/>
      <c r="F6" s="153"/>
      <c r="O6" s="108"/>
    </row>
    <row r="7" spans="1:15" s="295" customFormat="1" ht="20.100000000000001" customHeight="1">
      <c r="A7" s="153" t="s">
        <v>360</v>
      </c>
      <c r="O7" s="108"/>
    </row>
    <row r="8" spans="1:15" s="295" customFormat="1" ht="20.100000000000001" customHeight="1">
      <c r="A8" s="320" t="s">
        <v>361</v>
      </c>
      <c r="B8" s="295">
        <v>193</v>
      </c>
      <c r="C8" s="122">
        <f>+'168-180'!C146</f>
        <v>193</v>
      </c>
      <c r="D8" s="122">
        <f>+'168-180'!D146</f>
        <v>196</v>
      </c>
      <c r="E8" s="122">
        <f>+'168-180'!E146</f>
        <v>200</v>
      </c>
      <c r="F8" s="122">
        <f>+'168-180'!F146</f>
        <v>197.47</v>
      </c>
      <c r="G8" s="122">
        <f>+'168-180'!G146</f>
        <v>271</v>
      </c>
      <c r="H8" s="122">
        <f>+'168-180'!H146</f>
        <v>254</v>
      </c>
      <c r="I8" s="122">
        <f>+'168-180'!I146</f>
        <v>303</v>
      </c>
      <c r="J8" s="122">
        <f>+'168-180'!J146</f>
        <v>300</v>
      </c>
      <c r="K8" s="332">
        <f>+'168-180'!K146</f>
        <v>365</v>
      </c>
      <c r="L8" s="332">
        <f>+'168-180'!L146</f>
        <v>754</v>
      </c>
      <c r="M8" s="332">
        <f>+'168-180'!M146</f>
        <v>795</v>
      </c>
      <c r="O8" s="108"/>
    </row>
    <row r="9" spans="1:15" s="295" customFormat="1" ht="20.100000000000001" customHeight="1">
      <c r="A9" s="320" t="s">
        <v>72</v>
      </c>
      <c r="B9" s="295">
        <v>593</v>
      </c>
      <c r="C9" s="122">
        <f>+'168-180'!C356</f>
        <v>550</v>
      </c>
      <c r="D9" s="122">
        <f>+'168-180'!D356</f>
        <v>518</v>
      </c>
      <c r="E9" s="122">
        <f>+'168-180'!E356</f>
        <v>508</v>
      </c>
      <c r="F9" s="122">
        <f>+'168-180'!F356</f>
        <v>666.97</v>
      </c>
      <c r="G9" s="122">
        <f>+'168-180'!G356</f>
        <v>896</v>
      </c>
      <c r="H9" s="122">
        <f>+'168-180'!H356</f>
        <v>729</v>
      </c>
      <c r="I9" s="122">
        <f>+'168-180'!I356</f>
        <v>766</v>
      </c>
      <c r="J9" s="122">
        <f>+'168-180'!J356</f>
        <v>947</v>
      </c>
      <c r="K9" s="332">
        <f>+'168-180'!K356</f>
        <v>946</v>
      </c>
      <c r="L9" s="332">
        <f>+'168-180'!L356</f>
        <v>978</v>
      </c>
      <c r="M9" s="332">
        <f>+'168-180'!M356</f>
        <v>971</v>
      </c>
      <c r="O9" s="108"/>
    </row>
    <row r="10" spans="1:15" s="295" customFormat="1" ht="20.100000000000001" customHeight="1">
      <c r="A10" s="320" t="s">
        <v>362</v>
      </c>
      <c r="B10" s="295">
        <v>416</v>
      </c>
      <c r="C10" s="122">
        <f>+'168-180'!C41</f>
        <v>530</v>
      </c>
      <c r="D10" s="122">
        <f>+'168-180'!D41</f>
        <v>605</v>
      </c>
      <c r="E10" s="122">
        <f>+'168-180'!E41</f>
        <v>695</v>
      </c>
      <c r="F10" s="122">
        <f>+'168-180'!F41</f>
        <v>539.15</v>
      </c>
      <c r="G10" s="122">
        <f>+'168-180'!G41</f>
        <v>521</v>
      </c>
      <c r="H10" s="122">
        <f>+'168-180'!H41</f>
        <v>476</v>
      </c>
      <c r="I10" s="122">
        <f>+'168-180'!I41</f>
        <v>704</v>
      </c>
      <c r="J10" s="122">
        <f>+'168-180'!J41</f>
        <v>953</v>
      </c>
      <c r="K10" s="332">
        <f>+'168-180'!K41</f>
        <v>1557</v>
      </c>
      <c r="L10" s="332">
        <f>+'168-180'!L41</f>
        <v>1874</v>
      </c>
      <c r="M10" s="332">
        <f>+'168-180'!M41</f>
        <v>1857</v>
      </c>
      <c r="O10" s="108"/>
    </row>
    <row r="11" spans="1:15" s="295" customFormat="1" ht="20.100000000000001" customHeight="1">
      <c r="A11" s="320" t="s">
        <v>363</v>
      </c>
      <c r="B11" s="295">
        <v>180</v>
      </c>
      <c r="C11" s="122">
        <v>140</v>
      </c>
      <c r="D11" s="122">
        <v>129</v>
      </c>
      <c r="E11" s="122">
        <v>142</v>
      </c>
      <c r="F11" s="122">
        <v>167</v>
      </c>
      <c r="G11" s="122">
        <v>209</v>
      </c>
      <c r="H11" s="122">
        <v>250</v>
      </c>
      <c r="I11" s="122">
        <v>283</v>
      </c>
      <c r="J11" s="380">
        <v>285.69</v>
      </c>
      <c r="K11" s="400">
        <v>308.45999999999998</v>
      </c>
      <c r="L11" s="332">
        <v>338</v>
      </c>
      <c r="M11" s="332">
        <v>340</v>
      </c>
      <c r="O11" s="108"/>
    </row>
    <row r="12" spans="1:15" s="295" customFormat="1" ht="20.100000000000001" customHeight="1">
      <c r="A12" s="320" t="s">
        <v>565</v>
      </c>
      <c r="B12" s="295">
        <v>290</v>
      </c>
      <c r="C12" s="122">
        <f>+'168-180'!C251</f>
        <v>459</v>
      </c>
      <c r="D12" s="122">
        <f>+'168-180'!D251</f>
        <v>462</v>
      </c>
      <c r="E12" s="122">
        <f>+'168-180'!E251</f>
        <v>594</v>
      </c>
      <c r="F12" s="122">
        <f>+'168-180'!F251</f>
        <v>412</v>
      </c>
      <c r="G12" s="122">
        <f>+'168-180'!G251</f>
        <v>560</v>
      </c>
      <c r="H12" s="122">
        <f>+'168-180'!H251</f>
        <v>481</v>
      </c>
      <c r="I12" s="122">
        <f>+'168-180'!I251</f>
        <v>527</v>
      </c>
      <c r="J12" s="122">
        <f>+'168-180'!J251</f>
        <v>728</v>
      </c>
      <c r="K12" s="332">
        <f>+'168-180'!K251</f>
        <v>1206</v>
      </c>
      <c r="L12" s="332">
        <f>+'168-180'!L251</f>
        <v>1811</v>
      </c>
      <c r="M12" s="332">
        <f>+'168-180'!M251</f>
        <v>3238</v>
      </c>
      <c r="O12" s="108"/>
    </row>
    <row r="13" spans="1:15" s="295" customFormat="1" ht="20.100000000000001" customHeight="1">
      <c r="A13" s="326" t="s">
        <v>364</v>
      </c>
      <c r="C13" s="122"/>
      <c r="D13" s="122"/>
      <c r="E13" s="122"/>
      <c r="F13" s="122"/>
      <c r="G13" s="122"/>
      <c r="H13" s="122"/>
      <c r="I13" s="122"/>
      <c r="J13" s="380"/>
      <c r="K13" s="380"/>
      <c r="O13" s="108"/>
    </row>
    <row r="14" spans="1:15" s="295" customFormat="1" ht="20.100000000000001" customHeight="1">
      <c r="A14" s="320" t="s">
        <v>63</v>
      </c>
      <c r="B14" s="295">
        <v>36421</v>
      </c>
      <c r="C14" s="122">
        <f>+'155-167'!C41</f>
        <v>33406</v>
      </c>
      <c r="D14" s="122">
        <f>+'155-167'!D41</f>
        <v>33292</v>
      </c>
      <c r="E14" s="122">
        <f>+'155-167'!E41</f>
        <v>28268</v>
      </c>
      <c r="F14" s="122">
        <f>+'155-167'!F41</f>
        <v>23435.050000000003</v>
      </c>
      <c r="G14" s="122">
        <f>+'155-167'!G41</f>
        <v>20505</v>
      </c>
      <c r="H14" s="122">
        <f>+'155-167'!H41</f>
        <v>19992</v>
      </c>
      <c r="I14" s="122">
        <f>+'155-167'!I41</f>
        <v>21143</v>
      </c>
      <c r="J14" s="122">
        <f>+'155-167'!J41</f>
        <v>23187</v>
      </c>
      <c r="K14" s="122">
        <f>+'155-167'!K41</f>
        <v>23028</v>
      </c>
      <c r="L14" s="122">
        <f>+'155-167'!L41</f>
        <v>23849</v>
      </c>
      <c r="M14" s="122">
        <f>+'155-167'!M41</f>
        <v>26426</v>
      </c>
      <c r="O14" s="108"/>
    </row>
    <row r="15" spans="1:15" s="295" customFormat="1" ht="20.100000000000001" customHeight="1">
      <c r="A15" s="320" t="s">
        <v>62</v>
      </c>
      <c r="B15" s="295">
        <v>5035</v>
      </c>
      <c r="C15" s="122">
        <f>+'155-167'!C146</f>
        <v>5533</v>
      </c>
      <c r="D15" s="122">
        <f>+'155-167'!D146</f>
        <v>6290</v>
      </c>
      <c r="E15" s="122">
        <f>+'155-167'!E146</f>
        <v>8047</v>
      </c>
      <c r="F15" s="122">
        <f>+'155-167'!F146</f>
        <v>11081.9</v>
      </c>
      <c r="G15" s="122">
        <f>+'155-167'!G146</f>
        <v>16075</v>
      </c>
      <c r="H15" s="122">
        <f>+'155-167'!H146</f>
        <v>21411</v>
      </c>
      <c r="I15" s="122">
        <f>+'155-167'!I146</f>
        <v>27588</v>
      </c>
      <c r="J15" s="122">
        <f>+'155-167'!J146</f>
        <v>38616</v>
      </c>
      <c r="K15" s="122">
        <f>+'155-167'!K146</f>
        <v>37601</v>
      </c>
      <c r="L15" s="122">
        <f>+'155-167'!L146</f>
        <v>35127</v>
      </c>
      <c r="M15" s="122">
        <f>+'155-167'!M146</f>
        <v>33064</v>
      </c>
      <c r="O15" s="108"/>
    </row>
    <row r="16" spans="1:15" s="295" customFormat="1" ht="20.100000000000001" customHeight="1">
      <c r="A16" s="320" t="s">
        <v>61</v>
      </c>
      <c r="B16" s="295">
        <v>25124</v>
      </c>
      <c r="C16" s="122">
        <f>+'155-167'!C251</f>
        <v>30289</v>
      </c>
      <c r="D16" s="122">
        <f>+'155-167'!D251</f>
        <v>34158</v>
      </c>
      <c r="E16" s="122">
        <f>+'155-167'!E251</f>
        <v>37197</v>
      </c>
      <c r="F16" s="122">
        <f>+'155-167'!F251</f>
        <v>39984.770000000004</v>
      </c>
      <c r="G16" s="122">
        <f>+'155-167'!G251</f>
        <v>40629</v>
      </c>
      <c r="H16" s="122">
        <f>+'155-167'!H251</f>
        <v>40481</v>
      </c>
      <c r="I16" s="122">
        <f>+'155-167'!I251</f>
        <v>38706</v>
      </c>
      <c r="J16" s="122">
        <f>+'155-167'!J251</f>
        <v>38381</v>
      </c>
      <c r="K16" s="122">
        <f>+'155-167'!K251</f>
        <v>37841</v>
      </c>
      <c r="L16" s="122">
        <f>+'155-167'!L251</f>
        <v>37786</v>
      </c>
      <c r="M16" s="122">
        <f>+'155-167'!M251</f>
        <v>34477</v>
      </c>
      <c r="O16" s="108"/>
    </row>
    <row r="17" spans="1:15" s="295" customFormat="1" ht="20.100000000000001" customHeight="1">
      <c r="A17" s="320" t="s">
        <v>60</v>
      </c>
      <c r="B17" s="295">
        <v>181960</v>
      </c>
      <c r="C17" s="122">
        <f>+'155-167'!C363</f>
        <v>190765</v>
      </c>
      <c r="D17" s="122">
        <f>+'155-167'!D363</f>
        <v>200193</v>
      </c>
      <c r="E17" s="122">
        <f>+'155-167'!E363</f>
        <v>202022</v>
      </c>
      <c r="F17" s="122">
        <f>+'155-167'!F363</f>
        <v>203560.85</v>
      </c>
      <c r="G17" s="122">
        <f>+'155-167'!G363</f>
        <v>203746</v>
      </c>
      <c r="H17" s="122">
        <f>+'155-167'!H363</f>
        <v>203357</v>
      </c>
      <c r="I17" s="122">
        <f>+'155-167'!I363</f>
        <v>203737</v>
      </c>
      <c r="J17" s="122">
        <f>+'155-167'!J363</f>
        <v>203808</v>
      </c>
      <c r="K17" s="122">
        <f>+'155-167'!K363</f>
        <v>203063</v>
      </c>
      <c r="L17" s="122">
        <f>+'155-167'!L363</f>
        <v>208109</v>
      </c>
      <c r="M17" s="122">
        <f>+'155-167'!M363</f>
        <v>209955</v>
      </c>
      <c r="O17" s="108"/>
    </row>
    <row r="18" spans="1:15" s="295" customFormat="1" ht="20.100000000000001" customHeight="1">
      <c r="A18" s="320" t="s">
        <v>59</v>
      </c>
      <c r="C18" s="381">
        <v>0</v>
      </c>
      <c r="D18" s="381">
        <v>0</v>
      </c>
      <c r="E18" s="381">
        <v>0</v>
      </c>
      <c r="F18" s="381">
        <v>0</v>
      </c>
      <c r="G18" s="294">
        <v>0</v>
      </c>
      <c r="H18" s="294">
        <v>0</v>
      </c>
      <c r="I18" s="294">
        <v>0</v>
      </c>
      <c r="J18" s="294">
        <v>0</v>
      </c>
      <c r="K18" s="294">
        <v>0</v>
      </c>
      <c r="L18" s="294">
        <v>0</v>
      </c>
      <c r="M18" s="294">
        <v>0</v>
      </c>
    </row>
    <row r="19" spans="1:15" s="295" customFormat="1" ht="20.100000000000001" customHeight="1"/>
    <row r="20" spans="1:15" ht="20.100000000000001" customHeight="1">
      <c r="J20" s="337"/>
      <c r="K20" s="337"/>
    </row>
    <row r="21" spans="1:15" ht="20.100000000000001" customHeight="1">
      <c r="M21" s="334"/>
    </row>
    <row r="22" spans="1:15" ht="20.100000000000001" customHeight="1"/>
    <row r="23" spans="1:15" ht="20.100000000000001" customHeight="1"/>
    <row r="24" spans="1:15" ht="20.100000000000001" customHeight="1"/>
    <row r="25" spans="1:15" ht="20.100000000000001" customHeight="1"/>
    <row r="26" spans="1:15" ht="20.100000000000001" customHeight="1"/>
    <row r="27" spans="1:15" ht="20.100000000000001" customHeight="1"/>
    <row r="28" spans="1:15" ht="20.100000000000001" customHeight="1"/>
    <row r="29" spans="1:15" ht="20.100000000000001" customHeight="1"/>
    <row r="30" spans="1:15" ht="20.100000000000001" customHeight="1"/>
    <row r="31" spans="1:15" ht="20.100000000000001" customHeight="1"/>
    <row r="32" spans="1:15" ht="20.100000000000001" customHeight="1"/>
    <row r="33" ht="20.100000000000001" customHeight="1"/>
    <row r="34" ht="20.100000000000001" customHeight="1"/>
    <row r="35" ht="20.100000000000001" customHeight="1"/>
    <row r="36" ht="20.100000000000001" customHeight="1"/>
    <row r="37" ht="20.100000000000001" customHeight="1"/>
    <row r="38" ht="20.100000000000001" customHeight="1"/>
    <row r="39" ht="20.100000000000001" customHeight="1"/>
    <row r="40" ht="20.100000000000001" customHeight="1"/>
    <row r="41" ht="20.100000000000001" customHeight="1"/>
    <row r="42" ht="20.100000000000001" customHeight="1"/>
    <row r="43" ht="20.100000000000001" customHeight="1"/>
    <row r="44" ht="20.100000000000001" customHeight="1"/>
    <row r="45" ht="20.100000000000001" customHeight="1"/>
    <row r="46" ht="20.100000000000001" customHeight="1"/>
    <row r="47" ht="20.100000000000001" customHeight="1"/>
    <row r="48" ht="20.100000000000001" customHeight="1"/>
    <row r="49" ht="20.100000000000001" customHeight="1"/>
    <row r="50" ht="20.100000000000001" customHeight="1"/>
    <row r="51" ht="20.100000000000001" customHeight="1"/>
    <row r="52" ht="20.100000000000001" customHeight="1"/>
    <row r="53" ht="20.100000000000001" customHeight="1"/>
    <row r="54" ht="20.100000000000001" customHeight="1"/>
    <row r="55" ht="20.100000000000001" customHeight="1"/>
    <row r="56" ht="20.100000000000001" customHeight="1"/>
    <row r="57" ht="20.100000000000001" customHeight="1"/>
    <row r="58" ht="20.100000000000001" customHeight="1"/>
    <row r="59" ht="20.100000000000001" customHeight="1"/>
    <row r="60" ht="20.100000000000001" customHeight="1"/>
    <row r="61" ht="20.100000000000001" customHeight="1"/>
    <row r="62" ht="20.100000000000001" customHeight="1"/>
    <row r="63" ht="20.100000000000001" customHeight="1"/>
    <row r="64" ht="20.100000000000001" customHeight="1"/>
    <row r="65" ht="20.100000000000001" customHeight="1"/>
    <row r="66" ht="20.100000000000001" customHeight="1"/>
    <row r="67" ht="20.100000000000001" customHeight="1"/>
    <row r="68" ht="20.100000000000001" customHeight="1"/>
    <row r="69" ht="20.100000000000001" customHeight="1"/>
    <row r="70" ht="20.100000000000001" customHeight="1"/>
    <row r="71" ht="20.100000000000001" customHeight="1"/>
    <row r="72" ht="20.100000000000001" customHeight="1"/>
    <row r="73" ht="20.100000000000001" customHeight="1"/>
    <row r="74" ht="20.100000000000001" customHeight="1"/>
    <row r="75" ht="20.100000000000001" customHeight="1"/>
    <row r="76" ht="20.100000000000001" customHeight="1"/>
    <row r="77" ht="20.100000000000001" customHeight="1"/>
    <row r="78" ht="20.100000000000001" customHeight="1"/>
    <row r="79" ht="20.100000000000001" customHeight="1"/>
    <row r="80" ht="20.100000000000001" customHeight="1"/>
    <row r="81" ht="20.100000000000001" customHeight="1"/>
    <row r="82" ht="20.100000000000001" customHeight="1"/>
    <row r="83" ht="20.100000000000001" customHeight="1"/>
    <row r="84" ht="20.100000000000001" customHeight="1"/>
    <row r="85" ht="20.100000000000001" customHeight="1"/>
    <row r="86" ht="20.100000000000001" customHeight="1"/>
    <row r="87" ht="20.100000000000001" customHeight="1"/>
    <row r="88" ht="20.100000000000001" customHeight="1"/>
    <row r="89" ht="20.100000000000001" customHeight="1"/>
    <row r="90" ht="20.100000000000001" customHeight="1"/>
    <row r="91" ht="20.100000000000001" customHeight="1"/>
    <row r="92" ht="20.100000000000001" customHeight="1"/>
    <row r="93" ht="20.100000000000001" customHeight="1"/>
    <row r="94" ht="20.100000000000001" customHeight="1"/>
    <row r="95" ht="20.100000000000001" customHeight="1"/>
    <row r="96" ht="20.100000000000001" customHeight="1"/>
    <row r="97" ht="20.100000000000001" customHeight="1"/>
    <row r="98" ht="20.100000000000001" customHeight="1"/>
    <row r="99" ht="20.100000000000001" customHeight="1"/>
    <row r="100" ht="20.100000000000001" customHeight="1"/>
    <row r="101" ht="20.100000000000001" customHeight="1"/>
    <row r="102" ht="20.100000000000001" customHeight="1"/>
    <row r="103" ht="20.100000000000001" customHeight="1"/>
    <row r="104" ht="20.100000000000001" customHeight="1"/>
    <row r="105" ht="20.100000000000001" customHeight="1"/>
    <row r="106" ht="20.100000000000001" customHeight="1"/>
    <row r="107" ht="20.100000000000001" customHeight="1"/>
    <row r="108" ht="20.100000000000001" customHeight="1"/>
    <row r="109" ht="20.100000000000001" customHeight="1"/>
    <row r="110" ht="20.100000000000001" customHeight="1"/>
    <row r="111" ht="20.100000000000001" customHeight="1"/>
    <row r="112" ht="20.100000000000001" customHeight="1"/>
    <row r="113" ht="20.100000000000001" customHeight="1"/>
    <row r="114" ht="20.100000000000001" customHeight="1"/>
    <row r="115" ht="20.100000000000001" customHeight="1"/>
    <row r="116" ht="20.100000000000001" customHeight="1"/>
    <row r="117" ht="20.100000000000001" customHeight="1"/>
    <row r="118" ht="20.100000000000001" customHeight="1"/>
    <row r="119" ht="20.100000000000001" customHeight="1"/>
    <row r="120" ht="20.100000000000001" customHeight="1"/>
    <row r="121" ht="20.100000000000001" customHeight="1"/>
    <row r="122" ht="20.100000000000001" customHeight="1"/>
    <row r="123" ht="20.100000000000001" customHeight="1"/>
    <row r="124" ht="20.100000000000001" customHeight="1"/>
    <row r="125" ht="20.100000000000001" customHeight="1"/>
    <row r="126" ht="20.100000000000001" customHeight="1"/>
    <row r="127" ht="20.100000000000001" customHeight="1"/>
    <row r="128" ht="20.100000000000001" customHeight="1"/>
    <row r="129" ht="20.100000000000001" customHeight="1"/>
    <row r="130" ht="20.100000000000001" customHeight="1"/>
    <row r="131" ht="20.100000000000001" customHeight="1"/>
    <row r="132" ht="20.100000000000001" customHeight="1"/>
    <row r="133" ht="20.100000000000001" customHeight="1"/>
    <row r="134" ht="20.100000000000001" customHeight="1"/>
    <row r="135" ht="20.100000000000001" customHeight="1"/>
    <row r="136" ht="20.100000000000001" customHeight="1"/>
    <row r="137" ht="20.100000000000001" customHeight="1"/>
    <row r="138" ht="20.100000000000001" customHeight="1"/>
    <row r="139" ht="20.100000000000001" customHeight="1"/>
    <row r="140" ht="20.100000000000001" customHeight="1"/>
    <row r="141" ht="20.100000000000001" customHeight="1"/>
    <row r="142" ht="20.100000000000001" customHeight="1"/>
    <row r="143" ht="20.100000000000001" customHeight="1"/>
    <row r="144" ht="20.100000000000001" customHeight="1"/>
    <row r="145" ht="20.100000000000001" customHeight="1"/>
    <row r="146" ht="20.100000000000001" customHeight="1"/>
    <row r="147" ht="20.100000000000001" customHeight="1"/>
    <row r="148" ht="20.100000000000001" customHeight="1"/>
    <row r="149" ht="20.100000000000001" customHeight="1"/>
    <row r="150" ht="20.100000000000001" customHeight="1"/>
    <row r="151" ht="20.100000000000001" customHeight="1"/>
    <row r="152" ht="20.100000000000001" customHeight="1"/>
    <row r="153" ht="20.100000000000001" customHeight="1"/>
    <row r="154" ht="20.100000000000001" customHeight="1"/>
    <row r="155" ht="20.100000000000001" customHeight="1"/>
    <row r="156" ht="20.100000000000001" customHeight="1"/>
    <row r="157" ht="20.100000000000001" customHeight="1"/>
    <row r="158" ht="20.100000000000001" customHeight="1"/>
    <row r="159" ht="20.100000000000001" customHeight="1"/>
    <row r="160" ht="20.100000000000001" customHeight="1"/>
    <row r="161" ht="20.100000000000001" customHeight="1"/>
    <row r="162" ht="20.100000000000001" customHeight="1"/>
    <row r="163" ht="20.100000000000001" customHeight="1"/>
    <row r="164" ht="20.100000000000001" customHeight="1"/>
  </sheetData>
  <phoneticPr fontId="29" type="noConversion"/>
  <pageMargins left="0.74803149606299202" right="0.511811023622047" top="0.62992125984252001" bottom="0.62992125984252001" header="0.511811023622047" footer="0.23622047244094499"/>
  <pageSetup orientation="portrait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19">
    <tabColor rgb="FF00B050"/>
  </sheetPr>
  <dimension ref="A1:M212"/>
  <sheetViews>
    <sheetView workbookViewId="0">
      <selection activeCell="L26" sqref="L26"/>
    </sheetView>
  </sheetViews>
  <sheetFormatPr defaultRowHeight="15.95" customHeight="1"/>
  <cols>
    <col min="1" max="1" width="45.85546875" style="132" customWidth="1"/>
    <col min="2" max="2" width="7.42578125" style="132" hidden="1" customWidth="1"/>
    <col min="3" max="3" width="8.7109375" style="122" bestFit="1" customWidth="1"/>
    <col min="4" max="5" width="12.85546875" style="122" hidden="1" customWidth="1"/>
    <col min="6" max="6" width="12.85546875" style="322" hidden="1" customWidth="1"/>
    <col min="7" max="7" width="12.85546875" style="122" hidden="1" customWidth="1"/>
    <col min="8" max="8" width="8.7109375" style="122" bestFit="1" customWidth="1"/>
    <col min="9" max="10" width="12.85546875" style="122" hidden="1" customWidth="1"/>
    <col min="11" max="11" width="10.42578125" style="122" customWidth="1"/>
    <col min="12" max="12" width="8.7109375" style="132" bestFit="1" customWidth="1"/>
    <col min="13" max="16384" width="9.140625" style="132"/>
  </cols>
  <sheetData>
    <row r="1" spans="1:13" ht="18" customHeight="1">
      <c r="A1" s="311" t="s">
        <v>428</v>
      </c>
      <c r="B1" s="312"/>
      <c r="C1" s="382"/>
      <c r="D1" s="382"/>
      <c r="E1" s="382"/>
      <c r="F1" s="383"/>
    </row>
    <row r="2" spans="1:13" ht="18" customHeight="1">
      <c r="A2" s="314" t="s">
        <v>169</v>
      </c>
      <c r="B2" s="312"/>
      <c r="C2" s="382"/>
      <c r="D2" s="382"/>
      <c r="E2" s="382"/>
      <c r="F2" s="383"/>
    </row>
    <row r="3" spans="1:13" ht="18" customHeight="1">
      <c r="A3" s="314"/>
      <c r="B3" s="312"/>
      <c r="C3" s="382"/>
      <c r="D3" s="382"/>
      <c r="E3" s="382"/>
      <c r="F3" s="383"/>
    </row>
    <row r="4" spans="1:13" ht="12" customHeight="1">
      <c r="F4" s="372"/>
    </row>
    <row r="5" spans="1:13" s="295" customFormat="1" ht="24.75" customHeight="1">
      <c r="A5" s="316"/>
      <c r="B5" s="141">
        <v>2009</v>
      </c>
      <c r="C5" s="318">
        <v>2010</v>
      </c>
      <c r="D5" s="427">
        <v>2011</v>
      </c>
      <c r="E5" s="427">
        <v>2012</v>
      </c>
      <c r="F5" s="427">
        <v>2013</v>
      </c>
      <c r="G5" s="427">
        <v>2014</v>
      </c>
      <c r="H5" s="318">
        <v>2015</v>
      </c>
      <c r="I5" s="318">
        <v>2016</v>
      </c>
      <c r="J5" s="318">
        <v>2017</v>
      </c>
      <c r="K5" s="318">
        <v>2018</v>
      </c>
      <c r="L5" s="318">
        <v>2019</v>
      </c>
      <c r="M5" s="318">
        <v>2020</v>
      </c>
    </row>
    <row r="6" spans="1:13" ht="25.5">
      <c r="A6" s="338" t="s">
        <v>487</v>
      </c>
      <c r="B6" s="339"/>
      <c r="C6" s="384"/>
      <c r="D6" s="384"/>
      <c r="E6" s="384"/>
      <c r="F6" s="384"/>
      <c r="G6" s="384"/>
      <c r="H6" s="384"/>
      <c r="I6" s="384"/>
      <c r="J6" s="384"/>
    </row>
    <row r="7" spans="1:13" s="295" customFormat="1" ht="20.100000000000001" customHeight="1">
      <c r="A7" s="153" t="s">
        <v>360</v>
      </c>
      <c r="C7" s="122"/>
      <c r="D7" s="122"/>
      <c r="E7" s="122"/>
      <c r="F7" s="122"/>
      <c r="G7" s="122"/>
      <c r="H7" s="122"/>
      <c r="I7" s="122"/>
      <c r="J7" s="122"/>
      <c r="K7" s="122"/>
    </row>
    <row r="8" spans="1:13" s="295" customFormat="1" ht="20.100000000000001" customHeight="1">
      <c r="A8" s="320" t="s">
        <v>361</v>
      </c>
      <c r="B8" s="295">
        <v>170</v>
      </c>
      <c r="C8" s="122">
        <f>+'168-180'!C181</f>
        <v>179</v>
      </c>
      <c r="D8" s="122">
        <f>+'168-180'!D181</f>
        <v>174</v>
      </c>
      <c r="E8" s="122">
        <f>+'168-180'!E181</f>
        <v>165</v>
      </c>
      <c r="F8" s="122">
        <f>+'168-180'!F181</f>
        <v>157</v>
      </c>
      <c r="G8" s="122">
        <f>+'168-180'!G181</f>
        <v>234</v>
      </c>
      <c r="H8" s="122">
        <f>+'168-180'!H181</f>
        <v>212</v>
      </c>
      <c r="I8" s="122">
        <f>+'168-180'!I181</f>
        <v>251</v>
      </c>
      <c r="J8" s="122">
        <f>+'168-180'!J181</f>
        <v>248</v>
      </c>
      <c r="K8" s="122">
        <f>+'168-180'!K181</f>
        <v>265</v>
      </c>
      <c r="L8" s="122">
        <f>+'168-180'!L181</f>
        <v>575</v>
      </c>
      <c r="M8" s="122">
        <f>+'168-180'!M181</f>
        <v>605</v>
      </c>
    </row>
    <row r="9" spans="1:13" s="295" customFormat="1" ht="20.100000000000001" customHeight="1">
      <c r="A9" s="320" t="s">
        <v>72</v>
      </c>
      <c r="B9" s="295">
        <v>593</v>
      </c>
      <c r="C9" s="122">
        <f>+'168-180'!C391</f>
        <v>480</v>
      </c>
      <c r="D9" s="122">
        <f>+'168-180'!D391</f>
        <v>504</v>
      </c>
      <c r="E9" s="122">
        <f>+'168-180'!E391</f>
        <v>441</v>
      </c>
      <c r="F9" s="122">
        <f>+'168-180'!F391</f>
        <v>641</v>
      </c>
      <c r="G9" s="122">
        <f>+'168-180'!G391</f>
        <v>504</v>
      </c>
      <c r="H9" s="122">
        <f>+'168-180'!H391</f>
        <v>614</v>
      </c>
      <c r="I9" s="122">
        <f>+'168-180'!I391</f>
        <v>624</v>
      </c>
      <c r="J9" s="122">
        <f>+'168-180'!J391</f>
        <v>608</v>
      </c>
      <c r="K9" s="122">
        <f>+'168-180'!K391</f>
        <v>750</v>
      </c>
      <c r="L9" s="122">
        <f>+'168-180'!L391</f>
        <v>771</v>
      </c>
      <c r="M9" s="122">
        <f>+'168-180'!M391</f>
        <v>780</v>
      </c>
    </row>
    <row r="10" spans="1:13" s="295" customFormat="1" ht="20.100000000000001" customHeight="1">
      <c r="A10" s="320" t="s">
        <v>362</v>
      </c>
      <c r="B10" s="295">
        <v>330</v>
      </c>
      <c r="C10" s="122">
        <f>+'168-180'!C76</f>
        <v>441</v>
      </c>
      <c r="D10" s="122">
        <f>+'168-180'!D76</f>
        <v>529</v>
      </c>
      <c r="E10" s="122">
        <f>+'168-180'!E76</f>
        <v>602</v>
      </c>
      <c r="F10" s="122">
        <f>+'168-180'!F76</f>
        <v>383</v>
      </c>
      <c r="G10" s="122">
        <f>+'168-180'!G76</f>
        <v>370</v>
      </c>
      <c r="H10" s="122">
        <f>+'168-180'!H76</f>
        <v>307</v>
      </c>
      <c r="I10" s="122">
        <f>+'168-180'!I76</f>
        <v>507</v>
      </c>
      <c r="J10" s="122">
        <f>+'168-180'!J76</f>
        <v>496</v>
      </c>
      <c r="K10" s="122">
        <f>+'168-180'!K76</f>
        <v>493</v>
      </c>
      <c r="L10" s="122">
        <f>+'168-180'!L76</f>
        <v>1310</v>
      </c>
      <c r="M10" s="122">
        <f>+'168-180'!M76</f>
        <v>1208</v>
      </c>
    </row>
    <row r="11" spans="1:13" s="295" customFormat="1" ht="20.100000000000001" customHeight="1">
      <c r="A11" s="320" t="s">
        <v>363</v>
      </c>
      <c r="B11" s="295">
        <v>155</v>
      </c>
      <c r="C11" s="122">
        <v>107</v>
      </c>
      <c r="D11" s="122">
        <v>111</v>
      </c>
      <c r="E11" s="122">
        <v>116</v>
      </c>
      <c r="F11" s="122">
        <v>138</v>
      </c>
      <c r="G11" s="122">
        <v>165</v>
      </c>
      <c r="H11" s="122">
        <v>194</v>
      </c>
      <c r="I11" s="122">
        <v>255</v>
      </c>
      <c r="J11" s="122">
        <v>134.69999999999999</v>
      </c>
      <c r="K11" s="122">
        <v>267.11</v>
      </c>
      <c r="L11" s="122">
        <v>264</v>
      </c>
      <c r="M11" s="295">
        <v>223</v>
      </c>
    </row>
    <row r="12" spans="1:13" s="295" customFormat="1" ht="20.100000000000001" customHeight="1">
      <c r="A12" s="320" t="s">
        <v>565</v>
      </c>
      <c r="B12" s="295">
        <v>237</v>
      </c>
      <c r="C12" s="122">
        <f>+'168-180'!C286</f>
        <v>399</v>
      </c>
      <c r="D12" s="122">
        <f>+'168-180'!D286</f>
        <v>383</v>
      </c>
      <c r="E12" s="122">
        <f>+'168-180'!E286</f>
        <v>361</v>
      </c>
      <c r="F12" s="122">
        <f>+'168-180'!F286</f>
        <v>258</v>
      </c>
      <c r="G12" s="122">
        <f>+'168-180'!G286</f>
        <v>401</v>
      </c>
      <c r="H12" s="122">
        <f>+'168-180'!H286</f>
        <v>339</v>
      </c>
      <c r="I12" s="122">
        <f>+'168-180'!I286</f>
        <v>401</v>
      </c>
      <c r="J12" s="122">
        <f>+'168-180'!J286</f>
        <v>497</v>
      </c>
      <c r="K12" s="122">
        <f>+'168-180'!K286</f>
        <v>646</v>
      </c>
      <c r="L12" s="122">
        <f>+'168-180'!L286</f>
        <v>1092</v>
      </c>
      <c r="M12" s="122">
        <f>+'168-180'!M286</f>
        <v>1484</v>
      </c>
    </row>
    <row r="13" spans="1:13" s="295" customFormat="1" ht="20.100000000000001" customHeight="1">
      <c r="A13" s="326" t="s">
        <v>364</v>
      </c>
      <c r="C13" s="122"/>
      <c r="D13" s="122"/>
      <c r="E13" s="122"/>
      <c r="F13" s="122"/>
      <c r="G13" s="122"/>
      <c r="H13" s="122"/>
      <c r="I13" s="122"/>
      <c r="J13" s="122"/>
      <c r="K13" s="122"/>
      <c r="L13" s="122"/>
    </row>
    <row r="14" spans="1:13" s="295" customFormat="1" ht="20.100000000000001" customHeight="1">
      <c r="A14" s="320" t="s">
        <v>63</v>
      </c>
      <c r="B14" s="295">
        <v>28916</v>
      </c>
      <c r="C14" s="122">
        <f>+'155-167'!C76</f>
        <v>26401</v>
      </c>
      <c r="D14" s="122">
        <f>+'155-167'!D76</f>
        <v>27863</v>
      </c>
      <c r="E14" s="122">
        <f>+'155-167'!E76</f>
        <v>26050</v>
      </c>
      <c r="F14" s="122">
        <f>+'155-167'!F76</f>
        <v>22866</v>
      </c>
      <c r="G14" s="122">
        <f>+'155-167'!G76</f>
        <v>20231</v>
      </c>
      <c r="H14" s="122">
        <f>+'155-167'!H76</f>
        <v>19308</v>
      </c>
      <c r="I14" s="122">
        <f>+'155-167'!I76</f>
        <v>19123</v>
      </c>
      <c r="J14" s="122">
        <f>+'155-167'!J76</f>
        <v>18525</v>
      </c>
      <c r="K14" s="122">
        <f>+'155-167'!K76</f>
        <v>20332</v>
      </c>
      <c r="L14" s="122">
        <f>+'155-167'!L76</f>
        <v>20733</v>
      </c>
      <c r="M14" s="122">
        <f>+'155-167'!M76</f>
        <v>22644</v>
      </c>
    </row>
    <row r="15" spans="1:13" s="295" customFormat="1" ht="20.100000000000001" customHeight="1">
      <c r="A15" s="320" t="s">
        <v>62</v>
      </c>
      <c r="B15" s="295">
        <v>4219</v>
      </c>
      <c r="C15" s="122">
        <f>+'155-167'!C181</f>
        <v>4661</v>
      </c>
      <c r="D15" s="122">
        <f>+'155-167'!D181</f>
        <v>4867</v>
      </c>
      <c r="E15" s="122">
        <f>+'155-167'!E181</f>
        <v>5508</v>
      </c>
      <c r="F15" s="122">
        <f>+'155-167'!F181</f>
        <v>6178</v>
      </c>
      <c r="G15" s="122">
        <f>+'155-167'!G181</f>
        <v>8056</v>
      </c>
      <c r="H15" s="122">
        <f>+'155-167'!H181</f>
        <v>11642</v>
      </c>
      <c r="I15" s="122">
        <f>+'155-167'!I181</f>
        <v>14865</v>
      </c>
      <c r="J15" s="122">
        <f>+'155-167'!J181</f>
        <v>21723</v>
      </c>
      <c r="K15" s="122">
        <f>+'155-167'!K181</f>
        <v>25843</v>
      </c>
      <c r="L15" s="122">
        <f>+'155-167'!L181</f>
        <v>28042</v>
      </c>
      <c r="M15" s="122">
        <f>+'155-167'!M181</f>
        <v>27816</v>
      </c>
    </row>
    <row r="16" spans="1:13" s="295" customFormat="1" ht="20.100000000000001" customHeight="1">
      <c r="A16" s="320" t="s">
        <v>61</v>
      </c>
      <c r="B16" s="295">
        <v>18497</v>
      </c>
      <c r="C16" s="122">
        <f>+'155-167'!C286</f>
        <v>18567</v>
      </c>
      <c r="D16" s="122">
        <f>+'155-167'!D286</f>
        <v>19721</v>
      </c>
      <c r="E16" s="122">
        <f>+'155-167'!E286</f>
        <v>20263</v>
      </c>
      <c r="F16" s="122">
        <f>+'155-167'!F286</f>
        <v>20383</v>
      </c>
      <c r="G16" s="122">
        <f>+'155-167'!G286</f>
        <v>20508</v>
      </c>
      <c r="H16" s="122">
        <f>+'155-167'!H286</f>
        <v>22612</v>
      </c>
      <c r="I16" s="122">
        <f>+'155-167'!I286</f>
        <v>22754</v>
      </c>
      <c r="J16" s="122">
        <f>+'155-167'!J286</f>
        <v>24283</v>
      </c>
      <c r="K16" s="122">
        <f>+'155-167'!K286</f>
        <v>25784</v>
      </c>
      <c r="L16" s="122">
        <f>+'155-167'!L286</f>
        <v>26561</v>
      </c>
      <c r="M16" s="122">
        <f>+'155-167'!M286</f>
        <v>22991</v>
      </c>
    </row>
    <row r="17" spans="1:13" s="295" customFormat="1" ht="20.100000000000001" customHeight="1">
      <c r="A17" s="320" t="s">
        <v>60</v>
      </c>
      <c r="B17" s="295">
        <v>171977</v>
      </c>
      <c r="C17" s="122">
        <f>+'155-167'!C405</f>
        <v>177890</v>
      </c>
      <c r="D17" s="122">
        <f>+'155-167'!D405</f>
        <v>190329</v>
      </c>
      <c r="E17" s="122">
        <f>+'155-167'!E405</f>
        <v>189091</v>
      </c>
      <c r="F17" s="122">
        <f>+'155-167'!F405</f>
        <v>190208</v>
      </c>
      <c r="G17" s="122">
        <f>+'155-167'!G405</f>
        <v>192471</v>
      </c>
      <c r="H17" s="122">
        <f>+'155-167'!H405</f>
        <v>192534</v>
      </c>
      <c r="I17" s="122">
        <f>+'155-167'!I405</f>
        <v>191483</v>
      </c>
      <c r="J17" s="122">
        <f>+'155-167'!J405</f>
        <v>187279</v>
      </c>
      <c r="K17" s="122">
        <f>+'155-167'!K405</f>
        <v>187940</v>
      </c>
      <c r="L17" s="122">
        <f>+'155-167'!L405</f>
        <v>190678</v>
      </c>
      <c r="M17" s="122">
        <f>+'155-167'!M405</f>
        <v>194998</v>
      </c>
    </row>
    <row r="18" spans="1:13" s="295" customFormat="1" ht="20.100000000000001" customHeight="1">
      <c r="A18" s="320" t="s">
        <v>59</v>
      </c>
      <c r="C18" s="381">
        <v>0</v>
      </c>
      <c r="D18" s="381">
        <v>0</v>
      </c>
      <c r="E18" s="381">
        <v>0</v>
      </c>
      <c r="F18" s="381">
        <v>0</v>
      </c>
      <c r="G18" s="294">
        <v>0</v>
      </c>
      <c r="H18" s="294">
        <v>0</v>
      </c>
      <c r="I18" s="294">
        <v>0</v>
      </c>
      <c r="J18" s="294">
        <v>0</v>
      </c>
      <c r="K18" s="294">
        <v>0</v>
      </c>
      <c r="L18" s="294">
        <v>0</v>
      </c>
      <c r="M18" s="294">
        <v>0</v>
      </c>
    </row>
    <row r="19" spans="1:13" s="295" customFormat="1" ht="20.100000000000001" customHeight="1">
      <c r="A19" s="326" t="s">
        <v>64</v>
      </c>
      <c r="C19" s="122"/>
      <c r="D19" s="122"/>
      <c r="E19" s="122"/>
      <c r="F19" s="122"/>
      <c r="G19" s="122"/>
      <c r="H19" s="122"/>
      <c r="I19" s="122"/>
      <c r="J19" s="122"/>
      <c r="K19" s="122"/>
      <c r="L19" s="122"/>
    </row>
    <row r="20" spans="1:13" s="295" customFormat="1" ht="20.100000000000001" customHeight="1">
      <c r="A20" s="153" t="s">
        <v>360</v>
      </c>
      <c r="C20" s="122"/>
      <c r="D20" s="122"/>
      <c r="E20" s="122"/>
      <c r="F20" s="122"/>
      <c r="G20" s="122"/>
      <c r="H20" s="122"/>
      <c r="I20" s="122"/>
      <c r="J20" s="122"/>
      <c r="K20" s="122"/>
      <c r="L20" s="122"/>
    </row>
    <row r="21" spans="1:13" s="295" customFormat="1" ht="20.100000000000001" customHeight="1">
      <c r="A21" s="320" t="s">
        <v>361</v>
      </c>
      <c r="B21" s="295">
        <v>1846</v>
      </c>
      <c r="C21" s="122">
        <f>+'168-180'!C216</f>
        <v>2106</v>
      </c>
      <c r="D21" s="122">
        <f>+'168-180'!D216</f>
        <v>1786</v>
      </c>
      <c r="E21" s="122">
        <f>+'168-180'!E216</f>
        <v>1971</v>
      </c>
      <c r="F21" s="122">
        <f>+'168-180'!F216</f>
        <v>1910</v>
      </c>
      <c r="G21" s="122">
        <f>+'168-180'!G216</f>
        <v>2820</v>
      </c>
      <c r="H21" s="122">
        <f>+'168-180'!H216</f>
        <v>2366</v>
      </c>
      <c r="I21" s="122">
        <f>+'168-180'!I216</f>
        <v>2671</v>
      </c>
      <c r="J21" s="122">
        <f>+'168-180'!J216</f>
        <v>3122</v>
      </c>
      <c r="K21" s="122">
        <f>+'168-180'!K216</f>
        <v>3251</v>
      </c>
      <c r="L21" s="122">
        <f>+'168-180'!L216</f>
        <v>7331</v>
      </c>
      <c r="M21" s="122">
        <f>+'168-180'!M216</f>
        <v>7803</v>
      </c>
    </row>
    <row r="22" spans="1:13" s="295" customFormat="1" ht="20.100000000000001" customHeight="1">
      <c r="A22" s="320" t="s">
        <v>72</v>
      </c>
      <c r="B22" s="295">
        <v>4553</v>
      </c>
      <c r="C22" s="122">
        <f>+'168-180'!C433</f>
        <v>3688</v>
      </c>
      <c r="D22" s="122">
        <f>+'168-180'!D433</f>
        <v>4506</v>
      </c>
      <c r="E22" s="122">
        <f>+'168-180'!E433</f>
        <v>4391</v>
      </c>
      <c r="F22" s="122">
        <f>+'168-180'!F433</f>
        <v>6741</v>
      </c>
      <c r="G22" s="122">
        <f>+'168-180'!G433</f>
        <v>3868</v>
      </c>
      <c r="H22" s="122">
        <f>+'168-180'!H433</f>
        <v>5420</v>
      </c>
      <c r="I22" s="122">
        <f>+'168-180'!I433</f>
        <v>7428</v>
      </c>
      <c r="J22" s="122">
        <f>+'168-180'!J433</f>
        <v>5248</v>
      </c>
      <c r="K22" s="122">
        <f>+'168-180'!K433</f>
        <v>6933</v>
      </c>
      <c r="L22" s="122">
        <f>+'168-180'!L433</f>
        <v>8818</v>
      </c>
      <c r="M22" s="122">
        <f>+'168-180'!M433</f>
        <v>7738</v>
      </c>
    </row>
    <row r="23" spans="1:13" s="295" customFormat="1" ht="20.100000000000001" customHeight="1">
      <c r="A23" s="320" t="s">
        <v>362</v>
      </c>
      <c r="B23" s="295">
        <v>1653</v>
      </c>
      <c r="C23" s="122">
        <f>+'168-180'!C111</f>
        <v>2733</v>
      </c>
      <c r="D23" s="122">
        <f>+'168-180'!D111</f>
        <v>3175</v>
      </c>
      <c r="E23" s="122">
        <f>+'168-180'!E111</f>
        <v>3625</v>
      </c>
      <c r="F23" s="122">
        <f>+'168-180'!F111</f>
        <v>2353</v>
      </c>
      <c r="G23" s="122">
        <f>+'168-180'!G111</f>
        <v>2257</v>
      </c>
      <c r="H23" s="122">
        <f>+'168-180'!H111</f>
        <v>1989</v>
      </c>
      <c r="I23" s="122">
        <f>+'168-180'!I111</f>
        <v>3626</v>
      </c>
      <c r="J23" s="122">
        <f>+'168-180'!J111</f>
        <v>3185</v>
      </c>
      <c r="K23" s="122">
        <f>+'168-180'!K111</f>
        <v>4274</v>
      </c>
      <c r="L23" s="122">
        <f>+'168-180'!L111</f>
        <v>11147</v>
      </c>
      <c r="M23" s="122">
        <f>+'168-180'!M111</f>
        <v>10739</v>
      </c>
    </row>
    <row r="24" spans="1:13" s="295" customFormat="1" ht="20.100000000000001" customHeight="1">
      <c r="A24" s="320" t="s">
        <v>363</v>
      </c>
      <c r="B24" s="295">
        <v>1864</v>
      </c>
      <c r="C24" s="122">
        <v>1110</v>
      </c>
      <c r="D24" s="122">
        <v>1146</v>
      </c>
      <c r="E24" s="122">
        <v>1419</v>
      </c>
      <c r="F24" s="122">
        <v>1547</v>
      </c>
      <c r="G24" s="122">
        <v>2078</v>
      </c>
      <c r="H24" s="122">
        <v>2262</v>
      </c>
      <c r="I24" s="122">
        <v>2749</v>
      </c>
      <c r="J24" s="122">
        <v>3320.02</v>
      </c>
      <c r="K24" s="122">
        <v>3169.04</v>
      </c>
      <c r="L24" s="122">
        <v>4201</v>
      </c>
      <c r="M24" s="122">
        <v>4146</v>
      </c>
    </row>
    <row r="25" spans="1:13" s="295" customFormat="1" ht="20.100000000000001" customHeight="1">
      <c r="A25" s="320" t="s">
        <v>565</v>
      </c>
      <c r="B25" s="295">
        <v>2079</v>
      </c>
      <c r="C25" s="122">
        <f>+'168-180'!C321</f>
        <v>2875</v>
      </c>
      <c r="D25" s="122">
        <f>+'168-180'!D321</f>
        <v>3202</v>
      </c>
      <c r="E25" s="122">
        <f>+'168-180'!E321</f>
        <v>3523</v>
      </c>
      <c r="F25" s="122">
        <f>+'168-180'!F321</f>
        <v>2770</v>
      </c>
      <c r="G25" s="122">
        <f>+'168-180'!G321</f>
        <v>3805</v>
      </c>
      <c r="H25" s="122">
        <f>+'168-180'!H321</f>
        <v>3246</v>
      </c>
      <c r="I25" s="122">
        <f>+'168-180'!I321</f>
        <v>3298</v>
      </c>
      <c r="J25" s="122">
        <f>+'168-180'!J321</f>
        <v>4321</v>
      </c>
      <c r="K25" s="122">
        <f>+'168-180'!K321</f>
        <v>5667</v>
      </c>
      <c r="L25" s="122">
        <f>+'168-180'!L321</f>
        <v>10217</v>
      </c>
      <c r="M25" s="122">
        <f>+'168-180'!M321</f>
        <v>14227</v>
      </c>
    </row>
    <row r="26" spans="1:13" s="295" customFormat="1" ht="20.100000000000001" customHeight="1">
      <c r="A26" s="326" t="s">
        <v>364</v>
      </c>
      <c r="C26" s="122"/>
      <c r="D26" s="122"/>
      <c r="E26" s="122"/>
      <c r="F26" s="122"/>
      <c r="G26" s="122"/>
      <c r="H26" s="122"/>
      <c r="I26" s="122"/>
      <c r="J26" s="122"/>
      <c r="K26" s="122"/>
      <c r="L26" s="122"/>
    </row>
    <row r="27" spans="1:13" s="295" customFormat="1" ht="20.100000000000001" customHeight="1">
      <c r="A27" s="320" t="s">
        <v>63</v>
      </c>
      <c r="B27" s="295">
        <v>24106</v>
      </c>
      <c r="C27" s="122">
        <f>+'155-167'!C111</f>
        <v>25234</v>
      </c>
      <c r="D27" s="122">
        <f>+'155-167'!D111</f>
        <v>25235</v>
      </c>
      <c r="E27" s="122">
        <f>+'155-167'!E111</f>
        <v>23890</v>
      </c>
      <c r="F27" s="122">
        <f>+'155-167'!F111</f>
        <v>24529</v>
      </c>
      <c r="G27" s="122">
        <f>+'155-167'!G111</f>
        <v>25740</v>
      </c>
      <c r="H27" s="122">
        <f>+'155-167'!H111</f>
        <v>22787</v>
      </c>
      <c r="I27" s="122">
        <f>+'155-167'!I111</f>
        <v>23602</v>
      </c>
      <c r="J27" s="122">
        <f>+'155-167'!J111</f>
        <v>20394</v>
      </c>
      <c r="K27" s="122">
        <f>+'155-167'!K111</f>
        <v>23409</v>
      </c>
      <c r="L27" s="122">
        <f>+'155-167'!L111</f>
        <v>21443</v>
      </c>
      <c r="M27" s="122">
        <f>+'155-167'!M111</f>
        <v>28127</v>
      </c>
    </row>
    <row r="28" spans="1:13" s="295" customFormat="1" ht="20.100000000000001" customHeight="1">
      <c r="A28" s="320" t="s">
        <v>62</v>
      </c>
      <c r="B28" s="295">
        <v>11881</v>
      </c>
      <c r="C28" s="122">
        <f>+'155-167'!C216</f>
        <v>12816</v>
      </c>
      <c r="D28" s="122">
        <f>+'155-167'!D216</f>
        <v>13797</v>
      </c>
      <c r="E28" s="122">
        <f>+'155-167'!E216</f>
        <v>15639</v>
      </c>
      <c r="F28" s="122">
        <f>+'155-167'!F216</f>
        <v>19408</v>
      </c>
      <c r="G28" s="122">
        <f>+'155-167'!G216</f>
        <v>24695</v>
      </c>
      <c r="H28" s="122">
        <f>+'155-167'!H216</f>
        <v>35149</v>
      </c>
      <c r="I28" s="122">
        <f>+'155-167'!I216</f>
        <v>48650</v>
      </c>
      <c r="J28" s="122">
        <f>+'155-167'!J216</f>
        <v>71711</v>
      </c>
      <c r="K28" s="122">
        <f>+'155-167'!K216</f>
        <v>77498</v>
      </c>
      <c r="L28" s="122">
        <f>+'155-167'!L216</f>
        <v>74122</v>
      </c>
      <c r="M28" s="122">
        <f>+'155-167'!M216</f>
        <v>76956</v>
      </c>
    </row>
    <row r="29" spans="1:13" s="295" customFormat="1" ht="20.100000000000001" customHeight="1">
      <c r="A29" s="320" t="s">
        <v>61</v>
      </c>
      <c r="B29" s="295">
        <v>28038</v>
      </c>
      <c r="C29" s="122">
        <f>+'155-167'!C321</f>
        <v>29728</v>
      </c>
      <c r="D29" s="122">
        <f>+'155-167'!D321</f>
        <v>31435</v>
      </c>
      <c r="E29" s="122">
        <f>+'155-167'!E321</f>
        <v>32178</v>
      </c>
      <c r="F29" s="122">
        <f>+'155-167'!F321</f>
        <v>31365</v>
      </c>
      <c r="G29" s="122">
        <f>+'155-167'!G321</f>
        <v>30207</v>
      </c>
      <c r="H29" s="122">
        <f>+'155-167'!H321</f>
        <v>29454</v>
      </c>
      <c r="I29" s="122">
        <f>+'155-167'!I321</f>
        <v>31307</v>
      </c>
      <c r="J29" s="122">
        <f>+'155-167'!J321</f>
        <v>37168</v>
      </c>
      <c r="K29" s="122">
        <f>+'155-167'!K321</f>
        <v>30452</v>
      </c>
      <c r="L29" s="122">
        <f>+'155-167'!L321</f>
        <v>36323</v>
      </c>
      <c r="M29" s="122">
        <f>+'155-167'!M321</f>
        <v>33404</v>
      </c>
    </row>
    <row r="30" spans="1:13" s="295" customFormat="1" ht="20.100000000000001" customHeight="1">
      <c r="A30" s="320" t="s">
        <v>60</v>
      </c>
      <c r="B30" s="295">
        <v>380373</v>
      </c>
      <c r="C30" s="122">
        <f>+'155-167'!C448</f>
        <v>399098</v>
      </c>
      <c r="D30" s="122">
        <f>+'155-167'!D448</f>
        <v>487748</v>
      </c>
      <c r="E30" s="122">
        <f>+'155-167'!E448</f>
        <v>412182</v>
      </c>
      <c r="F30" s="122">
        <f>+'155-167'!F448</f>
        <v>462433</v>
      </c>
      <c r="G30" s="122">
        <f>+'155-167'!G448</f>
        <v>444121</v>
      </c>
      <c r="H30" s="122">
        <f>+'155-167'!H448</f>
        <v>454810</v>
      </c>
      <c r="I30" s="122">
        <f>+'155-167'!I448</f>
        <v>447348</v>
      </c>
      <c r="J30" s="122">
        <f>+'155-167'!J448</f>
        <v>459785</v>
      </c>
      <c r="K30" s="122">
        <f>+'155-167'!K448</f>
        <v>478083</v>
      </c>
      <c r="L30" s="122">
        <f>+'155-167'!L448</f>
        <v>476424</v>
      </c>
      <c r="M30" s="122">
        <f>+'155-167'!M448</f>
        <v>508944</v>
      </c>
    </row>
    <row r="31" spans="1:13" s="295" customFormat="1" ht="20.100000000000001" customHeight="1">
      <c r="A31" s="320" t="s">
        <v>59</v>
      </c>
      <c r="C31" s="294">
        <v>0</v>
      </c>
      <c r="D31" s="381">
        <v>0</v>
      </c>
      <c r="E31" s="381">
        <v>0</v>
      </c>
      <c r="F31" s="381">
        <v>0</v>
      </c>
      <c r="G31" s="294">
        <v>0</v>
      </c>
      <c r="H31" s="294">
        <v>0</v>
      </c>
      <c r="I31" s="294">
        <v>0</v>
      </c>
      <c r="J31" s="294">
        <v>0</v>
      </c>
      <c r="K31" s="294">
        <v>0</v>
      </c>
      <c r="L31" s="294">
        <v>0</v>
      </c>
      <c r="M31" s="294">
        <v>0</v>
      </c>
    </row>
    <row r="32" spans="1:13" s="295" customFormat="1" ht="20.100000000000001" customHeight="1">
      <c r="C32" s="122"/>
      <c r="D32" s="122"/>
      <c r="E32" s="122"/>
      <c r="F32" s="122"/>
      <c r="G32" s="122"/>
      <c r="H32" s="122"/>
      <c r="I32" s="122"/>
      <c r="J32" s="122"/>
      <c r="K32" s="122"/>
    </row>
    <row r="33" spans="1:1" ht="18.75" customHeight="1">
      <c r="A33" s="340"/>
    </row>
    <row r="34" spans="1:1" ht="12.75"/>
    <row r="35" spans="1:1" ht="12.75"/>
    <row r="36" spans="1:1" ht="12.75"/>
    <row r="37" spans="1:1" ht="12.75"/>
    <row r="38" spans="1:1" ht="12.75"/>
    <row r="39" spans="1:1" ht="12.75"/>
    <row r="40" spans="1:1" ht="12.75"/>
    <row r="41" spans="1:1" ht="12.75"/>
    <row r="42" spans="1:1" ht="12.75"/>
    <row r="43" spans="1:1" ht="12.75"/>
    <row r="44" spans="1:1" ht="12.75"/>
    <row r="45" spans="1:1" ht="12.75"/>
    <row r="46" spans="1:1" ht="12.75"/>
    <row r="47" spans="1:1" ht="12.75"/>
    <row r="48" spans="1:1" ht="12.75"/>
    <row r="49" ht="12.75"/>
    <row r="50" ht="12.75"/>
    <row r="51" ht="12.75"/>
    <row r="52" ht="12.75"/>
    <row r="53" ht="12.75"/>
    <row r="54" ht="12.75"/>
    <row r="55" ht="12.75"/>
    <row r="56" ht="12.75"/>
    <row r="57" ht="12.75"/>
    <row r="58" ht="12.75"/>
    <row r="59" ht="12.75"/>
    <row r="60" ht="12.75"/>
    <row r="61" ht="12.75"/>
    <row r="62" ht="12.75"/>
    <row r="63" ht="12.75"/>
    <row r="64" ht="12.75"/>
    <row r="65" ht="12.75"/>
    <row r="66" ht="12.75"/>
    <row r="67" ht="12.75"/>
    <row r="68" ht="12.75"/>
    <row r="69" ht="12.75"/>
    <row r="70" ht="12.75"/>
    <row r="71" ht="12.75"/>
    <row r="72" ht="12.75"/>
    <row r="73" ht="12.75"/>
    <row r="74" ht="12.75"/>
    <row r="75" ht="12.75"/>
    <row r="76" ht="12.75"/>
    <row r="77" ht="12.75"/>
    <row r="78" ht="12.75"/>
    <row r="79" ht="12.75"/>
    <row r="80" ht="12.75"/>
    <row r="81" ht="12.75"/>
    <row r="82" ht="12.75"/>
    <row r="83" ht="12.75"/>
    <row r="84" ht="12.75"/>
    <row r="85" ht="12.75"/>
    <row r="86" ht="12.75"/>
    <row r="87" ht="12.75"/>
    <row r="88" ht="12.75"/>
    <row r="89" ht="12.75"/>
    <row r="90" ht="12.75"/>
    <row r="91" ht="12.75"/>
    <row r="92" ht="12.75"/>
    <row r="93" ht="12.75"/>
    <row r="94" ht="12.75"/>
    <row r="95" ht="12.75"/>
    <row r="96" ht="12.75"/>
    <row r="97" ht="12.75"/>
    <row r="98" ht="12.75"/>
    <row r="99" ht="12.75"/>
    <row r="100" ht="12.75"/>
    <row r="101" ht="12.75"/>
    <row r="102" ht="12.75"/>
    <row r="103" ht="12.75"/>
    <row r="104" ht="12.75"/>
    <row r="105" ht="12.75"/>
    <row r="106" ht="12.75"/>
    <row r="107" ht="12.75"/>
    <row r="108" ht="12.75"/>
    <row r="109" ht="12.75"/>
    <row r="110" ht="12.75"/>
    <row r="111" ht="12.75"/>
    <row r="112" ht="12.75"/>
    <row r="113" ht="12.75"/>
    <row r="114" ht="12.75"/>
    <row r="115" ht="12.75"/>
    <row r="116" ht="12.75"/>
    <row r="117" ht="12.75"/>
    <row r="118" ht="12.75"/>
    <row r="119" ht="12.75"/>
    <row r="120" ht="12.75"/>
    <row r="121" ht="12.75"/>
    <row r="122" ht="12.75"/>
    <row r="123" ht="12.75"/>
    <row r="124" ht="12.75"/>
    <row r="125" ht="12.75"/>
    <row r="126" ht="12.75"/>
    <row r="127" ht="12.75"/>
    <row r="128" ht="12.75"/>
    <row r="129" ht="12.75"/>
    <row r="130" ht="12.75"/>
    <row r="131" ht="12.75"/>
    <row r="132" ht="12.75"/>
    <row r="133" ht="12.75"/>
    <row r="134" ht="12.75"/>
    <row r="135" ht="12.75"/>
    <row r="136" ht="12.75"/>
    <row r="137" ht="12.75"/>
    <row r="138" ht="12.75"/>
    <row r="139" ht="12.75"/>
    <row r="140" ht="12.75"/>
    <row r="141" ht="12.75"/>
    <row r="142" ht="12.75"/>
    <row r="143" ht="12.75"/>
    <row r="144" ht="12.75"/>
    <row r="145" ht="12.75"/>
    <row r="146" ht="12.75"/>
    <row r="147" ht="12.75"/>
    <row r="148" ht="12.75"/>
    <row r="149" ht="12.75"/>
    <row r="150" ht="12.75"/>
    <row r="151" ht="12.75"/>
    <row r="152" ht="12.75"/>
    <row r="153" ht="12.75"/>
    <row r="154" ht="12.75"/>
    <row r="155" ht="12.75"/>
    <row r="156" ht="12.75"/>
    <row r="157" ht="12.75"/>
    <row r="158" ht="12.75"/>
    <row r="159" ht="12.75"/>
    <row r="160" ht="12.75"/>
    <row r="161" ht="12.75"/>
    <row r="162" ht="12.75"/>
    <row r="163" ht="12.75"/>
    <row r="164" ht="12.75"/>
    <row r="165" ht="12.75"/>
    <row r="166" ht="12.75"/>
    <row r="167" ht="12.75"/>
    <row r="168" ht="12.75"/>
    <row r="169" ht="12.75"/>
    <row r="170" ht="12.75"/>
    <row r="171" ht="12.75"/>
    <row r="172" ht="12.75"/>
    <row r="173" ht="12.75"/>
    <row r="174" ht="12.75"/>
    <row r="175" ht="12.75"/>
    <row r="176" ht="12.75"/>
    <row r="177" ht="12.75"/>
    <row r="178" ht="12.75"/>
    <row r="179" ht="12.75"/>
    <row r="180" ht="12.75"/>
    <row r="181" ht="12.75"/>
    <row r="182" ht="12.75"/>
    <row r="183" ht="12.75"/>
    <row r="184" ht="12.75"/>
    <row r="185" ht="12.75"/>
    <row r="186" ht="12.75"/>
    <row r="187" ht="12.75"/>
    <row r="188" ht="12.75"/>
    <row r="189" ht="12.75"/>
    <row r="190" ht="12.75"/>
    <row r="191" ht="12.75"/>
    <row r="192" ht="12.75"/>
    <row r="193" ht="12.75"/>
    <row r="194" ht="12.75"/>
    <row r="195" ht="12.75"/>
    <row r="196" ht="12.75"/>
    <row r="197" ht="12.75"/>
    <row r="198" ht="12.75"/>
    <row r="199" ht="12.75"/>
    <row r="200" ht="12.75"/>
    <row r="201" ht="12.75"/>
    <row r="202" ht="12.75"/>
    <row r="203" ht="12.75"/>
    <row r="204" ht="12.75"/>
    <row r="205" ht="12.75"/>
    <row r="206" ht="12.75"/>
    <row r="207" ht="12.75"/>
    <row r="208" ht="12.75"/>
    <row r="209" ht="12.75"/>
    <row r="210" ht="12.75"/>
    <row r="211" ht="12.75"/>
    <row r="212" ht="12.75"/>
  </sheetData>
  <pageMargins left="0.74803149606299202" right="0.511811023622047" top="0.62992125984252001" bottom="0.62992125984252001" header="0.511811023622047" footer="0.23622047244094499"/>
  <pageSetup orientation="portrait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0">
    <tabColor rgb="FF00B050"/>
  </sheetPr>
  <dimension ref="A1:R464"/>
  <sheetViews>
    <sheetView workbookViewId="0">
      <selection activeCell="Q13" sqref="Q13"/>
    </sheetView>
  </sheetViews>
  <sheetFormatPr defaultRowHeight="12.75"/>
  <cols>
    <col min="1" max="1" width="37" style="256" customWidth="1"/>
    <col min="2" max="2" width="9.7109375" style="256" hidden="1" customWidth="1"/>
    <col min="3" max="3" width="9.7109375" style="256" customWidth="1"/>
    <col min="4" max="7" width="13.5703125" style="256" hidden="1" customWidth="1"/>
    <col min="8" max="8" width="10.5703125" style="256" customWidth="1"/>
    <col min="9" max="10" width="13.5703125" style="256" hidden="1" customWidth="1"/>
    <col min="11" max="11" width="10.140625" style="256" customWidth="1"/>
    <col min="12" max="12" width="10.7109375" style="256" customWidth="1"/>
    <col min="13" max="13" width="11.140625" style="256" customWidth="1"/>
    <col min="14" max="16384" width="9.140625" style="256"/>
  </cols>
  <sheetData>
    <row r="1" spans="1:18" s="277" customFormat="1" ht="20.100000000000001" customHeight="1">
      <c r="A1" s="439" t="s">
        <v>429</v>
      </c>
      <c r="B1" s="439"/>
      <c r="C1" s="153"/>
      <c r="D1" s="153"/>
      <c r="E1" s="153"/>
      <c r="F1" s="153"/>
      <c r="G1" s="153"/>
      <c r="H1" s="153"/>
      <c r="I1" s="153"/>
      <c r="J1" s="153"/>
      <c r="K1" s="153"/>
      <c r="L1" s="153"/>
    </row>
    <row r="2" spans="1:18" s="277" customFormat="1" ht="20.100000000000001" customHeight="1">
      <c r="A2" s="439" t="s">
        <v>365</v>
      </c>
      <c r="B2" s="439"/>
      <c r="C2" s="439"/>
      <c r="D2" s="439"/>
      <c r="E2" s="439"/>
    </row>
    <row r="3" spans="1:18" s="277" customFormat="1" ht="20.100000000000001" customHeight="1">
      <c r="A3" s="440" t="s">
        <v>366</v>
      </c>
      <c r="B3" s="439"/>
      <c r="C3" s="439"/>
      <c r="D3" s="439"/>
      <c r="E3" s="439"/>
    </row>
    <row r="4" spans="1:18" s="277" customFormat="1" ht="20.100000000000001" customHeight="1">
      <c r="A4" s="441"/>
      <c r="B4" s="295"/>
      <c r="M4" s="442" t="s">
        <v>479</v>
      </c>
      <c r="N4" s="443"/>
      <c r="O4" s="443"/>
      <c r="P4" s="443"/>
      <c r="Q4" s="443"/>
      <c r="R4" s="443"/>
    </row>
    <row r="5" spans="1:18" s="277" customFormat="1" ht="27" customHeight="1">
      <c r="A5" s="316"/>
      <c r="B5" s="141">
        <v>2009</v>
      </c>
      <c r="C5" s="317">
        <v>2010</v>
      </c>
      <c r="D5" s="141">
        <v>2011</v>
      </c>
      <c r="E5" s="141">
        <v>2012</v>
      </c>
      <c r="F5" s="318">
        <v>2013</v>
      </c>
      <c r="G5" s="318">
        <v>2014</v>
      </c>
      <c r="H5" s="318">
        <v>2015</v>
      </c>
      <c r="I5" s="318">
        <v>2016</v>
      </c>
      <c r="J5" s="318">
        <v>2017</v>
      </c>
      <c r="K5" s="318">
        <v>2018</v>
      </c>
      <c r="L5" s="318">
        <v>2019</v>
      </c>
      <c r="M5" s="318">
        <v>2020</v>
      </c>
    </row>
    <row r="6" spans="1:18" s="277" customFormat="1" ht="20.100000000000001" customHeight="1">
      <c r="A6" s="444" t="s">
        <v>17</v>
      </c>
      <c r="B6" s="153">
        <f t="shared" ref="B6:M6" si="0">SUM(B7:B21)</f>
        <v>257090</v>
      </c>
      <c r="C6" s="269">
        <f t="shared" si="0"/>
        <v>269571</v>
      </c>
      <c r="D6" s="269">
        <f t="shared" si="0"/>
        <v>283894</v>
      </c>
      <c r="E6" s="269">
        <f t="shared" si="0"/>
        <v>286812</v>
      </c>
      <c r="F6" s="269">
        <f t="shared" si="0"/>
        <v>288790.35000000003</v>
      </c>
      <c r="G6" s="269">
        <f t="shared" si="0"/>
        <v>292932</v>
      </c>
      <c r="H6" s="269">
        <f t="shared" si="0"/>
        <v>298060</v>
      </c>
      <c r="I6" s="269">
        <f t="shared" si="0"/>
        <v>305507</v>
      </c>
      <c r="J6" s="269">
        <f t="shared" si="0"/>
        <v>322396</v>
      </c>
      <c r="K6" s="269">
        <f t="shared" si="0"/>
        <v>324859</v>
      </c>
      <c r="L6" s="269">
        <f t="shared" si="0"/>
        <v>335341</v>
      </c>
      <c r="M6" s="269">
        <f t="shared" si="0"/>
        <v>342530</v>
      </c>
    </row>
    <row r="7" spans="1:18" s="277" customFormat="1" ht="20.100000000000001" customHeight="1">
      <c r="A7" s="277" t="s">
        <v>326</v>
      </c>
      <c r="B7" s="295">
        <v>15530</v>
      </c>
      <c r="C7" s="122">
        <v>15873</v>
      </c>
      <c r="D7" s="122">
        <v>16021</v>
      </c>
      <c r="E7" s="298">
        <v>15456</v>
      </c>
      <c r="F7" s="298">
        <v>15438.92</v>
      </c>
      <c r="G7" s="298">
        <v>15563</v>
      </c>
      <c r="H7" s="298">
        <v>15347</v>
      </c>
      <c r="I7" s="298">
        <v>16091</v>
      </c>
      <c r="J7" s="298">
        <v>16610</v>
      </c>
      <c r="K7" s="108">
        <v>16192</v>
      </c>
      <c r="L7" s="108">
        <v>16589</v>
      </c>
      <c r="M7" s="108">
        <v>16713</v>
      </c>
    </row>
    <row r="8" spans="1:18" s="277" customFormat="1" ht="20.100000000000001" customHeight="1">
      <c r="A8" s="277" t="s">
        <v>327</v>
      </c>
      <c r="B8" s="295">
        <v>32909</v>
      </c>
      <c r="C8" s="122">
        <v>38832</v>
      </c>
      <c r="D8" s="122">
        <v>50458</v>
      </c>
      <c r="E8" s="298">
        <v>54095</v>
      </c>
      <c r="F8" s="298">
        <v>54673.1</v>
      </c>
      <c r="G8" s="298">
        <v>54998</v>
      </c>
      <c r="H8" s="298">
        <v>54940</v>
      </c>
      <c r="I8" s="298">
        <v>54883</v>
      </c>
      <c r="J8" s="298">
        <v>60699</v>
      </c>
      <c r="K8" s="108">
        <v>58932</v>
      </c>
      <c r="L8" s="108">
        <v>59152</v>
      </c>
      <c r="M8" s="108">
        <v>59078</v>
      </c>
    </row>
    <row r="9" spans="1:18" s="277" customFormat="1" ht="20.100000000000001" customHeight="1">
      <c r="A9" s="277" t="s">
        <v>328</v>
      </c>
      <c r="B9" s="295">
        <v>9853</v>
      </c>
      <c r="C9" s="122">
        <v>7985</v>
      </c>
      <c r="D9" s="122">
        <v>8294</v>
      </c>
      <c r="E9" s="298">
        <v>6468</v>
      </c>
      <c r="F9" s="298">
        <v>6995.81</v>
      </c>
      <c r="G9" s="298">
        <v>6704</v>
      </c>
      <c r="H9" s="298">
        <v>6302</v>
      </c>
      <c r="I9" s="298">
        <v>5782</v>
      </c>
      <c r="J9" s="298">
        <v>7989</v>
      </c>
      <c r="K9" s="108">
        <v>8817</v>
      </c>
      <c r="L9" s="108">
        <v>8381</v>
      </c>
      <c r="M9" s="108">
        <v>8902</v>
      </c>
    </row>
    <row r="10" spans="1:18" s="277" customFormat="1" ht="20.100000000000001" customHeight="1">
      <c r="A10" s="277" t="s">
        <v>329</v>
      </c>
      <c r="B10" s="295">
        <v>30623</v>
      </c>
      <c r="C10" s="122">
        <v>30577</v>
      </c>
      <c r="D10" s="122">
        <v>31000</v>
      </c>
      <c r="E10" s="322">
        <v>31581</v>
      </c>
      <c r="F10" s="298">
        <v>31929.69</v>
      </c>
      <c r="G10" s="298">
        <v>32138</v>
      </c>
      <c r="H10" s="298">
        <v>32898</v>
      </c>
      <c r="I10" s="298">
        <v>33588</v>
      </c>
      <c r="J10" s="298">
        <v>35559</v>
      </c>
      <c r="K10" s="108">
        <v>36171</v>
      </c>
      <c r="L10" s="108">
        <v>37226</v>
      </c>
      <c r="M10" s="108">
        <v>39392</v>
      </c>
    </row>
    <row r="11" spans="1:18" s="277" customFormat="1" ht="20.100000000000001" customHeight="1">
      <c r="A11" s="277" t="s">
        <v>330</v>
      </c>
      <c r="B11" s="295">
        <v>25355</v>
      </c>
      <c r="C11" s="122">
        <v>25593</v>
      </c>
      <c r="D11" s="122">
        <v>25718</v>
      </c>
      <c r="E11" s="322">
        <v>25817</v>
      </c>
      <c r="F11" s="298">
        <v>25781.59</v>
      </c>
      <c r="G11" s="298">
        <v>25238</v>
      </c>
      <c r="H11" s="298">
        <v>25673</v>
      </c>
      <c r="I11" s="298">
        <v>25671</v>
      </c>
      <c r="J11" s="298">
        <v>25724</v>
      </c>
      <c r="K11" s="108">
        <v>26142</v>
      </c>
      <c r="L11" s="108">
        <v>26532</v>
      </c>
      <c r="M11" s="108">
        <v>26799</v>
      </c>
    </row>
    <row r="12" spans="1:18" s="277" customFormat="1" ht="20.100000000000001" customHeight="1">
      <c r="A12" s="277" t="s">
        <v>331</v>
      </c>
      <c r="B12" s="295">
        <v>5981</v>
      </c>
      <c r="C12" s="122">
        <v>6279</v>
      </c>
      <c r="D12" s="122">
        <v>6332</v>
      </c>
      <c r="E12" s="322">
        <v>6665</v>
      </c>
      <c r="F12" s="298">
        <v>6689.7</v>
      </c>
      <c r="G12" s="298">
        <v>6811</v>
      </c>
      <c r="H12" s="298">
        <v>6919</v>
      </c>
      <c r="I12" s="298">
        <v>8049</v>
      </c>
      <c r="J12" s="298">
        <v>9027</v>
      </c>
      <c r="K12" s="108">
        <v>9055</v>
      </c>
      <c r="L12" s="108">
        <v>9600</v>
      </c>
      <c r="M12" s="108">
        <v>9513</v>
      </c>
    </row>
    <row r="13" spans="1:18" s="277" customFormat="1" ht="20.100000000000001" customHeight="1">
      <c r="A13" s="277" t="s">
        <v>332</v>
      </c>
      <c r="B13" s="295">
        <v>49352</v>
      </c>
      <c r="C13" s="122">
        <v>50094</v>
      </c>
      <c r="D13" s="122">
        <v>50115</v>
      </c>
      <c r="E13" s="322">
        <v>49851</v>
      </c>
      <c r="F13" s="298">
        <v>49066.77</v>
      </c>
      <c r="G13" s="298">
        <v>49001</v>
      </c>
      <c r="H13" s="298">
        <v>49123</v>
      </c>
      <c r="I13" s="298">
        <v>49020</v>
      </c>
      <c r="J13" s="298">
        <v>50971</v>
      </c>
      <c r="K13" s="108">
        <v>51783</v>
      </c>
      <c r="L13" s="108">
        <v>53939</v>
      </c>
      <c r="M13" s="108">
        <v>53031</v>
      </c>
    </row>
    <row r="14" spans="1:18" s="277" customFormat="1" ht="20.100000000000001" customHeight="1">
      <c r="A14" s="277" t="s">
        <v>333</v>
      </c>
      <c r="B14" s="295">
        <v>14775</v>
      </c>
      <c r="C14" s="122">
        <v>15495</v>
      </c>
      <c r="D14" s="122">
        <v>15767</v>
      </c>
      <c r="E14" s="322">
        <v>15485</v>
      </c>
      <c r="F14" s="298">
        <v>16542.400000000001</v>
      </c>
      <c r="G14" s="298">
        <v>16831</v>
      </c>
      <c r="H14" s="298">
        <v>17253</v>
      </c>
      <c r="I14" s="298">
        <v>19031</v>
      </c>
      <c r="J14" s="298">
        <v>19208</v>
      </c>
      <c r="K14" s="108">
        <v>18541</v>
      </c>
      <c r="L14" s="108">
        <v>18654</v>
      </c>
      <c r="M14" s="108">
        <v>19539</v>
      </c>
    </row>
    <row r="15" spans="1:18" s="277" customFormat="1" ht="20.100000000000001" customHeight="1">
      <c r="A15" s="277" t="s">
        <v>334</v>
      </c>
      <c r="B15" s="295">
        <v>3979</v>
      </c>
      <c r="C15" s="122">
        <v>3777</v>
      </c>
      <c r="D15" s="122">
        <v>3906</v>
      </c>
      <c r="E15" s="122">
        <v>3510</v>
      </c>
      <c r="F15" s="298">
        <v>4114</v>
      </c>
      <c r="G15" s="298">
        <v>3892</v>
      </c>
      <c r="H15" s="298">
        <v>4071</v>
      </c>
      <c r="I15" s="298">
        <v>4333</v>
      </c>
      <c r="J15" s="298">
        <v>4671</v>
      </c>
      <c r="K15" s="108">
        <v>5087</v>
      </c>
      <c r="L15" s="108">
        <v>5899</v>
      </c>
      <c r="M15" s="108">
        <v>5895</v>
      </c>
    </row>
    <row r="16" spans="1:18" s="277" customFormat="1" ht="20.100000000000001" customHeight="1">
      <c r="A16" s="277" t="s">
        <v>335</v>
      </c>
      <c r="B16" s="295">
        <v>20017</v>
      </c>
      <c r="C16" s="122">
        <v>20633</v>
      </c>
      <c r="D16" s="122">
        <v>20630</v>
      </c>
      <c r="E16" s="322">
        <v>21319</v>
      </c>
      <c r="F16" s="298">
        <v>19947.7</v>
      </c>
      <c r="G16" s="298">
        <v>21253</v>
      </c>
      <c r="H16" s="298">
        <v>22599</v>
      </c>
      <c r="I16" s="298">
        <v>22868</v>
      </c>
      <c r="J16" s="298">
        <v>23789</v>
      </c>
      <c r="K16" s="108">
        <v>24414</v>
      </c>
      <c r="L16" s="108">
        <v>27538</v>
      </c>
      <c r="M16" s="108">
        <v>28898</v>
      </c>
    </row>
    <row r="17" spans="1:13" s="277" customFormat="1" ht="20.100000000000001" customHeight="1">
      <c r="A17" s="277" t="s">
        <v>336</v>
      </c>
      <c r="B17" s="295">
        <v>3295</v>
      </c>
      <c r="C17" s="122">
        <v>3256</v>
      </c>
      <c r="D17" s="122">
        <v>3445</v>
      </c>
      <c r="E17" s="322">
        <v>3570</v>
      </c>
      <c r="F17" s="298">
        <v>4463.95</v>
      </c>
      <c r="G17" s="298">
        <v>5091</v>
      </c>
      <c r="H17" s="298">
        <v>5644</v>
      </c>
      <c r="I17" s="298">
        <v>6386</v>
      </c>
      <c r="J17" s="298">
        <v>7273</v>
      </c>
      <c r="K17" s="108">
        <v>8474</v>
      </c>
      <c r="L17" s="108">
        <v>11260</v>
      </c>
      <c r="M17" s="108">
        <v>11869</v>
      </c>
    </row>
    <row r="18" spans="1:13" s="277" customFormat="1" ht="20.100000000000001" customHeight="1">
      <c r="A18" s="277" t="s">
        <v>337</v>
      </c>
      <c r="B18" s="295">
        <v>10441</v>
      </c>
      <c r="C18" s="122">
        <v>11056</v>
      </c>
      <c r="D18" s="122">
        <v>11939</v>
      </c>
      <c r="E18" s="322">
        <v>12086</v>
      </c>
      <c r="F18" s="298">
        <v>12125.08</v>
      </c>
      <c r="G18" s="298">
        <v>12777</v>
      </c>
      <c r="H18" s="298">
        <v>15451</v>
      </c>
      <c r="I18" s="298">
        <v>15486</v>
      </c>
      <c r="J18" s="298">
        <v>14512</v>
      </c>
      <c r="K18" s="108">
        <v>14125</v>
      </c>
      <c r="L18" s="108">
        <v>14567</v>
      </c>
      <c r="M18" s="108">
        <v>14648</v>
      </c>
    </row>
    <row r="19" spans="1:13" s="277" customFormat="1" ht="20.100000000000001" customHeight="1">
      <c r="A19" s="277" t="s">
        <v>338</v>
      </c>
      <c r="B19" s="295">
        <v>3070</v>
      </c>
      <c r="C19" s="122">
        <v>3180</v>
      </c>
      <c r="D19" s="122">
        <v>3285</v>
      </c>
      <c r="E19" s="322">
        <v>3705</v>
      </c>
      <c r="F19" s="298">
        <v>3794.28</v>
      </c>
      <c r="G19" s="298">
        <v>3899</v>
      </c>
      <c r="H19" s="298">
        <v>4075</v>
      </c>
      <c r="I19" s="298">
        <v>4899</v>
      </c>
      <c r="J19" s="298">
        <v>5550</v>
      </c>
      <c r="K19" s="108">
        <v>6177</v>
      </c>
      <c r="L19" s="108">
        <v>6315</v>
      </c>
      <c r="M19" s="108">
        <v>6517</v>
      </c>
    </row>
    <row r="20" spans="1:13" s="277" customFormat="1" ht="20.100000000000001" customHeight="1">
      <c r="A20" s="277" t="s">
        <v>339</v>
      </c>
      <c r="B20" s="295">
        <v>13952</v>
      </c>
      <c r="C20" s="122">
        <v>18031</v>
      </c>
      <c r="D20" s="122">
        <v>17791</v>
      </c>
      <c r="E20" s="322">
        <v>18097</v>
      </c>
      <c r="F20" s="298">
        <v>17982.36</v>
      </c>
      <c r="G20" s="298">
        <v>19524</v>
      </c>
      <c r="H20" s="298">
        <v>18236</v>
      </c>
      <c r="I20" s="298">
        <v>19477</v>
      </c>
      <c r="J20" s="298">
        <v>20167</v>
      </c>
      <c r="K20" s="108">
        <v>20230</v>
      </c>
      <c r="L20" s="108">
        <v>19257</v>
      </c>
      <c r="M20" s="108">
        <v>20026</v>
      </c>
    </row>
    <row r="21" spans="1:13" s="277" customFormat="1" ht="20.100000000000001" customHeight="1">
      <c r="A21" s="277" t="s">
        <v>340</v>
      </c>
      <c r="B21" s="295">
        <v>17958</v>
      </c>
      <c r="C21" s="122">
        <v>18910</v>
      </c>
      <c r="D21" s="122">
        <v>19193</v>
      </c>
      <c r="E21" s="322">
        <v>19107</v>
      </c>
      <c r="F21" s="298">
        <v>19245</v>
      </c>
      <c r="G21" s="298">
        <v>19212</v>
      </c>
      <c r="H21" s="298">
        <v>19529</v>
      </c>
      <c r="I21" s="298">
        <v>19943</v>
      </c>
      <c r="J21" s="298">
        <v>20647</v>
      </c>
      <c r="K21" s="108">
        <v>20719</v>
      </c>
      <c r="L21" s="108">
        <v>20432</v>
      </c>
      <c r="M21" s="108">
        <v>21710</v>
      </c>
    </row>
    <row r="22" spans="1:13" s="277" customFormat="1" ht="20.100000000000001" customHeight="1">
      <c r="A22" s="295"/>
      <c r="B22" s="295"/>
      <c r="C22" s="295"/>
      <c r="D22" s="295"/>
      <c r="E22" s="295"/>
      <c r="F22" s="295"/>
      <c r="H22" s="277" t="s">
        <v>126</v>
      </c>
    </row>
    <row r="23" spans="1:13" ht="20.100000000000001" customHeight="1">
      <c r="A23" s="132"/>
      <c r="B23" s="132"/>
      <c r="C23" s="132"/>
      <c r="D23" s="132"/>
      <c r="E23" s="132"/>
      <c r="F23" s="336"/>
    </row>
    <row r="24" spans="1:13" ht="20.100000000000001" customHeight="1">
      <c r="A24" s="132"/>
      <c r="B24" s="132"/>
      <c r="C24" s="132"/>
      <c r="D24" s="132"/>
      <c r="E24" s="132"/>
      <c r="F24" s="336"/>
    </row>
    <row r="25" spans="1:13" ht="20.100000000000001" customHeight="1">
      <c r="A25" s="132"/>
      <c r="B25" s="132"/>
      <c r="C25" s="132"/>
      <c r="D25" s="132"/>
      <c r="E25" s="132"/>
      <c r="F25" s="336"/>
    </row>
    <row r="26" spans="1:13" ht="20.100000000000001" customHeight="1">
      <c r="A26" s="132"/>
      <c r="B26" s="132"/>
      <c r="C26" s="132"/>
      <c r="D26" s="132"/>
      <c r="E26" s="132"/>
      <c r="F26" s="336"/>
    </row>
    <row r="27" spans="1:13" ht="20.100000000000001" customHeight="1">
      <c r="A27" s="132"/>
      <c r="B27" s="132"/>
      <c r="C27" s="132"/>
      <c r="D27" s="132"/>
      <c r="E27" s="132"/>
      <c r="F27" s="336"/>
    </row>
    <row r="28" spans="1:13" ht="20.100000000000001" customHeight="1">
      <c r="A28" s="132"/>
      <c r="B28" s="132"/>
      <c r="C28" s="132"/>
      <c r="D28" s="132"/>
      <c r="E28" s="132"/>
      <c r="F28" s="336"/>
    </row>
    <row r="29" spans="1:13" ht="20.100000000000001" customHeight="1">
      <c r="A29" s="132"/>
      <c r="B29" s="132"/>
      <c r="C29" s="132"/>
      <c r="D29" s="132"/>
      <c r="E29" s="132"/>
      <c r="F29" s="336"/>
    </row>
    <row r="30" spans="1:13" ht="20.100000000000001" customHeight="1">
      <c r="A30" s="132"/>
      <c r="B30" s="132"/>
      <c r="C30" s="132"/>
      <c r="D30" s="132"/>
      <c r="E30" s="132"/>
      <c r="F30" s="336"/>
    </row>
    <row r="31" spans="1:13" ht="20.100000000000001" customHeight="1">
      <c r="A31" s="132"/>
      <c r="B31" s="132"/>
      <c r="C31" s="132"/>
      <c r="D31" s="132"/>
      <c r="E31" s="132"/>
      <c r="F31" s="336"/>
    </row>
    <row r="32" spans="1:13" ht="20.100000000000001" customHeight="1">
      <c r="A32" s="132"/>
      <c r="B32" s="132"/>
      <c r="C32" s="132"/>
      <c r="D32" s="132"/>
      <c r="E32" s="132"/>
      <c r="F32" s="336"/>
    </row>
    <row r="33" spans="1:13" ht="20.100000000000001" customHeight="1">
      <c r="A33" s="132"/>
      <c r="B33" s="132"/>
      <c r="C33" s="132"/>
      <c r="D33" s="132"/>
      <c r="E33" s="132"/>
      <c r="F33" s="336"/>
    </row>
    <row r="34" spans="1:13" ht="20.100000000000001" customHeight="1">
      <c r="A34" s="132"/>
      <c r="B34" s="132"/>
      <c r="C34" s="132"/>
      <c r="D34" s="132"/>
      <c r="E34" s="132"/>
      <c r="F34" s="336"/>
    </row>
    <row r="35" spans="1:13" ht="20.100000000000001" customHeight="1">
      <c r="A35" s="132"/>
      <c r="B35" s="132"/>
      <c r="C35" s="132"/>
      <c r="D35" s="132"/>
      <c r="E35" s="132"/>
      <c r="F35" s="336"/>
    </row>
    <row r="36" spans="1:13" s="277" customFormat="1" ht="20.100000000000001" customHeight="1">
      <c r="A36" s="439" t="s">
        <v>430</v>
      </c>
      <c r="B36" s="439"/>
      <c r="C36" s="439"/>
      <c r="D36" s="439"/>
      <c r="E36" s="439"/>
      <c r="F36" s="439"/>
      <c r="G36" s="439"/>
      <c r="H36" s="439"/>
      <c r="I36" s="439"/>
      <c r="J36" s="439"/>
      <c r="K36" s="439"/>
      <c r="L36" s="439"/>
    </row>
    <row r="37" spans="1:13" s="277" customFormat="1" ht="20.100000000000001" customHeight="1">
      <c r="A37" s="439" t="s">
        <v>365</v>
      </c>
      <c r="B37" s="439"/>
      <c r="C37" s="439"/>
      <c r="D37" s="439"/>
      <c r="E37" s="439"/>
    </row>
    <row r="38" spans="1:13" s="277" customFormat="1" ht="20.100000000000001" customHeight="1">
      <c r="A38" s="440" t="s">
        <v>367</v>
      </c>
      <c r="B38" s="439"/>
      <c r="C38" s="439"/>
      <c r="D38" s="439"/>
      <c r="E38" s="439"/>
      <c r="F38" s="439"/>
      <c r="G38" s="439"/>
      <c r="H38" s="439"/>
      <c r="I38" s="439"/>
      <c r="J38" s="439"/>
      <c r="K38" s="439"/>
      <c r="L38" s="439"/>
    </row>
    <row r="39" spans="1:13" s="277" customFormat="1" ht="20.100000000000001" customHeight="1">
      <c r="A39" s="295"/>
      <c r="B39" s="295"/>
      <c r="M39" s="443" t="s">
        <v>479</v>
      </c>
    </row>
    <row r="40" spans="1:13" s="277" customFormat="1" ht="27" customHeight="1">
      <c r="A40" s="316"/>
      <c r="B40" s="141">
        <v>2009</v>
      </c>
      <c r="C40" s="317">
        <v>2010</v>
      </c>
      <c r="D40" s="141">
        <v>2011</v>
      </c>
      <c r="E40" s="141">
        <v>2012</v>
      </c>
      <c r="F40" s="318">
        <v>2013</v>
      </c>
      <c r="G40" s="318">
        <v>2014</v>
      </c>
      <c r="H40" s="318">
        <v>2015</v>
      </c>
      <c r="I40" s="318">
        <v>2016</v>
      </c>
      <c r="J40" s="318">
        <v>2017</v>
      </c>
      <c r="K40" s="318">
        <v>2018</v>
      </c>
      <c r="L40" s="318">
        <v>2019</v>
      </c>
      <c r="M40" s="318">
        <v>2020</v>
      </c>
    </row>
    <row r="41" spans="1:13" s="277" customFormat="1" ht="20.100000000000001" customHeight="1">
      <c r="A41" s="444" t="s">
        <v>17</v>
      </c>
      <c r="B41" s="153">
        <f t="shared" ref="B41:M41" si="1">SUM(B42:B56)</f>
        <v>36421</v>
      </c>
      <c r="C41" s="269">
        <f t="shared" si="1"/>
        <v>33406</v>
      </c>
      <c r="D41" s="269">
        <f t="shared" si="1"/>
        <v>33292</v>
      </c>
      <c r="E41" s="269">
        <f t="shared" si="1"/>
        <v>28268</v>
      </c>
      <c r="F41" s="269">
        <f t="shared" si="1"/>
        <v>23435.050000000003</v>
      </c>
      <c r="G41" s="269">
        <f t="shared" si="1"/>
        <v>20505</v>
      </c>
      <c r="H41" s="269">
        <f t="shared" si="1"/>
        <v>19992</v>
      </c>
      <c r="I41" s="269">
        <f t="shared" si="1"/>
        <v>21143</v>
      </c>
      <c r="J41" s="269">
        <f t="shared" si="1"/>
        <v>23187</v>
      </c>
      <c r="K41" s="269">
        <f t="shared" si="1"/>
        <v>23028</v>
      </c>
      <c r="L41" s="269">
        <f t="shared" si="1"/>
        <v>23849</v>
      </c>
      <c r="M41" s="269">
        <f t="shared" si="1"/>
        <v>26426</v>
      </c>
    </row>
    <row r="42" spans="1:13" s="277" customFormat="1" ht="20.100000000000001" customHeight="1">
      <c r="A42" s="277" t="s">
        <v>326</v>
      </c>
      <c r="B42" s="295">
        <v>530</v>
      </c>
      <c r="C42" s="122">
        <v>499</v>
      </c>
      <c r="D42" s="122">
        <v>529</v>
      </c>
      <c r="E42" s="122">
        <v>528</v>
      </c>
      <c r="F42" s="298">
        <v>471.1</v>
      </c>
      <c r="G42" s="298">
        <v>512</v>
      </c>
      <c r="H42" s="298">
        <v>456</v>
      </c>
      <c r="I42" s="298">
        <v>895</v>
      </c>
      <c r="J42" s="298">
        <v>914</v>
      </c>
      <c r="K42" s="298">
        <v>906</v>
      </c>
      <c r="L42" s="277">
        <v>1026</v>
      </c>
      <c r="M42" s="108">
        <v>1113</v>
      </c>
    </row>
    <row r="43" spans="1:13" s="277" customFormat="1" ht="20.100000000000001" customHeight="1">
      <c r="A43" s="277" t="s">
        <v>327</v>
      </c>
      <c r="B43" s="295">
        <v>4247</v>
      </c>
      <c r="C43" s="122">
        <v>5510</v>
      </c>
      <c r="D43" s="122">
        <v>6429</v>
      </c>
      <c r="E43" s="122">
        <v>6417</v>
      </c>
      <c r="F43" s="298">
        <v>6133.9</v>
      </c>
      <c r="G43" s="298">
        <v>5929</v>
      </c>
      <c r="H43" s="298">
        <v>5958</v>
      </c>
      <c r="I43" s="298">
        <v>5679</v>
      </c>
      <c r="J43" s="298">
        <v>6383</v>
      </c>
      <c r="K43" s="298">
        <v>5968</v>
      </c>
      <c r="L43" s="277">
        <v>5182</v>
      </c>
      <c r="M43" s="108">
        <v>5498</v>
      </c>
    </row>
    <row r="44" spans="1:13" s="277" customFormat="1" ht="20.100000000000001" customHeight="1">
      <c r="A44" s="277" t="s">
        <v>328</v>
      </c>
      <c r="B44" s="295">
        <v>9031</v>
      </c>
      <c r="C44" s="122">
        <v>6146</v>
      </c>
      <c r="D44" s="122">
        <v>6146</v>
      </c>
      <c r="E44" s="122">
        <v>3194</v>
      </c>
      <c r="F44" s="298">
        <v>3194</v>
      </c>
      <c r="G44" s="298">
        <v>1647</v>
      </c>
      <c r="H44" s="298">
        <v>1401</v>
      </c>
      <c r="I44" s="298">
        <v>1875</v>
      </c>
      <c r="J44" s="298">
        <v>3691</v>
      </c>
      <c r="K44" s="298">
        <v>3249</v>
      </c>
      <c r="L44" s="277">
        <v>3240</v>
      </c>
      <c r="M44" s="108">
        <v>4178</v>
      </c>
    </row>
    <row r="45" spans="1:13" s="277" customFormat="1" ht="20.100000000000001" customHeight="1">
      <c r="A45" s="277" t="s">
        <v>329</v>
      </c>
      <c r="B45" s="295">
        <v>550</v>
      </c>
      <c r="C45" s="122">
        <v>235</v>
      </c>
      <c r="D45" s="122">
        <v>235</v>
      </c>
      <c r="E45" s="122">
        <v>235</v>
      </c>
      <c r="F45" s="298">
        <v>127</v>
      </c>
      <c r="G45" s="298">
        <v>125</v>
      </c>
      <c r="H45" s="298">
        <v>122</v>
      </c>
      <c r="I45" s="298">
        <v>91</v>
      </c>
      <c r="J45" s="298">
        <v>93</v>
      </c>
      <c r="K45" s="298">
        <v>89</v>
      </c>
      <c r="L45" s="277">
        <v>225</v>
      </c>
      <c r="M45" s="108">
        <v>172</v>
      </c>
    </row>
    <row r="46" spans="1:13" s="277" customFormat="1" ht="20.100000000000001" customHeight="1">
      <c r="A46" s="277" t="s">
        <v>330</v>
      </c>
      <c r="B46" s="295">
        <v>391</v>
      </c>
      <c r="C46" s="122">
        <v>448</v>
      </c>
      <c r="D46" s="122">
        <v>438</v>
      </c>
      <c r="E46" s="322">
        <v>436</v>
      </c>
      <c r="F46" s="298">
        <v>402.8</v>
      </c>
      <c r="G46" s="298">
        <v>386</v>
      </c>
      <c r="H46" s="298">
        <v>359</v>
      </c>
      <c r="I46" s="298">
        <v>372</v>
      </c>
      <c r="J46" s="298">
        <v>376</v>
      </c>
      <c r="K46" s="298">
        <v>398</v>
      </c>
      <c r="L46" s="277">
        <v>440</v>
      </c>
      <c r="M46" s="108">
        <v>474</v>
      </c>
    </row>
    <row r="47" spans="1:13" s="277" customFormat="1" ht="20.100000000000001" customHeight="1">
      <c r="A47" s="277" t="s">
        <v>331</v>
      </c>
      <c r="B47" s="295">
        <v>2090</v>
      </c>
      <c r="C47" s="122">
        <v>1614</v>
      </c>
      <c r="D47" s="122">
        <v>1440</v>
      </c>
      <c r="E47" s="322">
        <v>1163</v>
      </c>
      <c r="F47" s="298">
        <v>879</v>
      </c>
      <c r="G47" s="298">
        <v>717</v>
      </c>
      <c r="H47" s="298">
        <v>713</v>
      </c>
      <c r="I47" s="298">
        <v>854</v>
      </c>
      <c r="J47" s="298">
        <v>1263</v>
      </c>
      <c r="K47" s="298">
        <v>1314</v>
      </c>
      <c r="L47" s="277">
        <v>1728</v>
      </c>
      <c r="M47" s="108">
        <v>1715</v>
      </c>
    </row>
    <row r="48" spans="1:13" s="277" customFormat="1" ht="20.100000000000001" customHeight="1">
      <c r="A48" s="277" t="s">
        <v>332</v>
      </c>
      <c r="B48" s="295">
        <v>5745</v>
      </c>
      <c r="C48" s="122">
        <v>4647</v>
      </c>
      <c r="D48" s="122">
        <v>4446</v>
      </c>
      <c r="E48" s="322">
        <v>3729</v>
      </c>
      <c r="F48" s="298">
        <v>2990.45</v>
      </c>
      <c r="G48" s="298">
        <v>2890</v>
      </c>
      <c r="H48" s="298">
        <v>2816</v>
      </c>
      <c r="I48" s="298">
        <v>2629</v>
      </c>
      <c r="J48" s="298">
        <v>2118</v>
      </c>
      <c r="K48" s="298">
        <v>2126</v>
      </c>
      <c r="L48" s="277">
        <v>2408</v>
      </c>
      <c r="M48" s="108">
        <v>2470</v>
      </c>
    </row>
    <row r="49" spans="1:13" s="277" customFormat="1" ht="20.100000000000001" customHeight="1">
      <c r="A49" s="277" t="s">
        <v>333</v>
      </c>
      <c r="B49" s="295">
        <v>5732</v>
      </c>
      <c r="C49" s="122">
        <v>5572</v>
      </c>
      <c r="D49" s="122">
        <v>5196</v>
      </c>
      <c r="E49" s="322">
        <v>4392</v>
      </c>
      <c r="F49" s="298">
        <v>3645</v>
      </c>
      <c r="G49" s="298">
        <v>3288</v>
      </c>
      <c r="H49" s="298">
        <v>2876</v>
      </c>
      <c r="I49" s="298">
        <v>2976</v>
      </c>
      <c r="J49" s="298">
        <v>2709</v>
      </c>
      <c r="K49" s="298">
        <v>2878</v>
      </c>
      <c r="L49" s="277">
        <v>2800</v>
      </c>
      <c r="M49" s="108">
        <v>3120</v>
      </c>
    </row>
    <row r="50" spans="1:13" s="277" customFormat="1" ht="20.100000000000001" customHeight="1">
      <c r="A50" s="277" t="s">
        <v>334</v>
      </c>
      <c r="B50" s="295">
        <v>480</v>
      </c>
      <c r="C50" s="122">
        <v>150</v>
      </c>
      <c r="D50" s="122">
        <v>182</v>
      </c>
      <c r="E50" s="322">
        <v>70</v>
      </c>
      <c r="F50" s="298">
        <v>35</v>
      </c>
      <c r="G50" s="298">
        <v>24</v>
      </c>
      <c r="H50" s="298">
        <v>24</v>
      </c>
      <c r="I50" s="298">
        <v>10</v>
      </c>
      <c r="J50" s="298">
        <v>100</v>
      </c>
      <c r="K50" s="298">
        <v>314</v>
      </c>
      <c r="L50" s="277">
        <v>746</v>
      </c>
      <c r="M50" s="108">
        <v>728</v>
      </c>
    </row>
    <row r="51" spans="1:13" s="277" customFormat="1" ht="20.100000000000001" customHeight="1">
      <c r="A51" s="277" t="s">
        <v>335</v>
      </c>
      <c r="B51" s="295">
        <v>1459</v>
      </c>
      <c r="C51" s="122">
        <v>1459</v>
      </c>
      <c r="D51" s="122">
        <v>1459</v>
      </c>
      <c r="E51" s="322">
        <v>1459</v>
      </c>
      <c r="F51" s="298">
        <v>720</v>
      </c>
      <c r="G51" s="298">
        <v>640</v>
      </c>
      <c r="H51" s="298">
        <v>493</v>
      </c>
      <c r="I51" s="298">
        <v>631</v>
      </c>
      <c r="J51" s="298">
        <v>637</v>
      </c>
      <c r="K51" s="298">
        <v>733</v>
      </c>
      <c r="L51" s="277">
        <v>943</v>
      </c>
      <c r="M51" s="108">
        <v>1097</v>
      </c>
    </row>
    <row r="52" spans="1:13" s="277" customFormat="1" ht="20.100000000000001" customHeight="1">
      <c r="A52" s="277" t="s">
        <v>336</v>
      </c>
      <c r="B52" s="295">
        <v>1456</v>
      </c>
      <c r="C52" s="122">
        <v>1412</v>
      </c>
      <c r="D52" s="122">
        <v>1372</v>
      </c>
      <c r="E52" s="322">
        <v>966</v>
      </c>
      <c r="F52" s="298">
        <v>642</v>
      </c>
      <c r="G52" s="298">
        <v>730</v>
      </c>
      <c r="H52" s="298">
        <v>748</v>
      </c>
      <c r="I52" s="298">
        <v>990</v>
      </c>
      <c r="J52" s="298">
        <v>1029</v>
      </c>
      <c r="K52" s="298">
        <v>1333</v>
      </c>
      <c r="L52" s="277">
        <v>1491</v>
      </c>
      <c r="M52" s="108">
        <v>1837</v>
      </c>
    </row>
    <row r="53" spans="1:13" s="277" customFormat="1" ht="20.100000000000001" customHeight="1">
      <c r="A53" s="277" t="s">
        <v>337</v>
      </c>
      <c r="B53" s="295">
        <v>1825</v>
      </c>
      <c r="C53" s="122">
        <v>1957</v>
      </c>
      <c r="D53" s="122">
        <v>1952</v>
      </c>
      <c r="E53" s="322">
        <v>1919</v>
      </c>
      <c r="F53" s="298">
        <v>1890.4</v>
      </c>
      <c r="G53" s="298">
        <v>1810</v>
      </c>
      <c r="H53" s="298">
        <v>2028</v>
      </c>
      <c r="I53" s="298">
        <v>2028</v>
      </c>
      <c r="J53" s="298">
        <v>1887</v>
      </c>
      <c r="K53" s="298">
        <v>1745</v>
      </c>
      <c r="L53" s="277">
        <v>1657</v>
      </c>
      <c r="M53" s="108">
        <v>1902</v>
      </c>
    </row>
    <row r="54" spans="1:13" s="277" customFormat="1" ht="20.100000000000001" customHeight="1">
      <c r="A54" s="277" t="s">
        <v>338</v>
      </c>
      <c r="B54" s="295">
        <v>1553</v>
      </c>
      <c r="C54" s="122">
        <v>1573</v>
      </c>
      <c r="D54" s="122">
        <v>1576</v>
      </c>
      <c r="E54" s="322">
        <v>1576</v>
      </c>
      <c r="F54" s="298">
        <v>625.4</v>
      </c>
      <c r="G54" s="298">
        <v>533</v>
      </c>
      <c r="H54" s="298">
        <v>563</v>
      </c>
      <c r="I54" s="298">
        <v>804</v>
      </c>
      <c r="J54" s="298">
        <v>838</v>
      </c>
      <c r="K54" s="298">
        <v>846</v>
      </c>
      <c r="L54" s="277">
        <v>871</v>
      </c>
      <c r="M54" s="108">
        <v>966</v>
      </c>
    </row>
    <row r="55" spans="1:13" s="277" customFormat="1" ht="20.100000000000001" customHeight="1">
      <c r="A55" s="277" t="s">
        <v>339</v>
      </c>
      <c r="B55" s="295">
        <v>1329</v>
      </c>
      <c r="C55" s="122">
        <v>2184</v>
      </c>
      <c r="D55" s="122">
        <v>1892</v>
      </c>
      <c r="E55" s="322">
        <v>2184</v>
      </c>
      <c r="F55" s="298">
        <v>1679</v>
      </c>
      <c r="G55" s="298">
        <v>1274</v>
      </c>
      <c r="H55" s="298">
        <v>1435</v>
      </c>
      <c r="I55" s="298">
        <v>1309</v>
      </c>
      <c r="J55" s="298">
        <v>1146</v>
      </c>
      <c r="K55" s="298">
        <v>1129</v>
      </c>
      <c r="L55" s="277">
        <v>1092</v>
      </c>
      <c r="M55" s="108">
        <v>1156</v>
      </c>
    </row>
    <row r="56" spans="1:13" s="277" customFormat="1" ht="20.100000000000001" customHeight="1">
      <c r="A56" s="277" t="s">
        <v>340</v>
      </c>
      <c r="B56" s="295">
        <v>3</v>
      </c>
      <c r="C56" s="445">
        <v>0</v>
      </c>
      <c r="D56" s="445">
        <v>0</v>
      </c>
      <c r="E56" s="445">
        <v>0</v>
      </c>
      <c r="F56" s="445">
        <v>0</v>
      </c>
      <c r="G56" s="360">
        <v>0</v>
      </c>
      <c r="H56" s="360">
        <v>0</v>
      </c>
      <c r="I56" s="360">
        <v>0</v>
      </c>
      <c r="J56" s="298">
        <v>3</v>
      </c>
      <c r="K56" s="360">
        <v>0</v>
      </c>
      <c r="L56" s="360">
        <v>0</v>
      </c>
      <c r="M56" s="360">
        <v>0</v>
      </c>
    </row>
    <row r="57" spans="1:13" s="277" customFormat="1" ht="20.100000000000001" customHeight="1">
      <c r="B57" s="295"/>
      <c r="C57" s="295"/>
      <c r="D57" s="295"/>
      <c r="E57" s="295"/>
      <c r="F57" s="295"/>
    </row>
    <row r="58" spans="1:13" s="277" customFormat="1" ht="20.100000000000001" customHeight="1">
      <c r="B58" s="295"/>
      <c r="C58" s="295"/>
      <c r="D58" s="295"/>
      <c r="E58" s="295"/>
      <c r="F58" s="295"/>
    </row>
    <row r="59" spans="1:13" s="277" customFormat="1" ht="20.100000000000001" customHeight="1">
      <c r="B59" s="295"/>
      <c r="C59" s="295"/>
      <c r="D59" s="295"/>
      <c r="E59" s="295"/>
      <c r="F59" s="295"/>
    </row>
    <row r="60" spans="1:13" s="277" customFormat="1" ht="20.100000000000001" customHeight="1">
      <c r="B60" s="295"/>
      <c r="C60" s="295"/>
      <c r="D60" s="295"/>
      <c r="E60" s="295"/>
      <c r="F60" s="295"/>
    </row>
    <row r="61" spans="1:13" s="277" customFormat="1" ht="20.100000000000001" customHeight="1">
      <c r="B61" s="295"/>
      <c r="C61" s="295"/>
      <c r="D61" s="295"/>
      <c r="E61" s="295"/>
      <c r="F61" s="295"/>
    </row>
    <row r="62" spans="1:13" s="277" customFormat="1" ht="20.100000000000001" customHeight="1">
      <c r="B62" s="295"/>
      <c r="C62" s="295"/>
      <c r="D62" s="295"/>
      <c r="E62" s="295"/>
      <c r="F62" s="295"/>
    </row>
    <row r="63" spans="1:13" s="277" customFormat="1" ht="20.100000000000001" customHeight="1">
      <c r="B63" s="295"/>
      <c r="C63" s="295"/>
      <c r="D63" s="295"/>
      <c r="E63" s="295"/>
      <c r="F63" s="295"/>
    </row>
    <row r="64" spans="1:13" s="277" customFormat="1" ht="20.100000000000001" customHeight="1">
      <c r="B64" s="295"/>
      <c r="C64" s="295"/>
      <c r="D64" s="295"/>
      <c r="E64" s="295"/>
      <c r="F64" s="295"/>
    </row>
    <row r="65" spans="1:18" s="277" customFormat="1" ht="20.100000000000001" customHeight="1">
      <c r="B65" s="295"/>
      <c r="C65" s="295"/>
      <c r="D65" s="295"/>
      <c r="E65" s="295"/>
      <c r="F65" s="295"/>
    </row>
    <row r="66" spans="1:18" s="277" customFormat="1" ht="20.100000000000001" customHeight="1">
      <c r="B66" s="295"/>
      <c r="C66" s="295"/>
      <c r="D66" s="295"/>
      <c r="E66" s="295"/>
      <c r="F66" s="295"/>
    </row>
    <row r="67" spans="1:18" s="277" customFormat="1" ht="20.100000000000001" customHeight="1">
      <c r="B67" s="295"/>
      <c r="C67" s="295"/>
      <c r="D67" s="295"/>
      <c r="E67" s="295"/>
      <c r="F67" s="295"/>
    </row>
    <row r="68" spans="1:18" s="277" customFormat="1" ht="20.100000000000001" customHeight="1">
      <c r="B68" s="295"/>
      <c r="C68" s="295"/>
      <c r="D68" s="295"/>
      <c r="E68" s="295"/>
      <c r="F68" s="295"/>
    </row>
    <row r="69" spans="1:18" s="277" customFormat="1" ht="20.100000000000001" customHeight="1">
      <c r="B69" s="295"/>
      <c r="C69" s="295"/>
      <c r="D69" s="295"/>
      <c r="E69" s="295"/>
      <c r="F69" s="295"/>
    </row>
    <row r="70" spans="1:18" s="277" customFormat="1" ht="20.100000000000001" customHeight="1">
      <c r="B70" s="295"/>
      <c r="C70" s="295"/>
      <c r="D70" s="295"/>
      <c r="E70" s="295"/>
      <c r="F70" s="295"/>
    </row>
    <row r="71" spans="1:18" s="277" customFormat="1" ht="20.100000000000001" customHeight="1">
      <c r="A71" s="439" t="s">
        <v>431</v>
      </c>
      <c r="B71" s="439"/>
      <c r="C71" s="439"/>
      <c r="D71" s="439"/>
      <c r="E71" s="439"/>
      <c r="F71" s="439"/>
      <c r="G71" s="439"/>
      <c r="H71" s="439"/>
      <c r="I71" s="439"/>
      <c r="J71" s="439"/>
      <c r="K71" s="439"/>
      <c r="L71" s="439"/>
    </row>
    <row r="72" spans="1:18" s="277" customFormat="1" ht="20.100000000000001" customHeight="1">
      <c r="A72" s="439" t="s">
        <v>365</v>
      </c>
      <c r="B72" s="439"/>
      <c r="C72" s="439"/>
      <c r="D72" s="439"/>
      <c r="E72" s="439"/>
    </row>
    <row r="73" spans="1:18" s="277" customFormat="1" ht="20.100000000000001" customHeight="1">
      <c r="A73" s="440" t="s">
        <v>368</v>
      </c>
      <c r="B73" s="439"/>
      <c r="C73" s="439"/>
      <c r="D73" s="439"/>
      <c r="E73" s="439"/>
      <c r="F73" s="439"/>
      <c r="G73" s="439"/>
      <c r="H73" s="439"/>
      <c r="I73" s="439"/>
      <c r="J73" s="439"/>
      <c r="K73" s="439"/>
      <c r="L73" s="439"/>
    </row>
    <row r="74" spans="1:18" s="277" customFormat="1" ht="20.100000000000001" customHeight="1">
      <c r="A74" s="295"/>
      <c r="B74" s="295"/>
      <c r="D74" s="446"/>
      <c r="E74" s="446"/>
      <c r="F74" s="446"/>
      <c r="G74" s="446"/>
      <c r="H74" s="446"/>
      <c r="I74" s="446"/>
      <c r="J74" s="446"/>
      <c r="K74" s="446"/>
      <c r="M74" s="442" t="s">
        <v>479</v>
      </c>
      <c r="N74" s="443"/>
      <c r="O74" s="443"/>
      <c r="P74" s="443"/>
      <c r="Q74" s="443"/>
      <c r="R74" s="443"/>
    </row>
    <row r="75" spans="1:18" s="277" customFormat="1" ht="27" customHeight="1">
      <c r="A75" s="316"/>
      <c r="B75" s="141">
        <v>2009</v>
      </c>
      <c r="C75" s="317">
        <v>2010</v>
      </c>
      <c r="D75" s="141">
        <v>2011</v>
      </c>
      <c r="E75" s="141">
        <v>2012</v>
      </c>
      <c r="F75" s="318">
        <v>2013</v>
      </c>
      <c r="G75" s="318">
        <v>2014</v>
      </c>
      <c r="H75" s="318">
        <v>2015</v>
      </c>
      <c r="I75" s="318">
        <v>2016</v>
      </c>
      <c r="J75" s="318">
        <v>2017</v>
      </c>
      <c r="K75" s="318">
        <v>2018</v>
      </c>
      <c r="L75" s="318">
        <v>2019</v>
      </c>
      <c r="M75" s="318">
        <v>2020</v>
      </c>
    </row>
    <row r="76" spans="1:18" s="277" customFormat="1" ht="20.100000000000001" customHeight="1">
      <c r="A76" s="444" t="s">
        <v>17</v>
      </c>
      <c r="B76" s="153">
        <f t="shared" ref="B76:M76" si="2">SUM(B77:B91)</f>
        <v>28916</v>
      </c>
      <c r="C76" s="269">
        <f t="shared" si="2"/>
        <v>26401</v>
      </c>
      <c r="D76" s="269">
        <f t="shared" si="2"/>
        <v>27863</v>
      </c>
      <c r="E76" s="269">
        <f t="shared" si="2"/>
        <v>26050</v>
      </c>
      <c r="F76" s="269">
        <f t="shared" si="2"/>
        <v>22866</v>
      </c>
      <c r="G76" s="269">
        <f t="shared" si="2"/>
        <v>20231</v>
      </c>
      <c r="H76" s="269">
        <f t="shared" si="2"/>
        <v>19308</v>
      </c>
      <c r="I76" s="269">
        <f t="shared" si="2"/>
        <v>19123</v>
      </c>
      <c r="J76" s="269">
        <f t="shared" si="2"/>
        <v>18525</v>
      </c>
      <c r="K76" s="269">
        <f t="shared" si="2"/>
        <v>20332</v>
      </c>
      <c r="L76" s="269">
        <f t="shared" si="2"/>
        <v>20733</v>
      </c>
      <c r="M76" s="269">
        <f t="shared" si="2"/>
        <v>22644</v>
      </c>
    </row>
    <row r="77" spans="1:18" s="277" customFormat="1" ht="20.100000000000001" customHeight="1">
      <c r="A77" s="277" t="s">
        <v>326</v>
      </c>
      <c r="B77" s="295">
        <v>499</v>
      </c>
      <c r="C77" s="122">
        <v>474</v>
      </c>
      <c r="D77" s="122">
        <v>475</v>
      </c>
      <c r="E77" s="122">
        <v>478</v>
      </c>
      <c r="F77" s="298">
        <v>445</v>
      </c>
      <c r="G77" s="298">
        <v>479</v>
      </c>
      <c r="H77" s="298">
        <v>409</v>
      </c>
      <c r="I77" s="298">
        <v>491</v>
      </c>
      <c r="J77" s="380">
        <v>494</v>
      </c>
      <c r="K77" s="380">
        <v>564</v>
      </c>
      <c r="L77" s="277">
        <v>805</v>
      </c>
      <c r="M77" s="108">
        <v>857</v>
      </c>
    </row>
    <row r="78" spans="1:18" s="277" customFormat="1" ht="20.100000000000001" customHeight="1">
      <c r="A78" s="277" t="s">
        <v>327</v>
      </c>
      <c r="B78" s="295">
        <v>3521</v>
      </c>
      <c r="C78" s="122">
        <v>3551</v>
      </c>
      <c r="D78" s="122">
        <v>6119</v>
      </c>
      <c r="E78" s="122">
        <v>5955</v>
      </c>
      <c r="F78" s="298">
        <v>6021</v>
      </c>
      <c r="G78" s="298">
        <v>5927</v>
      </c>
      <c r="H78" s="298">
        <v>5911</v>
      </c>
      <c r="I78" s="298">
        <v>5499</v>
      </c>
      <c r="J78" s="380">
        <v>5560</v>
      </c>
      <c r="K78" s="380">
        <v>5363</v>
      </c>
      <c r="L78" s="277">
        <v>4929</v>
      </c>
      <c r="M78" s="108">
        <v>4981</v>
      </c>
    </row>
    <row r="79" spans="1:18" s="277" customFormat="1" ht="20.100000000000001" customHeight="1">
      <c r="A79" s="277" t="s">
        <v>328</v>
      </c>
      <c r="B79" s="295">
        <v>6761</v>
      </c>
      <c r="C79" s="122">
        <v>3408</v>
      </c>
      <c r="D79" s="122">
        <v>3208</v>
      </c>
      <c r="E79" s="122">
        <v>2898</v>
      </c>
      <c r="F79" s="298">
        <v>2898</v>
      </c>
      <c r="G79" s="298">
        <v>1624</v>
      </c>
      <c r="H79" s="298">
        <v>1269</v>
      </c>
      <c r="I79" s="298">
        <v>1420</v>
      </c>
      <c r="J79" s="380">
        <v>1457</v>
      </c>
      <c r="K79" s="380">
        <v>2513</v>
      </c>
      <c r="L79" s="277">
        <v>3122</v>
      </c>
      <c r="M79" s="108">
        <v>3680</v>
      </c>
    </row>
    <row r="80" spans="1:18" s="277" customFormat="1" ht="20.100000000000001" customHeight="1">
      <c r="A80" s="277" t="s">
        <v>329</v>
      </c>
      <c r="B80" s="295">
        <v>550</v>
      </c>
      <c r="C80" s="122">
        <v>235</v>
      </c>
      <c r="D80" s="122">
        <v>235</v>
      </c>
      <c r="E80" s="122">
        <v>235</v>
      </c>
      <c r="F80" s="298">
        <v>235</v>
      </c>
      <c r="G80" s="298">
        <v>125</v>
      </c>
      <c r="H80" s="298">
        <v>122</v>
      </c>
      <c r="I80" s="298">
        <v>91</v>
      </c>
      <c r="J80" s="380">
        <v>93</v>
      </c>
      <c r="K80" s="380">
        <v>89</v>
      </c>
      <c r="L80" s="277">
        <v>216</v>
      </c>
      <c r="M80" s="108">
        <v>159</v>
      </c>
    </row>
    <row r="81" spans="1:13" s="277" customFormat="1" ht="20.100000000000001" customHeight="1">
      <c r="A81" s="277" t="s">
        <v>330</v>
      </c>
      <c r="B81" s="295">
        <v>275</v>
      </c>
      <c r="C81" s="122">
        <v>424</v>
      </c>
      <c r="D81" s="122">
        <v>337</v>
      </c>
      <c r="E81" s="122">
        <v>422</v>
      </c>
      <c r="F81" s="298">
        <v>422</v>
      </c>
      <c r="G81" s="298">
        <v>382</v>
      </c>
      <c r="H81" s="298">
        <v>358</v>
      </c>
      <c r="I81" s="298">
        <v>372</v>
      </c>
      <c r="J81" s="380">
        <v>376</v>
      </c>
      <c r="K81" s="380">
        <v>378</v>
      </c>
      <c r="L81" s="277">
        <v>392</v>
      </c>
      <c r="M81" s="108">
        <v>439</v>
      </c>
    </row>
    <row r="82" spans="1:13" s="277" customFormat="1" ht="20.100000000000001" customHeight="1">
      <c r="A82" s="277" t="s">
        <v>331</v>
      </c>
      <c r="B82" s="295">
        <v>1500</v>
      </c>
      <c r="C82" s="122">
        <v>1425</v>
      </c>
      <c r="D82" s="122">
        <v>1000</v>
      </c>
      <c r="E82" s="122">
        <v>1163</v>
      </c>
      <c r="F82" s="298">
        <v>879</v>
      </c>
      <c r="G82" s="298">
        <v>717</v>
      </c>
      <c r="H82" s="298">
        <v>713</v>
      </c>
      <c r="I82" s="298">
        <v>674</v>
      </c>
      <c r="J82" s="380">
        <v>1009</v>
      </c>
      <c r="K82" s="380">
        <v>1026</v>
      </c>
      <c r="L82" s="277">
        <v>1145</v>
      </c>
      <c r="M82" s="108">
        <v>1185</v>
      </c>
    </row>
    <row r="83" spans="1:13" s="277" customFormat="1" ht="20.100000000000001" customHeight="1">
      <c r="A83" s="277" t="s">
        <v>332</v>
      </c>
      <c r="B83" s="295">
        <v>4146</v>
      </c>
      <c r="C83" s="122">
        <v>4618</v>
      </c>
      <c r="D83" s="122">
        <v>4428</v>
      </c>
      <c r="E83" s="122">
        <v>3727</v>
      </c>
      <c r="F83" s="298">
        <v>2990</v>
      </c>
      <c r="G83" s="298">
        <v>2890</v>
      </c>
      <c r="H83" s="298">
        <v>2814</v>
      </c>
      <c r="I83" s="298">
        <v>2629</v>
      </c>
      <c r="J83" s="380">
        <v>2118</v>
      </c>
      <c r="K83" s="380">
        <v>2107</v>
      </c>
      <c r="L83" s="277">
        <v>2107</v>
      </c>
      <c r="M83" s="108">
        <v>2156</v>
      </c>
    </row>
    <row r="84" spans="1:13" s="277" customFormat="1" ht="20.100000000000001" customHeight="1">
      <c r="A84" s="277" t="s">
        <v>333</v>
      </c>
      <c r="B84" s="295">
        <v>5190</v>
      </c>
      <c r="C84" s="122">
        <v>5220</v>
      </c>
      <c r="D84" s="122">
        <v>5159</v>
      </c>
      <c r="E84" s="122">
        <v>4392</v>
      </c>
      <c r="F84" s="298">
        <v>3598</v>
      </c>
      <c r="G84" s="298">
        <v>3277</v>
      </c>
      <c r="H84" s="298">
        <v>2792</v>
      </c>
      <c r="I84" s="298">
        <v>2907</v>
      </c>
      <c r="J84" s="380">
        <v>2608</v>
      </c>
      <c r="K84" s="380">
        <v>2788</v>
      </c>
      <c r="L84" s="277">
        <v>2673</v>
      </c>
      <c r="M84" s="108">
        <v>2847</v>
      </c>
    </row>
    <row r="85" spans="1:13" s="277" customFormat="1" ht="20.100000000000001" customHeight="1">
      <c r="A85" s="277" t="s">
        <v>334</v>
      </c>
      <c r="B85" s="295">
        <v>320</v>
      </c>
      <c r="C85" s="122">
        <v>150</v>
      </c>
      <c r="D85" s="122">
        <v>182</v>
      </c>
      <c r="E85" s="122">
        <v>70</v>
      </c>
      <c r="F85" s="298">
        <v>35</v>
      </c>
      <c r="G85" s="298">
        <v>24</v>
      </c>
      <c r="H85" s="298">
        <v>24</v>
      </c>
      <c r="I85" s="298">
        <v>10</v>
      </c>
      <c r="J85" s="380">
        <v>19</v>
      </c>
      <c r="K85" s="380">
        <v>216</v>
      </c>
      <c r="L85" s="277">
        <v>264</v>
      </c>
      <c r="M85" s="108">
        <v>287</v>
      </c>
    </row>
    <row r="86" spans="1:13" s="277" customFormat="1" ht="20.100000000000001" customHeight="1">
      <c r="A86" s="277" t="s">
        <v>335</v>
      </c>
      <c r="B86" s="295">
        <v>1152</v>
      </c>
      <c r="C86" s="122">
        <v>1459</v>
      </c>
      <c r="D86" s="122">
        <v>1459</v>
      </c>
      <c r="E86" s="122">
        <v>1459</v>
      </c>
      <c r="F86" s="298">
        <v>685</v>
      </c>
      <c r="G86" s="298">
        <v>611</v>
      </c>
      <c r="H86" s="298">
        <v>490</v>
      </c>
      <c r="I86" s="298">
        <v>508</v>
      </c>
      <c r="J86" s="380">
        <v>533</v>
      </c>
      <c r="K86" s="380">
        <v>537</v>
      </c>
      <c r="L86" s="277">
        <v>575</v>
      </c>
      <c r="M86" s="108">
        <v>861</v>
      </c>
    </row>
    <row r="87" spans="1:13" s="277" customFormat="1" ht="20.100000000000001" customHeight="1">
      <c r="A87" s="277" t="s">
        <v>336</v>
      </c>
      <c r="B87" s="295">
        <v>1456</v>
      </c>
      <c r="C87" s="122">
        <v>1412</v>
      </c>
      <c r="D87" s="122">
        <v>1372</v>
      </c>
      <c r="E87" s="122">
        <v>1100</v>
      </c>
      <c r="F87" s="298">
        <v>642</v>
      </c>
      <c r="G87" s="298">
        <v>730</v>
      </c>
      <c r="H87" s="298">
        <v>747</v>
      </c>
      <c r="I87" s="298">
        <v>990</v>
      </c>
      <c r="J87" s="380">
        <v>785</v>
      </c>
      <c r="K87" s="380">
        <v>1303</v>
      </c>
      <c r="L87" s="277">
        <v>1180</v>
      </c>
      <c r="M87" s="108">
        <v>1570</v>
      </c>
    </row>
    <row r="88" spans="1:13" s="277" customFormat="1" ht="20.100000000000001" customHeight="1">
      <c r="A88" s="277" t="s">
        <v>337</v>
      </c>
      <c r="B88" s="295">
        <v>1720</v>
      </c>
      <c r="C88" s="122">
        <v>1861</v>
      </c>
      <c r="D88" s="122">
        <v>1861</v>
      </c>
      <c r="E88" s="122">
        <v>1916</v>
      </c>
      <c r="F88" s="298">
        <v>1780</v>
      </c>
      <c r="G88" s="298">
        <v>1724</v>
      </c>
      <c r="H88" s="298">
        <v>1767</v>
      </c>
      <c r="I88" s="298">
        <v>1767</v>
      </c>
      <c r="J88" s="380">
        <v>1794</v>
      </c>
      <c r="K88" s="380">
        <v>1660</v>
      </c>
      <c r="L88" s="277">
        <v>1498</v>
      </c>
      <c r="M88" s="108">
        <v>1717</v>
      </c>
    </row>
    <row r="89" spans="1:13" s="277" customFormat="1" ht="20.100000000000001" customHeight="1">
      <c r="A89" s="277" t="s">
        <v>338</v>
      </c>
      <c r="B89" s="295">
        <v>497</v>
      </c>
      <c r="C89" s="122">
        <v>630</v>
      </c>
      <c r="D89" s="122">
        <v>701</v>
      </c>
      <c r="E89" s="122">
        <v>701</v>
      </c>
      <c r="F89" s="298">
        <v>562</v>
      </c>
      <c r="G89" s="298">
        <v>448</v>
      </c>
      <c r="H89" s="298">
        <v>457</v>
      </c>
      <c r="I89" s="298">
        <v>456</v>
      </c>
      <c r="J89" s="380">
        <v>530</v>
      </c>
      <c r="K89" s="380">
        <v>670</v>
      </c>
      <c r="L89" s="277">
        <v>717</v>
      </c>
      <c r="M89" s="108">
        <v>777</v>
      </c>
    </row>
    <row r="90" spans="1:13" s="277" customFormat="1" ht="20.100000000000001" customHeight="1">
      <c r="A90" s="277" t="s">
        <v>339</v>
      </c>
      <c r="B90" s="295">
        <v>1329</v>
      </c>
      <c r="C90" s="122">
        <v>1534</v>
      </c>
      <c r="D90" s="122">
        <v>1327</v>
      </c>
      <c r="E90" s="122">
        <v>1534</v>
      </c>
      <c r="F90" s="298">
        <v>1674</v>
      </c>
      <c r="G90" s="298">
        <v>1273</v>
      </c>
      <c r="H90" s="298">
        <v>1435</v>
      </c>
      <c r="I90" s="298">
        <v>1309</v>
      </c>
      <c r="J90" s="380">
        <v>1146</v>
      </c>
      <c r="K90" s="380">
        <v>1118</v>
      </c>
      <c r="L90" s="277">
        <v>1110</v>
      </c>
      <c r="M90" s="108">
        <v>1128</v>
      </c>
    </row>
    <row r="91" spans="1:13" s="277" customFormat="1" ht="20.100000000000001" customHeight="1">
      <c r="A91" s="277" t="s">
        <v>340</v>
      </c>
      <c r="B91" s="295"/>
      <c r="C91" s="445">
        <v>0</v>
      </c>
      <c r="D91" s="445">
        <v>0</v>
      </c>
      <c r="E91" s="445">
        <v>0</v>
      </c>
      <c r="F91" s="445">
        <v>0</v>
      </c>
      <c r="G91" s="360">
        <v>0</v>
      </c>
      <c r="H91" s="360">
        <v>0</v>
      </c>
      <c r="I91" s="360">
        <v>0</v>
      </c>
      <c r="J91" s="380">
        <v>3</v>
      </c>
      <c r="K91" s="360">
        <v>0</v>
      </c>
      <c r="L91" s="360">
        <v>0</v>
      </c>
      <c r="M91" s="360">
        <v>0</v>
      </c>
    </row>
    <row r="92" spans="1:13" s="277" customFormat="1" ht="20.100000000000001" customHeight="1"/>
    <row r="93" spans="1:13" s="277" customFormat="1" ht="20.100000000000001" customHeight="1"/>
    <row r="94" spans="1:13" s="277" customFormat="1" ht="20.100000000000001" customHeight="1"/>
    <row r="95" spans="1:13" s="277" customFormat="1" ht="20.100000000000001" customHeight="1"/>
    <row r="96" spans="1:13" s="277" customFormat="1" ht="20.100000000000001" customHeight="1"/>
    <row r="97" spans="1:18" s="277" customFormat="1" ht="20.100000000000001" customHeight="1"/>
    <row r="98" spans="1:18" s="277" customFormat="1" ht="20.100000000000001" customHeight="1"/>
    <row r="99" spans="1:18" s="277" customFormat="1" ht="20.100000000000001" customHeight="1"/>
    <row r="100" spans="1:18" s="277" customFormat="1" ht="20.100000000000001" customHeight="1"/>
    <row r="101" spans="1:18" s="277" customFormat="1" ht="20.100000000000001" customHeight="1"/>
    <row r="102" spans="1:18" s="277" customFormat="1" ht="20.100000000000001" customHeight="1"/>
    <row r="103" spans="1:18" s="277" customFormat="1" ht="20.100000000000001" customHeight="1"/>
    <row r="104" spans="1:18" s="277" customFormat="1" ht="20.100000000000001" customHeight="1"/>
    <row r="105" spans="1:18" s="277" customFormat="1" ht="20.100000000000001" customHeight="1"/>
    <row r="106" spans="1:18" s="277" customFormat="1" ht="20.100000000000001" customHeight="1">
      <c r="A106" s="439" t="s">
        <v>432</v>
      </c>
      <c r="B106" s="439"/>
      <c r="C106" s="439"/>
      <c r="D106" s="439"/>
      <c r="E106" s="439"/>
      <c r="F106" s="439"/>
      <c r="G106" s="439"/>
      <c r="H106" s="439"/>
      <c r="I106" s="439"/>
      <c r="J106" s="439"/>
      <c r="K106" s="439"/>
      <c r="L106" s="439"/>
    </row>
    <row r="107" spans="1:18" s="277" customFormat="1" ht="20.100000000000001" customHeight="1">
      <c r="A107" s="439" t="s">
        <v>365</v>
      </c>
      <c r="B107" s="439"/>
      <c r="C107" s="439"/>
      <c r="D107" s="439"/>
      <c r="E107" s="439"/>
    </row>
    <row r="108" spans="1:18" s="277" customFormat="1" ht="20.100000000000001" customHeight="1">
      <c r="A108" s="440" t="s">
        <v>369</v>
      </c>
      <c r="B108" s="439"/>
      <c r="C108" s="439"/>
      <c r="D108" s="439"/>
      <c r="E108" s="439"/>
      <c r="F108" s="439"/>
      <c r="G108" s="439"/>
      <c r="H108" s="439"/>
      <c r="I108" s="439"/>
      <c r="J108" s="439"/>
      <c r="K108" s="439"/>
      <c r="L108" s="439"/>
    </row>
    <row r="109" spans="1:18" s="277" customFormat="1" ht="20.100000000000001" customHeight="1">
      <c r="A109" s="295"/>
      <c r="B109" s="295"/>
      <c r="M109" s="442" t="s">
        <v>404</v>
      </c>
      <c r="N109" s="443"/>
      <c r="O109" s="443"/>
      <c r="P109" s="443"/>
      <c r="Q109" s="443"/>
      <c r="R109" s="443"/>
    </row>
    <row r="110" spans="1:18" s="277" customFormat="1" ht="27" customHeight="1">
      <c r="A110" s="316"/>
      <c r="B110" s="141">
        <v>2009</v>
      </c>
      <c r="C110" s="317">
        <v>2010</v>
      </c>
      <c r="D110" s="141">
        <v>2011</v>
      </c>
      <c r="E110" s="141">
        <v>2012</v>
      </c>
      <c r="F110" s="318">
        <v>2013</v>
      </c>
      <c r="G110" s="318">
        <v>2014</v>
      </c>
      <c r="H110" s="318">
        <v>2015</v>
      </c>
      <c r="I110" s="318">
        <v>2016</v>
      </c>
      <c r="J110" s="318">
        <v>2017</v>
      </c>
      <c r="K110" s="318">
        <v>2018</v>
      </c>
      <c r="L110" s="318">
        <v>2019</v>
      </c>
      <c r="M110" s="318">
        <v>2020</v>
      </c>
    </row>
    <row r="111" spans="1:18" s="277" customFormat="1" ht="20.100000000000001" customHeight="1">
      <c r="A111" s="444" t="s">
        <v>17</v>
      </c>
      <c r="B111" s="153">
        <f t="shared" ref="B111:M111" si="3">SUM(B112:B126)</f>
        <v>24106</v>
      </c>
      <c r="C111" s="269">
        <f t="shared" si="3"/>
        <v>25234</v>
      </c>
      <c r="D111" s="269">
        <f t="shared" si="3"/>
        <v>25235</v>
      </c>
      <c r="E111" s="269">
        <f t="shared" si="3"/>
        <v>23890</v>
      </c>
      <c r="F111" s="269">
        <f t="shared" si="3"/>
        <v>24529</v>
      </c>
      <c r="G111" s="269">
        <f t="shared" si="3"/>
        <v>25740</v>
      </c>
      <c r="H111" s="269">
        <f t="shared" si="3"/>
        <v>22787</v>
      </c>
      <c r="I111" s="269">
        <f t="shared" si="3"/>
        <v>23602</v>
      </c>
      <c r="J111" s="269">
        <f t="shared" si="3"/>
        <v>20394</v>
      </c>
      <c r="K111" s="269">
        <f t="shared" si="3"/>
        <v>23409</v>
      </c>
      <c r="L111" s="269">
        <f t="shared" si="3"/>
        <v>21443</v>
      </c>
      <c r="M111" s="269">
        <f t="shared" si="3"/>
        <v>28127</v>
      </c>
    </row>
    <row r="112" spans="1:18" s="277" customFormat="1" ht="20.100000000000001" customHeight="1">
      <c r="A112" s="295" t="s">
        <v>326</v>
      </c>
      <c r="B112" s="295">
        <v>668</v>
      </c>
      <c r="C112" s="122">
        <v>679</v>
      </c>
      <c r="D112" s="122">
        <v>693</v>
      </c>
      <c r="E112" s="122">
        <v>784</v>
      </c>
      <c r="F112" s="298">
        <v>602</v>
      </c>
      <c r="G112" s="298">
        <v>809</v>
      </c>
      <c r="H112" s="298">
        <v>1000</v>
      </c>
      <c r="I112" s="298">
        <v>1015</v>
      </c>
      <c r="J112" s="298">
        <v>719</v>
      </c>
      <c r="K112" s="298">
        <v>1250</v>
      </c>
      <c r="L112" s="277">
        <v>1145</v>
      </c>
      <c r="M112" s="108">
        <v>1229</v>
      </c>
    </row>
    <row r="113" spans="1:13" s="277" customFormat="1" ht="20.100000000000001" customHeight="1">
      <c r="A113" s="295" t="s">
        <v>327</v>
      </c>
      <c r="B113" s="295">
        <v>4776</v>
      </c>
      <c r="C113" s="122">
        <v>4200</v>
      </c>
      <c r="D113" s="122">
        <v>6305</v>
      </c>
      <c r="E113" s="122">
        <v>7146</v>
      </c>
      <c r="F113" s="298">
        <v>7948</v>
      </c>
      <c r="G113" s="298">
        <v>8179</v>
      </c>
      <c r="H113" s="298">
        <v>5320</v>
      </c>
      <c r="I113" s="298">
        <v>6214</v>
      </c>
      <c r="J113" s="298">
        <v>4543</v>
      </c>
      <c r="K113" s="298">
        <v>6167</v>
      </c>
      <c r="L113" s="277">
        <v>5649</v>
      </c>
      <c r="M113" s="108">
        <v>6386</v>
      </c>
    </row>
    <row r="114" spans="1:13" s="277" customFormat="1" ht="20.100000000000001" customHeight="1">
      <c r="A114" s="295" t="s">
        <v>328</v>
      </c>
      <c r="B114" s="295">
        <v>2379</v>
      </c>
      <c r="C114" s="122">
        <v>1772</v>
      </c>
      <c r="D114" s="122">
        <v>1751</v>
      </c>
      <c r="E114" s="122">
        <v>1157</v>
      </c>
      <c r="F114" s="298">
        <v>1447</v>
      </c>
      <c r="G114" s="298">
        <v>2309</v>
      </c>
      <c r="H114" s="298">
        <v>672</v>
      </c>
      <c r="I114" s="298">
        <v>1162</v>
      </c>
      <c r="J114" s="298">
        <v>1620</v>
      </c>
      <c r="K114" s="298">
        <v>2201</v>
      </c>
      <c r="L114" s="277">
        <v>2016</v>
      </c>
      <c r="M114" s="108">
        <v>2806</v>
      </c>
    </row>
    <row r="115" spans="1:13" s="277" customFormat="1" ht="20.100000000000001" customHeight="1">
      <c r="A115" s="295" t="s">
        <v>329</v>
      </c>
      <c r="B115" s="295">
        <v>389</v>
      </c>
      <c r="C115" s="122">
        <v>356</v>
      </c>
      <c r="D115" s="122">
        <v>172</v>
      </c>
      <c r="E115" s="122">
        <v>120</v>
      </c>
      <c r="F115" s="298">
        <v>227</v>
      </c>
      <c r="G115" s="298">
        <v>194</v>
      </c>
      <c r="H115" s="298">
        <v>225</v>
      </c>
      <c r="I115" s="298">
        <v>134</v>
      </c>
      <c r="J115" s="298">
        <v>102</v>
      </c>
      <c r="K115" s="298">
        <v>103</v>
      </c>
      <c r="L115" s="277">
        <v>94</v>
      </c>
      <c r="M115" s="108">
        <v>135</v>
      </c>
    </row>
    <row r="116" spans="1:13" s="277" customFormat="1" ht="20.100000000000001" customHeight="1">
      <c r="A116" s="295" t="s">
        <v>330</v>
      </c>
      <c r="B116" s="295">
        <v>354</v>
      </c>
      <c r="C116" s="122">
        <v>551</v>
      </c>
      <c r="D116" s="122">
        <v>272</v>
      </c>
      <c r="E116" s="122">
        <v>573</v>
      </c>
      <c r="F116" s="298">
        <v>445</v>
      </c>
      <c r="G116" s="298">
        <v>411</v>
      </c>
      <c r="H116" s="298">
        <v>468</v>
      </c>
      <c r="I116" s="298">
        <v>457</v>
      </c>
      <c r="J116" s="298">
        <v>499</v>
      </c>
      <c r="K116" s="298">
        <v>550</v>
      </c>
      <c r="L116" s="277">
        <v>504</v>
      </c>
      <c r="M116" s="108">
        <v>556</v>
      </c>
    </row>
    <row r="117" spans="1:13" s="277" customFormat="1" ht="20.100000000000001" customHeight="1">
      <c r="A117" s="295" t="s">
        <v>331</v>
      </c>
      <c r="B117" s="295">
        <v>1574</v>
      </c>
      <c r="C117" s="122">
        <v>1445</v>
      </c>
      <c r="D117" s="122">
        <v>1347</v>
      </c>
      <c r="E117" s="122">
        <v>1295</v>
      </c>
      <c r="F117" s="298">
        <v>905</v>
      </c>
      <c r="G117" s="298">
        <v>1028</v>
      </c>
      <c r="H117" s="298">
        <v>1018</v>
      </c>
      <c r="I117" s="298">
        <v>1231</v>
      </c>
      <c r="J117" s="298">
        <v>1321</v>
      </c>
      <c r="K117" s="298">
        <v>1441</v>
      </c>
      <c r="L117" s="277">
        <v>1320</v>
      </c>
      <c r="M117" s="108">
        <v>1520</v>
      </c>
    </row>
    <row r="118" spans="1:13" s="277" customFormat="1" ht="20.100000000000001" customHeight="1">
      <c r="A118" s="295" t="s">
        <v>332</v>
      </c>
      <c r="B118" s="295">
        <v>4479</v>
      </c>
      <c r="C118" s="122">
        <v>4933</v>
      </c>
      <c r="D118" s="122">
        <v>4725</v>
      </c>
      <c r="E118" s="122">
        <v>3972</v>
      </c>
      <c r="F118" s="298">
        <v>3911</v>
      </c>
      <c r="G118" s="298">
        <v>3108</v>
      </c>
      <c r="H118" s="298">
        <v>3458</v>
      </c>
      <c r="I118" s="298">
        <v>3144</v>
      </c>
      <c r="J118" s="298">
        <v>2701</v>
      </c>
      <c r="K118" s="298">
        <v>1694</v>
      </c>
      <c r="L118" s="277">
        <v>1552</v>
      </c>
      <c r="M118" s="108">
        <v>2677</v>
      </c>
    </row>
    <row r="119" spans="1:13" s="277" customFormat="1" ht="20.100000000000001" customHeight="1">
      <c r="A119" s="295" t="s">
        <v>333</v>
      </c>
      <c r="B119" s="295">
        <v>2836</v>
      </c>
      <c r="C119" s="122">
        <v>3915</v>
      </c>
      <c r="D119" s="122">
        <v>3100</v>
      </c>
      <c r="E119" s="122">
        <v>3244</v>
      </c>
      <c r="F119" s="298">
        <v>3418</v>
      </c>
      <c r="G119" s="298">
        <v>4318</v>
      </c>
      <c r="H119" s="298">
        <v>3861</v>
      </c>
      <c r="I119" s="298">
        <v>3710</v>
      </c>
      <c r="J119" s="298">
        <v>3549</v>
      </c>
      <c r="K119" s="298">
        <v>3172</v>
      </c>
      <c r="L119" s="277">
        <v>2906</v>
      </c>
      <c r="M119" s="108">
        <v>4140</v>
      </c>
    </row>
    <row r="120" spans="1:13" s="277" customFormat="1" ht="20.100000000000001" customHeight="1">
      <c r="A120" s="295" t="s">
        <v>334</v>
      </c>
      <c r="B120" s="295">
        <v>160</v>
      </c>
      <c r="C120" s="122">
        <v>103</v>
      </c>
      <c r="D120" s="122">
        <v>91</v>
      </c>
      <c r="E120" s="122">
        <v>70</v>
      </c>
      <c r="F120" s="298">
        <v>35</v>
      </c>
      <c r="G120" s="298">
        <v>25</v>
      </c>
      <c r="H120" s="298">
        <v>23</v>
      </c>
      <c r="I120" s="298">
        <v>10</v>
      </c>
      <c r="J120" s="298">
        <v>21</v>
      </c>
      <c r="K120" s="298">
        <v>270</v>
      </c>
      <c r="L120" s="277">
        <v>247</v>
      </c>
      <c r="M120" s="108">
        <v>326</v>
      </c>
    </row>
    <row r="121" spans="1:13" s="277" customFormat="1" ht="20.100000000000001" customHeight="1">
      <c r="A121" s="295" t="s">
        <v>335</v>
      </c>
      <c r="B121" s="295">
        <v>1613</v>
      </c>
      <c r="C121" s="122">
        <v>1449</v>
      </c>
      <c r="D121" s="122">
        <v>1809</v>
      </c>
      <c r="E121" s="122">
        <v>979</v>
      </c>
      <c r="F121" s="298">
        <v>1496</v>
      </c>
      <c r="G121" s="298">
        <v>697</v>
      </c>
      <c r="H121" s="298">
        <v>1045</v>
      </c>
      <c r="I121" s="298">
        <v>904</v>
      </c>
      <c r="J121" s="298">
        <v>940</v>
      </c>
      <c r="K121" s="298">
        <v>505</v>
      </c>
      <c r="L121" s="277">
        <v>463</v>
      </c>
      <c r="M121" s="108">
        <v>1369</v>
      </c>
    </row>
    <row r="122" spans="1:13" s="277" customFormat="1" ht="20.100000000000001" customHeight="1">
      <c r="A122" s="295" t="s">
        <v>336</v>
      </c>
      <c r="B122" s="295">
        <v>935</v>
      </c>
      <c r="C122" s="122">
        <v>1030</v>
      </c>
      <c r="D122" s="122">
        <v>882</v>
      </c>
      <c r="E122" s="122">
        <v>633</v>
      </c>
      <c r="F122" s="298">
        <v>462</v>
      </c>
      <c r="G122" s="298">
        <v>525</v>
      </c>
      <c r="H122" s="298">
        <v>579</v>
      </c>
      <c r="I122" s="298">
        <v>876</v>
      </c>
      <c r="J122" s="298">
        <v>674</v>
      </c>
      <c r="K122" s="298">
        <v>1433</v>
      </c>
      <c r="L122" s="277">
        <v>1313</v>
      </c>
      <c r="M122" s="108">
        <v>1750</v>
      </c>
    </row>
    <row r="123" spans="1:13" s="277" customFormat="1" ht="20.100000000000001" customHeight="1">
      <c r="A123" s="295" t="s">
        <v>337</v>
      </c>
      <c r="B123" s="295">
        <v>2012</v>
      </c>
      <c r="C123" s="122">
        <v>2012</v>
      </c>
      <c r="D123" s="122">
        <v>1420</v>
      </c>
      <c r="E123" s="122">
        <v>1804</v>
      </c>
      <c r="F123" s="298">
        <v>1487</v>
      </c>
      <c r="G123" s="298">
        <v>2174</v>
      </c>
      <c r="H123" s="298">
        <v>2865</v>
      </c>
      <c r="I123" s="298">
        <v>2383</v>
      </c>
      <c r="J123" s="298">
        <v>1787</v>
      </c>
      <c r="K123" s="298">
        <v>1959</v>
      </c>
      <c r="L123" s="277">
        <v>1794</v>
      </c>
      <c r="M123" s="108">
        <v>2333</v>
      </c>
    </row>
    <row r="124" spans="1:13" s="277" customFormat="1" ht="20.100000000000001" customHeight="1">
      <c r="A124" s="295" t="s">
        <v>338</v>
      </c>
      <c r="B124" s="295">
        <v>977</v>
      </c>
      <c r="C124" s="122">
        <v>1559</v>
      </c>
      <c r="D124" s="122">
        <v>1589</v>
      </c>
      <c r="E124" s="122">
        <v>919</v>
      </c>
      <c r="F124" s="298">
        <v>904</v>
      </c>
      <c r="G124" s="298">
        <v>656</v>
      </c>
      <c r="H124" s="298">
        <v>749</v>
      </c>
      <c r="I124" s="298">
        <v>795</v>
      </c>
      <c r="J124" s="298">
        <v>646</v>
      </c>
      <c r="K124" s="298">
        <v>817</v>
      </c>
      <c r="L124" s="277">
        <v>748</v>
      </c>
      <c r="M124" s="108">
        <v>950</v>
      </c>
    </row>
    <row r="125" spans="1:13" s="277" customFormat="1" ht="20.100000000000001" customHeight="1">
      <c r="A125" s="295" t="s">
        <v>339</v>
      </c>
      <c r="B125" s="295">
        <v>954</v>
      </c>
      <c r="C125" s="122">
        <v>1230</v>
      </c>
      <c r="D125" s="122">
        <v>1079</v>
      </c>
      <c r="E125" s="122">
        <v>1194</v>
      </c>
      <c r="F125" s="298">
        <v>1242</v>
      </c>
      <c r="G125" s="298">
        <v>1307</v>
      </c>
      <c r="H125" s="298">
        <v>1504</v>
      </c>
      <c r="I125" s="298">
        <v>1567</v>
      </c>
      <c r="J125" s="298">
        <v>1268</v>
      </c>
      <c r="K125" s="298">
        <v>1847</v>
      </c>
      <c r="L125" s="277">
        <v>1692</v>
      </c>
      <c r="M125" s="108">
        <v>1950</v>
      </c>
    </row>
    <row r="126" spans="1:13" s="277" customFormat="1" ht="20.100000000000001" customHeight="1">
      <c r="A126" s="295" t="s">
        <v>340</v>
      </c>
      <c r="B126" s="295"/>
      <c r="C126" s="381">
        <v>0</v>
      </c>
      <c r="D126" s="381">
        <v>0</v>
      </c>
      <c r="E126" s="381">
        <v>0</v>
      </c>
      <c r="F126" s="381">
        <v>0</v>
      </c>
      <c r="G126" s="294">
        <v>0</v>
      </c>
      <c r="H126" s="294">
        <v>0</v>
      </c>
      <c r="I126" s="294">
        <v>0</v>
      </c>
      <c r="J126" s="298">
        <v>4</v>
      </c>
      <c r="K126" s="372" t="s">
        <v>564</v>
      </c>
      <c r="L126" s="372" t="s">
        <v>564</v>
      </c>
      <c r="M126" s="372" t="s">
        <v>564</v>
      </c>
    </row>
    <row r="127" spans="1:13" s="277" customFormat="1" ht="20.100000000000001" customHeight="1">
      <c r="A127" s="295"/>
      <c r="B127" s="295"/>
      <c r="C127" s="295"/>
      <c r="D127" s="295"/>
      <c r="E127" s="295"/>
      <c r="F127" s="295"/>
    </row>
    <row r="128" spans="1:13" ht="20.100000000000001" customHeight="1"/>
    <row r="129" spans="1:17" ht="20.100000000000001" customHeight="1"/>
    <row r="130" spans="1:17" ht="20.100000000000001" customHeight="1"/>
    <row r="131" spans="1:17" ht="20.100000000000001" customHeight="1"/>
    <row r="132" spans="1:17" ht="20.100000000000001" customHeight="1"/>
    <row r="133" spans="1:17" ht="20.100000000000001" customHeight="1"/>
    <row r="134" spans="1:17" ht="20.100000000000001" customHeight="1"/>
    <row r="135" spans="1:17" ht="20.100000000000001" customHeight="1"/>
    <row r="136" spans="1:17" ht="20.100000000000001" customHeight="1"/>
    <row r="137" spans="1:17" ht="20.100000000000001" customHeight="1"/>
    <row r="138" spans="1:17" ht="20.100000000000001" customHeight="1"/>
    <row r="139" spans="1:17" ht="20.100000000000001" customHeight="1"/>
    <row r="140" spans="1:17" ht="20.100000000000001" customHeight="1"/>
    <row r="141" spans="1:17" s="277" customFormat="1" ht="20.100000000000001" customHeight="1">
      <c r="A141" s="439" t="s">
        <v>433</v>
      </c>
      <c r="B141" s="439"/>
      <c r="C141" s="439"/>
      <c r="D141" s="439"/>
      <c r="E141" s="439"/>
      <c r="F141" s="439"/>
      <c r="G141" s="439"/>
      <c r="H141" s="439"/>
      <c r="I141" s="439"/>
      <c r="J141" s="439"/>
      <c r="K141" s="439"/>
      <c r="L141" s="439"/>
    </row>
    <row r="142" spans="1:17" s="277" customFormat="1" ht="20.100000000000001" customHeight="1">
      <c r="A142" s="439" t="s">
        <v>365</v>
      </c>
      <c r="B142" s="439"/>
      <c r="C142" s="439"/>
      <c r="D142" s="439"/>
      <c r="E142" s="439"/>
    </row>
    <row r="143" spans="1:17" s="277" customFormat="1" ht="20.100000000000001" customHeight="1">
      <c r="A143" s="440" t="s">
        <v>370</v>
      </c>
      <c r="B143" s="439"/>
      <c r="C143" s="439"/>
      <c r="D143" s="439"/>
      <c r="E143" s="439"/>
      <c r="F143" s="439"/>
      <c r="G143" s="439"/>
      <c r="H143" s="439"/>
      <c r="I143" s="439"/>
      <c r="J143" s="439"/>
      <c r="K143" s="439"/>
      <c r="L143" s="439"/>
    </row>
    <row r="144" spans="1:17" s="277" customFormat="1" ht="20.100000000000001" customHeight="1">
      <c r="A144" s="295"/>
      <c r="B144" s="295"/>
      <c r="C144" s="295"/>
      <c r="M144" s="443" t="s">
        <v>479</v>
      </c>
      <c r="N144" s="443"/>
      <c r="O144" s="443"/>
      <c r="P144" s="443"/>
      <c r="Q144" s="443"/>
    </row>
    <row r="145" spans="1:13" s="277" customFormat="1" ht="27" customHeight="1">
      <c r="A145" s="316"/>
      <c r="B145" s="141">
        <v>2009</v>
      </c>
      <c r="C145" s="317">
        <v>2010</v>
      </c>
      <c r="D145" s="141">
        <v>2011</v>
      </c>
      <c r="E145" s="141">
        <v>2012</v>
      </c>
      <c r="F145" s="318">
        <v>2013</v>
      </c>
      <c r="G145" s="318">
        <v>2014</v>
      </c>
      <c r="H145" s="318">
        <v>2015</v>
      </c>
      <c r="I145" s="318">
        <v>2016</v>
      </c>
      <c r="J145" s="318">
        <v>2017</v>
      </c>
      <c r="K145" s="318">
        <v>2018</v>
      </c>
      <c r="L145" s="318">
        <v>2019</v>
      </c>
      <c r="M145" s="318">
        <v>2020</v>
      </c>
    </row>
    <row r="146" spans="1:13" s="277" customFormat="1" ht="20.100000000000001" customHeight="1">
      <c r="A146" s="444" t="s">
        <v>17</v>
      </c>
      <c r="B146" s="153">
        <f t="shared" ref="B146:M146" si="4">SUM(B147:B161)</f>
        <v>5035</v>
      </c>
      <c r="C146" s="269">
        <f t="shared" si="4"/>
        <v>5533</v>
      </c>
      <c r="D146" s="269">
        <f t="shared" si="4"/>
        <v>6290</v>
      </c>
      <c r="E146" s="269">
        <f t="shared" si="4"/>
        <v>8047</v>
      </c>
      <c r="F146" s="269">
        <f t="shared" si="4"/>
        <v>11081.9</v>
      </c>
      <c r="G146" s="269">
        <f t="shared" si="4"/>
        <v>16075</v>
      </c>
      <c r="H146" s="269">
        <f t="shared" si="4"/>
        <v>21411</v>
      </c>
      <c r="I146" s="269">
        <f t="shared" si="4"/>
        <v>27588</v>
      </c>
      <c r="J146" s="269">
        <f t="shared" si="4"/>
        <v>38616</v>
      </c>
      <c r="K146" s="269">
        <f t="shared" si="4"/>
        <v>37601</v>
      </c>
      <c r="L146" s="269">
        <f t="shared" si="4"/>
        <v>35127</v>
      </c>
      <c r="M146" s="269">
        <f t="shared" si="4"/>
        <v>33064</v>
      </c>
    </row>
    <row r="147" spans="1:13" s="277" customFormat="1" ht="20.100000000000001" customHeight="1">
      <c r="A147" s="295" t="s">
        <v>326</v>
      </c>
      <c r="B147" s="295">
        <v>264</v>
      </c>
      <c r="C147" s="322">
        <v>254</v>
      </c>
      <c r="D147" s="122">
        <v>318</v>
      </c>
      <c r="E147" s="122">
        <v>352</v>
      </c>
      <c r="F147" s="298">
        <v>409.31</v>
      </c>
      <c r="G147" s="298">
        <v>523</v>
      </c>
      <c r="H147" s="298">
        <v>766</v>
      </c>
      <c r="I147" s="298">
        <v>1381</v>
      </c>
      <c r="J147" s="298">
        <v>1760</v>
      </c>
      <c r="K147" s="108">
        <v>2054</v>
      </c>
      <c r="L147" s="108">
        <v>2337</v>
      </c>
      <c r="M147" s="108">
        <v>2312</v>
      </c>
    </row>
    <row r="148" spans="1:13" s="277" customFormat="1" ht="20.100000000000001" customHeight="1">
      <c r="A148" s="295" t="s">
        <v>327</v>
      </c>
      <c r="B148" s="295">
        <v>1418</v>
      </c>
      <c r="C148" s="322">
        <v>1487</v>
      </c>
      <c r="D148" s="122">
        <v>1578</v>
      </c>
      <c r="E148" s="122">
        <v>2014</v>
      </c>
      <c r="F148" s="298">
        <v>2422</v>
      </c>
      <c r="G148" s="298">
        <v>2794</v>
      </c>
      <c r="H148" s="298">
        <v>3265</v>
      </c>
      <c r="I148" s="298">
        <v>3846</v>
      </c>
      <c r="J148" s="298">
        <v>7146</v>
      </c>
      <c r="K148" s="108">
        <v>5853</v>
      </c>
      <c r="L148" s="108">
        <v>5696</v>
      </c>
      <c r="M148" s="108">
        <v>5241</v>
      </c>
    </row>
    <row r="149" spans="1:13" s="277" customFormat="1" ht="20.100000000000001" customHeight="1">
      <c r="A149" s="295" t="s">
        <v>328</v>
      </c>
      <c r="B149" s="295">
        <v>12</v>
      </c>
      <c r="C149" s="322">
        <v>12</v>
      </c>
      <c r="D149" s="122">
        <v>12</v>
      </c>
      <c r="E149" s="122">
        <v>21</v>
      </c>
      <c r="F149" s="298">
        <v>21</v>
      </c>
      <c r="G149" s="298">
        <v>102</v>
      </c>
      <c r="H149" s="298">
        <v>55</v>
      </c>
      <c r="I149" s="298">
        <v>88</v>
      </c>
      <c r="J149" s="298">
        <v>67</v>
      </c>
      <c r="K149" s="108">
        <v>640</v>
      </c>
      <c r="L149" s="108">
        <v>121</v>
      </c>
      <c r="M149" s="108">
        <v>12</v>
      </c>
    </row>
    <row r="150" spans="1:13" s="277" customFormat="1" ht="20.100000000000001" customHeight="1">
      <c r="A150" s="295" t="s">
        <v>329</v>
      </c>
      <c r="B150" s="295">
        <v>287</v>
      </c>
      <c r="C150" s="322">
        <v>367</v>
      </c>
      <c r="D150" s="122">
        <v>507</v>
      </c>
      <c r="E150" s="322">
        <v>742</v>
      </c>
      <c r="F150" s="298">
        <v>1335.3</v>
      </c>
      <c r="G150" s="298">
        <v>2270</v>
      </c>
      <c r="H150" s="298">
        <v>3063</v>
      </c>
      <c r="I150" s="298">
        <v>4254</v>
      </c>
      <c r="J150" s="298">
        <v>5681</v>
      </c>
      <c r="K150" s="108">
        <v>5313</v>
      </c>
      <c r="L150" s="108">
        <v>3666</v>
      </c>
      <c r="M150" s="108">
        <v>3075</v>
      </c>
    </row>
    <row r="151" spans="1:13" s="277" customFormat="1" ht="20.100000000000001" customHeight="1">
      <c r="A151" s="295" t="s">
        <v>330</v>
      </c>
      <c r="B151" s="295">
        <v>108</v>
      </c>
      <c r="C151" s="322">
        <v>134</v>
      </c>
      <c r="D151" s="122">
        <v>146</v>
      </c>
      <c r="E151" s="322">
        <v>178</v>
      </c>
      <c r="F151" s="298">
        <v>302.48</v>
      </c>
      <c r="G151" s="298">
        <v>580</v>
      </c>
      <c r="H151" s="298">
        <v>905</v>
      </c>
      <c r="I151" s="298">
        <v>1250</v>
      </c>
      <c r="J151" s="298">
        <v>1316</v>
      </c>
      <c r="K151" s="108">
        <v>1454</v>
      </c>
      <c r="L151" s="108">
        <v>1290</v>
      </c>
      <c r="M151" s="108">
        <v>1101</v>
      </c>
    </row>
    <row r="152" spans="1:13" s="277" customFormat="1" ht="20.100000000000001" customHeight="1">
      <c r="A152" s="295" t="s">
        <v>331</v>
      </c>
      <c r="B152" s="295">
        <v>250</v>
      </c>
      <c r="C152" s="322">
        <v>305</v>
      </c>
      <c r="D152" s="122">
        <v>340</v>
      </c>
      <c r="E152" s="322">
        <v>540</v>
      </c>
      <c r="F152" s="298">
        <v>671</v>
      </c>
      <c r="G152" s="298">
        <v>859</v>
      </c>
      <c r="H152" s="298">
        <v>902</v>
      </c>
      <c r="I152" s="298">
        <v>1175</v>
      </c>
      <c r="J152" s="298">
        <v>1225</v>
      </c>
      <c r="K152" s="108">
        <v>1131</v>
      </c>
      <c r="L152" s="108">
        <v>1050</v>
      </c>
      <c r="M152" s="108">
        <v>910</v>
      </c>
    </row>
    <row r="153" spans="1:13" s="277" customFormat="1" ht="20.100000000000001" customHeight="1">
      <c r="A153" s="295" t="s">
        <v>332</v>
      </c>
      <c r="B153" s="295">
        <v>680</v>
      </c>
      <c r="C153" s="322">
        <v>560</v>
      </c>
      <c r="D153" s="122">
        <v>644</v>
      </c>
      <c r="E153" s="322">
        <v>803</v>
      </c>
      <c r="F153" s="298">
        <v>894.38</v>
      </c>
      <c r="G153" s="298">
        <v>1012</v>
      </c>
      <c r="H153" s="298">
        <v>1306</v>
      </c>
      <c r="I153" s="298">
        <v>1633</v>
      </c>
      <c r="J153" s="298">
        <v>4358</v>
      </c>
      <c r="K153" s="108">
        <v>5110</v>
      </c>
      <c r="L153" s="108">
        <v>5224</v>
      </c>
      <c r="M153" s="108">
        <v>5172</v>
      </c>
    </row>
    <row r="154" spans="1:13" s="277" customFormat="1" ht="20.100000000000001" customHeight="1">
      <c r="A154" s="295" t="s">
        <v>333</v>
      </c>
      <c r="B154" s="295">
        <v>485</v>
      </c>
      <c r="C154" s="322">
        <v>523</v>
      </c>
      <c r="D154" s="122">
        <v>702</v>
      </c>
      <c r="E154" s="322">
        <v>896</v>
      </c>
      <c r="F154" s="298">
        <v>1344</v>
      </c>
      <c r="G154" s="298">
        <v>1821</v>
      </c>
      <c r="H154" s="298">
        <v>2526</v>
      </c>
      <c r="I154" s="298">
        <v>3719</v>
      </c>
      <c r="J154" s="298">
        <v>4375</v>
      </c>
      <c r="K154" s="108">
        <v>3153</v>
      </c>
      <c r="L154" s="108">
        <v>2881</v>
      </c>
      <c r="M154" s="108">
        <v>2544</v>
      </c>
    </row>
    <row r="155" spans="1:13" s="277" customFormat="1" ht="20.100000000000001" customHeight="1">
      <c r="A155" s="295" t="s">
        <v>334</v>
      </c>
      <c r="B155" s="295">
        <v>7</v>
      </c>
      <c r="C155" s="322">
        <v>48</v>
      </c>
      <c r="D155" s="122">
        <v>50</v>
      </c>
      <c r="E155" s="322">
        <v>85</v>
      </c>
      <c r="F155" s="298">
        <v>204</v>
      </c>
      <c r="G155" s="298">
        <v>286</v>
      </c>
      <c r="H155" s="298">
        <v>346</v>
      </c>
      <c r="I155" s="298">
        <v>580</v>
      </c>
      <c r="J155" s="298">
        <v>592</v>
      </c>
      <c r="K155" s="108">
        <v>658</v>
      </c>
      <c r="L155" s="108">
        <v>703</v>
      </c>
      <c r="M155" s="108">
        <v>636</v>
      </c>
    </row>
    <row r="156" spans="1:13" s="277" customFormat="1" ht="20.100000000000001" customHeight="1">
      <c r="A156" s="295" t="s">
        <v>335</v>
      </c>
      <c r="B156" s="295">
        <v>172</v>
      </c>
      <c r="C156" s="322">
        <v>173</v>
      </c>
      <c r="D156" s="122">
        <v>173</v>
      </c>
      <c r="E156" s="322">
        <v>173</v>
      </c>
      <c r="F156" s="298">
        <v>254.33</v>
      </c>
      <c r="G156" s="298">
        <v>373</v>
      </c>
      <c r="H156" s="298">
        <v>1079</v>
      </c>
      <c r="I156" s="298">
        <v>1023</v>
      </c>
      <c r="J156" s="298">
        <v>1452</v>
      </c>
      <c r="K156" s="108">
        <v>1349</v>
      </c>
      <c r="L156" s="108">
        <v>1265</v>
      </c>
      <c r="M156" s="108">
        <v>1267</v>
      </c>
    </row>
    <row r="157" spans="1:13" s="277" customFormat="1" ht="20.100000000000001" customHeight="1">
      <c r="A157" s="295" t="s">
        <v>336</v>
      </c>
      <c r="B157" s="295">
        <v>10</v>
      </c>
      <c r="C157" s="322">
        <v>10</v>
      </c>
      <c r="D157" s="122">
        <v>12</v>
      </c>
      <c r="E157" s="122">
        <v>28</v>
      </c>
      <c r="F157" s="298">
        <v>46.9</v>
      </c>
      <c r="G157" s="298">
        <v>76</v>
      </c>
      <c r="H157" s="298">
        <v>94</v>
      </c>
      <c r="I157" s="298">
        <v>99</v>
      </c>
      <c r="J157" s="298">
        <v>122</v>
      </c>
      <c r="K157" s="108">
        <v>357</v>
      </c>
      <c r="L157" s="108">
        <v>177</v>
      </c>
      <c r="M157" s="108">
        <v>200</v>
      </c>
    </row>
    <row r="158" spans="1:13" s="277" customFormat="1" ht="20.100000000000001" customHeight="1">
      <c r="A158" s="295" t="s">
        <v>337</v>
      </c>
      <c r="B158" s="295">
        <v>182</v>
      </c>
      <c r="C158" s="322">
        <v>184</v>
      </c>
      <c r="D158" s="122">
        <v>184</v>
      </c>
      <c r="E158" s="122">
        <v>209</v>
      </c>
      <c r="F158" s="298">
        <v>293.89999999999998</v>
      </c>
      <c r="G158" s="298">
        <v>485</v>
      </c>
      <c r="H158" s="298">
        <v>1412</v>
      </c>
      <c r="I158" s="298">
        <v>1567</v>
      </c>
      <c r="J158" s="298">
        <v>1548</v>
      </c>
      <c r="K158" s="108">
        <v>1608</v>
      </c>
      <c r="L158" s="108">
        <v>1563</v>
      </c>
      <c r="M158" s="108">
        <v>1843</v>
      </c>
    </row>
    <row r="159" spans="1:13" s="277" customFormat="1" ht="20.100000000000001" customHeight="1">
      <c r="A159" s="295" t="s">
        <v>338</v>
      </c>
      <c r="B159" s="295">
        <v>21</v>
      </c>
      <c r="C159" s="322">
        <v>24</v>
      </c>
      <c r="D159" s="122">
        <v>25</v>
      </c>
      <c r="E159" s="122">
        <v>23</v>
      </c>
      <c r="F159" s="298">
        <v>31.3</v>
      </c>
      <c r="G159" s="298">
        <v>73</v>
      </c>
      <c r="H159" s="298">
        <v>81</v>
      </c>
      <c r="I159" s="298">
        <v>166</v>
      </c>
      <c r="J159" s="298">
        <v>179</v>
      </c>
      <c r="K159" s="108">
        <v>270</v>
      </c>
      <c r="L159" s="108">
        <v>219</v>
      </c>
      <c r="M159" s="108">
        <v>207</v>
      </c>
    </row>
    <row r="160" spans="1:13" s="277" customFormat="1" ht="20.100000000000001" customHeight="1">
      <c r="A160" s="295" t="s">
        <v>339</v>
      </c>
      <c r="B160" s="295">
        <v>648</v>
      </c>
      <c r="C160" s="322">
        <v>908</v>
      </c>
      <c r="D160" s="122">
        <v>909</v>
      </c>
      <c r="E160" s="122">
        <v>1099</v>
      </c>
      <c r="F160" s="298">
        <v>1702</v>
      </c>
      <c r="G160" s="298">
        <v>3331</v>
      </c>
      <c r="H160" s="298">
        <v>3428</v>
      </c>
      <c r="I160" s="298">
        <v>3911</v>
      </c>
      <c r="J160" s="298">
        <v>4904</v>
      </c>
      <c r="K160" s="108">
        <v>4873</v>
      </c>
      <c r="L160" s="108">
        <v>5139</v>
      </c>
      <c r="M160" s="108">
        <v>4877</v>
      </c>
    </row>
    <row r="161" spans="1:13" s="277" customFormat="1" ht="20.100000000000001" customHeight="1">
      <c r="A161" s="295" t="s">
        <v>340</v>
      </c>
      <c r="B161" s="295">
        <v>491</v>
      </c>
      <c r="C161" s="322">
        <v>544</v>
      </c>
      <c r="D161" s="122">
        <v>690</v>
      </c>
      <c r="E161" s="122">
        <v>884</v>
      </c>
      <c r="F161" s="298">
        <v>1150</v>
      </c>
      <c r="G161" s="298">
        <v>1490</v>
      </c>
      <c r="H161" s="298">
        <v>2183</v>
      </c>
      <c r="I161" s="298">
        <v>2896</v>
      </c>
      <c r="J161" s="298">
        <v>3891</v>
      </c>
      <c r="K161" s="108">
        <v>3778</v>
      </c>
      <c r="L161" s="108">
        <v>3796</v>
      </c>
      <c r="M161" s="108">
        <v>3667</v>
      </c>
    </row>
    <row r="162" spans="1:13" s="277" customFormat="1" ht="20.100000000000001" customHeight="1">
      <c r="A162" s="295"/>
      <c r="B162" s="295"/>
      <c r="C162" s="295"/>
      <c r="D162" s="295"/>
      <c r="E162" s="295"/>
    </row>
    <row r="163" spans="1:13" ht="20.100000000000001" customHeight="1"/>
    <row r="164" spans="1:13" ht="20.100000000000001" customHeight="1"/>
    <row r="165" spans="1:13" ht="20.100000000000001" customHeight="1"/>
    <row r="166" spans="1:13" ht="20.100000000000001" customHeight="1"/>
    <row r="167" spans="1:13" ht="20.100000000000001" customHeight="1"/>
    <row r="168" spans="1:13" ht="20.100000000000001" customHeight="1"/>
    <row r="169" spans="1:13" ht="20.100000000000001" customHeight="1"/>
    <row r="170" spans="1:13" ht="20.100000000000001" customHeight="1"/>
    <row r="171" spans="1:13" ht="20.100000000000001" customHeight="1"/>
    <row r="172" spans="1:13" ht="20.100000000000001" customHeight="1"/>
    <row r="173" spans="1:13" ht="20.100000000000001" customHeight="1"/>
    <row r="174" spans="1:13" ht="20.100000000000001" customHeight="1"/>
    <row r="175" spans="1:13" ht="20.100000000000001" customHeight="1"/>
    <row r="176" spans="1:13" s="277" customFormat="1" ht="20.100000000000001" customHeight="1">
      <c r="A176" s="439" t="s">
        <v>434</v>
      </c>
      <c r="B176" s="439"/>
      <c r="C176" s="439"/>
      <c r="D176" s="439"/>
      <c r="E176" s="439"/>
      <c r="F176" s="439"/>
      <c r="G176" s="439"/>
      <c r="H176" s="439"/>
      <c r="I176" s="439"/>
      <c r="J176" s="439"/>
      <c r="K176" s="439"/>
      <c r="L176" s="439"/>
    </row>
    <row r="177" spans="1:17" s="277" customFormat="1" ht="20.100000000000001" customHeight="1">
      <c r="A177" s="439" t="s">
        <v>365</v>
      </c>
      <c r="B177" s="439"/>
      <c r="C177" s="439"/>
      <c r="D177" s="439"/>
      <c r="E177" s="439"/>
      <c r="F177" s="447"/>
    </row>
    <row r="178" spans="1:17" s="277" customFormat="1" ht="20.100000000000001" customHeight="1">
      <c r="A178" s="440" t="s">
        <v>371</v>
      </c>
      <c r="B178" s="439"/>
      <c r="C178" s="439"/>
      <c r="D178" s="439"/>
      <c r="E178" s="439"/>
      <c r="F178" s="439"/>
      <c r="G178" s="439"/>
      <c r="H178" s="439"/>
      <c r="I178" s="439"/>
      <c r="J178" s="439"/>
      <c r="K178" s="439"/>
      <c r="L178" s="439"/>
    </row>
    <row r="179" spans="1:17" s="277" customFormat="1" ht="20.100000000000001" customHeight="1">
      <c r="A179" s="295"/>
      <c r="B179" s="295"/>
      <c r="C179" s="295"/>
      <c r="M179" s="443" t="s">
        <v>479</v>
      </c>
      <c r="N179" s="443"/>
      <c r="O179" s="443"/>
      <c r="P179" s="443"/>
      <c r="Q179" s="443"/>
    </row>
    <row r="180" spans="1:17" s="277" customFormat="1" ht="27" customHeight="1">
      <c r="A180" s="316"/>
      <c r="B180" s="141">
        <v>2009</v>
      </c>
      <c r="C180" s="317">
        <v>2010</v>
      </c>
      <c r="D180" s="141">
        <v>2011</v>
      </c>
      <c r="E180" s="141">
        <v>2012</v>
      </c>
      <c r="F180" s="318">
        <v>2013</v>
      </c>
      <c r="G180" s="318">
        <v>2014</v>
      </c>
      <c r="H180" s="318">
        <v>2015</v>
      </c>
      <c r="I180" s="318">
        <v>2016</v>
      </c>
      <c r="J180" s="318">
        <v>2017</v>
      </c>
      <c r="K180" s="318">
        <v>2018</v>
      </c>
      <c r="L180" s="318">
        <v>2019</v>
      </c>
      <c r="M180" s="318">
        <v>2020</v>
      </c>
    </row>
    <row r="181" spans="1:17" s="277" customFormat="1" ht="20.100000000000001" customHeight="1">
      <c r="A181" s="444" t="s">
        <v>17</v>
      </c>
      <c r="B181" s="153">
        <f t="shared" ref="B181:M181" si="5">SUM(B182:B196)</f>
        <v>4219</v>
      </c>
      <c r="C181" s="269">
        <f t="shared" si="5"/>
        <v>4661</v>
      </c>
      <c r="D181" s="269">
        <f t="shared" si="5"/>
        <v>4867</v>
      </c>
      <c r="E181" s="269">
        <f t="shared" si="5"/>
        <v>5508</v>
      </c>
      <c r="F181" s="269">
        <f t="shared" si="5"/>
        <v>6178</v>
      </c>
      <c r="G181" s="269">
        <f t="shared" si="5"/>
        <v>8056</v>
      </c>
      <c r="H181" s="269">
        <f t="shared" si="5"/>
        <v>11642</v>
      </c>
      <c r="I181" s="269">
        <f t="shared" si="5"/>
        <v>14865</v>
      </c>
      <c r="J181" s="269">
        <f t="shared" si="5"/>
        <v>21723</v>
      </c>
      <c r="K181" s="269">
        <f t="shared" si="5"/>
        <v>25843</v>
      </c>
      <c r="L181" s="269">
        <f t="shared" si="5"/>
        <v>28042</v>
      </c>
      <c r="M181" s="269">
        <f t="shared" si="5"/>
        <v>27816</v>
      </c>
    </row>
    <row r="182" spans="1:17" s="277" customFormat="1" ht="20.100000000000001" customHeight="1">
      <c r="A182" s="277" t="s">
        <v>326</v>
      </c>
      <c r="B182" s="295">
        <v>236</v>
      </c>
      <c r="C182" s="322">
        <v>238</v>
      </c>
      <c r="D182" s="122">
        <v>208</v>
      </c>
      <c r="E182" s="122">
        <v>217</v>
      </c>
      <c r="F182" s="298">
        <v>257</v>
      </c>
      <c r="G182" s="298">
        <v>309</v>
      </c>
      <c r="H182" s="298">
        <v>418</v>
      </c>
      <c r="I182" s="298">
        <v>820</v>
      </c>
      <c r="J182" s="380">
        <v>1076</v>
      </c>
      <c r="K182" s="380">
        <v>1218</v>
      </c>
      <c r="L182" s="277">
        <v>1992</v>
      </c>
      <c r="M182" s="108">
        <v>1975</v>
      </c>
    </row>
    <row r="183" spans="1:17" s="277" customFormat="1" ht="20.100000000000001" customHeight="1">
      <c r="A183" s="277" t="s">
        <v>327</v>
      </c>
      <c r="B183" s="295">
        <v>1140</v>
      </c>
      <c r="C183" s="322">
        <v>1365</v>
      </c>
      <c r="D183" s="122">
        <v>1171</v>
      </c>
      <c r="E183" s="122">
        <v>1550</v>
      </c>
      <c r="F183" s="298">
        <v>1083</v>
      </c>
      <c r="G183" s="298">
        <v>1871</v>
      </c>
      <c r="H183" s="298">
        <v>2334</v>
      </c>
      <c r="I183" s="298">
        <v>2592</v>
      </c>
      <c r="J183" s="380">
        <v>3892</v>
      </c>
      <c r="K183" s="380">
        <v>3994</v>
      </c>
      <c r="L183" s="277">
        <v>5034</v>
      </c>
      <c r="M183" s="108">
        <v>4579</v>
      </c>
    </row>
    <row r="184" spans="1:17" s="277" customFormat="1" ht="20.100000000000001" customHeight="1">
      <c r="A184" s="277" t="s">
        <v>328</v>
      </c>
      <c r="B184" s="295">
        <v>12</v>
      </c>
      <c r="C184" s="322">
        <v>12</v>
      </c>
      <c r="D184" s="122">
        <v>12</v>
      </c>
      <c r="E184" s="122">
        <v>15</v>
      </c>
      <c r="F184" s="298">
        <v>15</v>
      </c>
      <c r="G184" s="298">
        <v>91</v>
      </c>
      <c r="H184" s="298">
        <v>48</v>
      </c>
      <c r="I184" s="298">
        <v>41</v>
      </c>
      <c r="J184" s="380">
        <v>37</v>
      </c>
      <c r="K184" s="380">
        <v>179</v>
      </c>
      <c r="L184" s="277">
        <v>121</v>
      </c>
      <c r="M184" s="108">
        <v>11</v>
      </c>
    </row>
    <row r="185" spans="1:17" s="277" customFormat="1" ht="20.100000000000001" customHeight="1">
      <c r="A185" s="277" t="s">
        <v>329</v>
      </c>
      <c r="B185" s="295">
        <v>184</v>
      </c>
      <c r="C185" s="322">
        <v>225</v>
      </c>
      <c r="D185" s="122">
        <v>317</v>
      </c>
      <c r="E185" s="122">
        <v>367</v>
      </c>
      <c r="F185" s="298">
        <v>542</v>
      </c>
      <c r="G185" s="298">
        <v>623</v>
      </c>
      <c r="H185" s="298">
        <v>1016</v>
      </c>
      <c r="I185" s="298">
        <v>1696</v>
      </c>
      <c r="J185" s="380">
        <v>2725</v>
      </c>
      <c r="K185" s="380">
        <v>4121</v>
      </c>
      <c r="L185" s="277">
        <v>3311</v>
      </c>
      <c r="M185" s="108">
        <v>2972</v>
      </c>
    </row>
    <row r="186" spans="1:17" s="277" customFormat="1" ht="20.100000000000001" customHeight="1">
      <c r="A186" s="277" t="s">
        <v>330</v>
      </c>
      <c r="B186" s="295">
        <v>92</v>
      </c>
      <c r="C186" s="322">
        <v>108</v>
      </c>
      <c r="D186" s="122">
        <v>106</v>
      </c>
      <c r="E186" s="122">
        <v>130</v>
      </c>
      <c r="F186" s="298">
        <v>167</v>
      </c>
      <c r="G186" s="298">
        <v>250</v>
      </c>
      <c r="H186" s="298">
        <v>460</v>
      </c>
      <c r="I186" s="298">
        <v>767</v>
      </c>
      <c r="J186" s="380">
        <v>830</v>
      </c>
      <c r="K186" s="380">
        <v>1209</v>
      </c>
      <c r="L186" s="277">
        <v>1182</v>
      </c>
      <c r="M186" s="108">
        <v>1032</v>
      </c>
    </row>
    <row r="187" spans="1:17" s="277" customFormat="1" ht="20.100000000000001" customHeight="1">
      <c r="A187" s="277" t="s">
        <v>331</v>
      </c>
      <c r="B187" s="295">
        <v>198</v>
      </c>
      <c r="C187" s="322">
        <v>235</v>
      </c>
      <c r="D187" s="122">
        <v>245</v>
      </c>
      <c r="E187" s="122">
        <v>285</v>
      </c>
      <c r="F187" s="298">
        <v>285</v>
      </c>
      <c r="G187" s="298">
        <v>297</v>
      </c>
      <c r="H187" s="298">
        <v>411</v>
      </c>
      <c r="I187" s="298">
        <v>530</v>
      </c>
      <c r="J187" s="380">
        <v>620</v>
      </c>
      <c r="K187" s="380">
        <v>719</v>
      </c>
      <c r="L187" s="277">
        <v>832</v>
      </c>
      <c r="M187" s="108">
        <v>789</v>
      </c>
    </row>
    <row r="188" spans="1:17" s="277" customFormat="1" ht="20.100000000000001" customHeight="1">
      <c r="A188" s="277" t="s">
        <v>332</v>
      </c>
      <c r="B188" s="295">
        <v>630</v>
      </c>
      <c r="C188" s="322">
        <v>505</v>
      </c>
      <c r="D188" s="122">
        <v>524</v>
      </c>
      <c r="E188" s="122">
        <v>619</v>
      </c>
      <c r="F188" s="298">
        <v>589</v>
      </c>
      <c r="G188" s="298">
        <v>671</v>
      </c>
      <c r="H188" s="298">
        <v>788</v>
      </c>
      <c r="I188" s="298">
        <v>906</v>
      </c>
      <c r="J188" s="380">
        <v>1753</v>
      </c>
      <c r="K188" s="380">
        <v>2884</v>
      </c>
      <c r="L188" s="277">
        <v>2962</v>
      </c>
      <c r="M188" s="108">
        <v>3038</v>
      </c>
    </row>
    <row r="189" spans="1:17" s="277" customFormat="1" ht="20.100000000000001" customHeight="1">
      <c r="A189" s="277" t="s">
        <v>333</v>
      </c>
      <c r="B189" s="295">
        <v>336</v>
      </c>
      <c r="C189" s="322">
        <v>431</v>
      </c>
      <c r="D189" s="122">
        <v>486</v>
      </c>
      <c r="E189" s="122">
        <v>522</v>
      </c>
      <c r="F189" s="298">
        <v>575</v>
      </c>
      <c r="G189" s="298">
        <v>956</v>
      </c>
      <c r="H189" s="298">
        <v>1564</v>
      </c>
      <c r="I189" s="298">
        <v>2225</v>
      </c>
      <c r="J189" s="380">
        <v>2760</v>
      </c>
      <c r="K189" s="380">
        <v>2300</v>
      </c>
      <c r="L189" s="277">
        <v>2609</v>
      </c>
      <c r="M189" s="108">
        <v>2445</v>
      </c>
    </row>
    <row r="190" spans="1:17" s="277" customFormat="1" ht="20.100000000000001" customHeight="1">
      <c r="A190" s="277" t="s">
        <v>334</v>
      </c>
      <c r="B190" s="295">
        <v>5</v>
      </c>
      <c r="C190" s="322">
        <v>7</v>
      </c>
      <c r="D190" s="122">
        <v>48</v>
      </c>
      <c r="E190" s="122">
        <v>50</v>
      </c>
      <c r="F190" s="298">
        <v>120</v>
      </c>
      <c r="G190" s="298">
        <v>101</v>
      </c>
      <c r="H190" s="298">
        <v>171</v>
      </c>
      <c r="I190" s="298">
        <v>308</v>
      </c>
      <c r="J190" s="380">
        <v>349</v>
      </c>
      <c r="K190" s="380">
        <v>345</v>
      </c>
      <c r="L190" s="277">
        <v>469</v>
      </c>
      <c r="M190" s="108">
        <v>547</v>
      </c>
    </row>
    <row r="191" spans="1:17" s="277" customFormat="1" ht="20.100000000000001" customHeight="1">
      <c r="A191" s="277" t="s">
        <v>335</v>
      </c>
      <c r="B191" s="295">
        <v>170</v>
      </c>
      <c r="C191" s="322">
        <v>173</v>
      </c>
      <c r="D191" s="122">
        <v>173</v>
      </c>
      <c r="E191" s="122">
        <v>173</v>
      </c>
      <c r="F191" s="298">
        <v>173</v>
      </c>
      <c r="G191" s="298">
        <v>194</v>
      </c>
      <c r="H191" s="298">
        <v>582</v>
      </c>
      <c r="I191" s="298">
        <v>540</v>
      </c>
      <c r="J191" s="380">
        <v>997</v>
      </c>
      <c r="K191" s="380">
        <v>1164</v>
      </c>
      <c r="L191" s="277">
        <v>980</v>
      </c>
      <c r="M191" s="108">
        <v>1202</v>
      </c>
    </row>
    <row r="192" spans="1:17" s="277" customFormat="1" ht="20.100000000000001" customHeight="1">
      <c r="A192" s="277" t="s">
        <v>336</v>
      </c>
      <c r="B192" s="295">
        <v>10</v>
      </c>
      <c r="C192" s="322">
        <v>10</v>
      </c>
      <c r="D192" s="122">
        <v>10</v>
      </c>
      <c r="E192" s="122">
        <v>16</v>
      </c>
      <c r="F192" s="298">
        <v>24</v>
      </c>
      <c r="G192" s="298">
        <v>31</v>
      </c>
      <c r="H192" s="298">
        <v>47</v>
      </c>
      <c r="I192" s="298">
        <v>48</v>
      </c>
      <c r="J192" s="380">
        <v>68</v>
      </c>
      <c r="K192" s="380">
        <v>243</v>
      </c>
      <c r="L192" s="277">
        <v>108</v>
      </c>
      <c r="M192" s="108">
        <v>181</v>
      </c>
    </row>
    <row r="193" spans="1:13" s="277" customFormat="1" ht="20.100000000000001" customHeight="1">
      <c r="A193" s="277" t="s">
        <v>337</v>
      </c>
      <c r="B193" s="295">
        <v>173</v>
      </c>
      <c r="C193" s="322">
        <v>173</v>
      </c>
      <c r="D193" s="122">
        <v>175</v>
      </c>
      <c r="E193" s="122">
        <v>176</v>
      </c>
      <c r="F193" s="298">
        <v>173</v>
      </c>
      <c r="G193" s="298">
        <v>193</v>
      </c>
      <c r="H193" s="298">
        <v>215</v>
      </c>
      <c r="I193" s="298">
        <v>227</v>
      </c>
      <c r="J193" s="380">
        <v>540</v>
      </c>
      <c r="K193" s="380">
        <v>881</v>
      </c>
      <c r="L193" s="277">
        <v>1079</v>
      </c>
      <c r="M193" s="108">
        <v>1604</v>
      </c>
    </row>
    <row r="194" spans="1:13" s="277" customFormat="1" ht="20.100000000000001" customHeight="1">
      <c r="A194" s="277" t="s">
        <v>338</v>
      </c>
      <c r="B194" s="295">
        <v>18</v>
      </c>
      <c r="C194" s="322">
        <v>20</v>
      </c>
      <c r="D194" s="122">
        <v>21</v>
      </c>
      <c r="E194" s="122">
        <v>21</v>
      </c>
      <c r="F194" s="298">
        <v>21</v>
      </c>
      <c r="G194" s="298">
        <v>38</v>
      </c>
      <c r="H194" s="298">
        <v>17</v>
      </c>
      <c r="I194" s="298">
        <v>50</v>
      </c>
      <c r="J194" s="380">
        <v>56</v>
      </c>
      <c r="K194" s="380">
        <v>125</v>
      </c>
      <c r="L194" s="277">
        <v>137</v>
      </c>
      <c r="M194" s="108">
        <v>160</v>
      </c>
    </row>
    <row r="195" spans="1:13" s="277" customFormat="1" ht="20.100000000000001" customHeight="1">
      <c r="A195" s="277" t="s">
        <v>339</v>
      </c>
      <c r="B195" s="295">
        <v>526</v>
      </c>
      <c r="C195" s="322">
        <v>677</v>
      </c>
      <c r="D195" s="122">
        <v>873</v>
      </c>
      <c r="E195" s="122">
        <v>677</v>
      </c>
      <c r="F195" s="298">
        <v>1387</v>
      </c>
      <c r="G195" s="298">
        <v>1387</v>
      </c>
      <c r="H195" s="298">
        <v>2055</v>
      </c>
      <c r="I195" s="298">
        <v>2358</v>
      </c>
      <c r="J195" s="380">
        <v>3273</v>
      </c>
      <c r="K195" s="380">
        <v>3438</v>
      </c>
      <c r="L195" s="277">
        <v>4174</v>
      </c>
      <c r="M195" s="108">
        <v>4220</v>
      </c>
    </row>
    <row r="196" spans="1:13" s="277" customFormat="1" ht="20.100000000000001" customHeight="1">
      <c r="A196" s="277" t="s">
        <v>340</v>
      </c>
      <c r="B196" s="295">
        <v>489</v>
      </c>
      <c r="C196" s="322">
        <v>482</v>
      </c>
      <c r="D196" s="122">
        <v>498</v>
      </c>
      <c r="E196" s="122">
        <v>690</v>
      </c>
      <c r="F196" s="298">
        <v>767</v>
      </c>
      <c r="G196" s="298">
        <v>1044</v>
      </c>
      <c r="H196" s="298">
        <v>1516</v>
      </c>
      <c r="I196" s="298">
        <v>1757</v>
      </c>
      <c r="J196" s="380">
        <v>2747</v>
      </c>
      <c r="K196" s="380">
        <v>3023</v>
      </c>
      <c r="L196" s="277">
        <v>3052</v>
      </c>
      <c r="M196" s="108">
        <v>3061</v>
      </c>
    </row>
    <row r="197" spans="1:13" s="277" customFormat="1" ht="20.100000000000001" customHeight="1">
      <c r="B197" s="295"/>
      <c r="C197" s="295"/>
      <c r="D197" s="295"/>
      <c r="E197" s="295"/>
      <c r="F197" s="295"/>
    </row>
    <row r="198" spans="1:13" ht="20.100000000000001" customHeight="1"/>
    <row r="199" spans="1:13" ht="20.100000000000001" customHeight="1"/>
    <row r="200" spans="1:13" ht="20.100000000000001" customHeight="1"/>
    <row r="201" spans="1:13" ht="20.100000000000001" customHeight="1"/>
    <row r="202" spans="1:13" ht="20.100000000000001" customHeight="1"/>
    <row r="203" spans="1:13" ht="20.100000000000001" customHeight="1"/>
    <row r="204" spans="1:13" ht="20.100000000000001" customHeight="1"/>
    <row r="205" spans="1:13" ht="20.100000000000001" customHeight="1"/>
    <row r="206" spans="1:13" ht="20.100000000000001" customHeight="1"/>
    <row r="207" spans="1:13" ht="20.100000000000001" customHeight="1"/>
    <row r="208" spans="1:13" ht="20.100000000000001" customHeight="1"/>
    <row r="209" spans="1:17" ht="20.100000000000001" customHeight="1"/>
    <row r="210" spans="1:17" ht="20.100000000000001" customHeight="1"/>
    <row r="211" spans="1:17" s="277" customFormat="1" ht="20.100000000000001" customHeight="1">
      <c r="A211" s="439" t="s">
        <v>435</v>
      </c>
      <c r="B211" s="439"/>
      <c r="C211" s="439"/>
      <c r="D211" s="439"/>
      <c r="E211" s="439"/>
      <c r="F211" s="439"/>
      <c r="G211" s="439"/>
      <c r="H211" s="439"/>
      <c r="I211" s="439"/>
      <c r="J211" s="439"/>
      <c r="K211" s="439"/>
      <c r="L211" s="439"/>
    </row>
    <row r="212" spans="1:17" s="277" customFormat="1" ht="20.100000000000001" customHeight="1">
      <c r="A212" s="439" t="s">
        <v>365</v>
      </c>
      <c r="B212" s="439"/>
      <c r="C212" s="439"/>
      <c r="D212" s="439"/>
      <c r="E212" s="439"/>
      <c r="F212" s="447"/>
    </row>
    <row r="213" spans="1:17" s="277" customFormat="1" ht="20.100000000000001" customHeight="1">
      <c r="A213" s="440" t="s">
        <v>372</v>
      </c>
      <c r="B213" s="439"/>
      <c r="C213" s="439"/>
      <c r="D213" s="439"/>
      <c r="E213" s="439"/>
      <c r="F213" s="439"/>
      <c r="G213" s="439"/>
      <c r="H213" s="439"/>
      <c r="I213" s="439"/>
      <c r="J213" s="439"/>
      <c r="K213" s="439"/>
      <c r="L213" s="439"/>
    </row>
    <row r="214" spans="1:17" s="277" customFormat="1" ht="20.100000000000001" customHeight="1">
      <c r="A214" s="295"/>
      <c r="B214" s="295"/>
      <c r="C214" s="295"/>
      <c r="M214" s="443" t="s">
        <v>404</v>
      </c>
      <c r="N214" s="443"/>
      <c r="O214" s="443"/>
      <c r="P214" s="443"/>
      <c r="Q214" s="443"/>
    </row>
    <row r="215" spans="1:17" s="277" customFormat="1" ht="27" customHeight="1">
      <c r="A215" s="316"/>
      <c r="B215" s="141">
        <v>2009</v>
      </c>
      <c r="C215" s="317">
        <v>2010</v>
      </c>
      <c r="D215" s="141">
        <v>2011</v>
      </c>
      <c r="E215" s="141">
        <v>2012</v>
      </c>
      <c r="F215" s="318">
        <v>2013</v>
      </c>
      <c r="G215" s="318">
        <v>2014</v>
      </c>
      <c r="H215" s="318">
        <v>2015</v>
      </c>
      <c r="I215" s="318">
        <v>2016</v>
      </c>
      <c r="J215" s="318">
        <v>2017</v>
      </c>
      <c r="K215" s="318">
        <v>2018</v>
      </c>
      <c r="L215" s="318">
        <v>2019</v>
      </c>
      <c r="M215" s="318">
        <v>2020</v>
      </c>
    </row>
    <row r="216" spans="1:17" s="277" customFormat="1" ht="20.100000000000001" customHeight="1">
      <c r="A216" s="444" t="s">
        <v>17</v>
      </c>
      <c r="B216" s="153">
        <f t="shared" ref="B216:M216" si="6">SUM(B217:B231)</f>
        <v>11881</v>
      </c>
      <c r="C216" s="269">
        <f t="shared" si="6"/>
        <v>12816</v>
      </c>
      <c r="D216" s="269">
        <f t="shared" si="6"/>
        <v>13797</v>
      </c>
      <c r="E216" s="269">
        <f t="shared" si="6"/>
        <v>15639</v>
      </c>
      <c r="F216" s="269">
        <f t="shared" si="6"/>
        <v>19408</v>
      </c>
      <c r="G216" s="269">
        <f t="shared" si="6"/>
        <v>24695</v>
      </c>
      <c r="H216" s="269">
        <f t="shared" si="6"/>
        <v>35149</v>
      </c>
      <c r="I216" s="269">
        <f t="shared" si="6"/>
        <v>48650</v>
      </c>
      <c r="J216" s="269">
        <f t="shared" si="6"/>
        <v>71711</v>
      </c>
      <c r="K216" s="269">
        <f t="shared" si="6"/>
        <v>77498</v>
      </c>
      <c r="L216" s="269">
        <f t="shared" si="6"/>
        <v>74122</v>
      </c>
      <c r="M216" s="269">
        <f t="shared" si="6"/>
        <v>76956</v>
      </c>
    </row>
    <row r="217" spans="1:17" s="277" customFormat="1" ht="20.100000000000001" customHeight="1">
      <c r="A217" s="295" t="s">
        <v>326</v>
      </c>
      <c r="B217" s="443">
        <v>590</v>
      </c>
      <c r="C217" s="322">
        <v>605</v>
      </c>
      <c r="D217" s="122">
        <v>528</v>
      </c>
      <c r="E217" s="122">
        <v>550</v>
      </c>
      <c r="F217" s="298">
        <v>582</v>
      </c>
      <c r="G217" s="298">
        <v>680</v>
      </c>
      <c r="H217" s="298">
        <v>1043</v>
      </c>
      <c r="I217" s="298">
        <v>2097</v>
      </c>
      <c r="J217" s="380">
        <v>2747</v>
      </c>
      <c r="K217" s="380">
        <v>3863</v>
      </c>
      <c r="L217" s="277">
        <v>5569</v>
      </c>
      <c r="M217" s="108">
        <v>5464</v>
      </c>
    </row>
    <row r="218" spans="1:17" s="277" customFormat="1" ht="20.100000000000001" customHeight="1">
      <c r="A218" s="295" t="s">
        <v>327</v>
      </c>
      <c r="B218" s="295">
        <v>2687</v>
      </c>
      <c r="C218" s="322">
        <v>3018</v>
      </c>
      <c r="D218" s="122">
        <v>2423</v>
      </c>
      <c r="E218" s="122">
        <v>3410</v>
      </c>
      <c r="F218" s="298">
        <v>3191</v>
      </c>
      <c r="G218" s="298">
        <v>4752</v>
      </c>
      <c r="H218" s="298">
        <v>4942</v>
      </c>
      <c r="I218" s="298">
        <v>6391</v>
      </c>
      <c r="J218" s="380">
        <v>9377</v>
      </c>
      <c r="K218" s="380">
        <v>11568</v>
      </c>
      <c r="L218" s="277">
        <v>12950</v>
      </c>
      <c r="M218" s="108">
        <v>12890</v>
      </c>
    </row>
    <row r="219" spans="1:17" s="277" customFormat="1" ht="20.100000000000001" customHeight="1">
      <c r="A219" s="295" t="s">
        <v>328</v>
      </c>
      <c r="B219" s="443">
        <v>26</v>
      </c>
      <c r="C219" s="322">
        <v>14</v>
      </c>
      <c r="D219" s="122">
        <v>14</v>
      </c>
      <c r="E219" s="122">
        <v>17</v>
      </c>
      <c r="F219" s="298">
        <v>17</v>
      </c>
      <c r="G219" s="298">
        <v>110</v>
      </c>
      <c r="H219" s="298">
        <v>58</v>
      </c>
      <c r="I219" s="298">
        <v>82</v>
      </c>
      <c r="J219" s="380">
        <v>55</v>
      </c>
      <c r="K219" s="380">
        <v>268</v>
      </c>
      <c r="L219" s="277">
        <v>160</v>
      </c>
      <c r="M219" s="108">
        <v>21</v>
      </c>
    </row>
    <row r="220" spans="1:17" s="277" customFormat="1" ht="20.100000000000001" customHeight="1">
      <c r="A220" s="295" t="s">
        <v>329</v>
      </c>
      <c r="B220" s="443">
        <v>805</v>
      </c>
      <c r="C220" s="322">
        <v>934</v>
      </c>
      <c r="D220" s="122">
        <v>1283</v>
      </c>
      <c r="E220" s="122">
        <v>1331</v>
      </c>
      <c r="F220" s="298">
        <v>2959</v>
      </c>
      <c r="G220" s="298">
        <v>3989</v>
      </c>
      <c r="H220" s="298">
        <v>4773</v>
      </c>
      <c r="I220" s="298">
        <v>9865</v>
      </c>
      <c r="J220" s="380">
        <v>11539</v>
      </c>
      <c r="K220" s="380">
        <v>14344</v>
      </c>
      <c r="L220" s="277">
        <v>10258</v>
      </c>
      <c r="M220" s="108">
        <v>9725</v>
      </c>
    </row>
    <row r="221" spans="1:17" s="277" customFormat="1" ht="20.100000000000001" customHeight="1">
      <c r="A221" s="295" t="s">
        <v>330</v>
      </c>
      <c r="B221" s="443">
        <v>195</v>
      </c>
      <c r="C221" s="322">
        <v>256</v>
      </c>
      <c r="D221" s="122">
        <v>256</v>
      </c>
      <c r="E221" s="122">
        <v>325</v>
      </c>
      <c r="F221" s="298">
        <v>409</v>
      </c>
      <c r="G221" s="298">
        <v>563</v>
      </c>
      <c r="H221" s="298">
        <v>1503</v>
      </c>
      <c r="I221" s="298">
        <v>1396</v>
      </c>
      <c r="J221" s="380">
        <v>2530</v>
      </c>
      <c r="K221" s="380">
        <v>4065</v>
      </c>
      <c r="L221" s="277">
        <v>3503</v>
      </c>
      <c r="M221" s="108">
        <v>3054</v>
      </c>
    </row>
    <row r="222" spans="1:17" s="277" customFormat="1" ht="20.100000000000001" customHeight="1">
      <c r="A222" s="295" t="s">
        <v>331</v>
      </c>
      <c r="B222" s="443">
        <v>521</v>
      </c>
      <c r="C222" s="322">
        <v>585</v>
      </c>
      <c r="D222" s="122">
        <v>727</v>
      </c>
      <c r="E222" s="122">
        <v>796</v>
      </c>
      <c r="F222" s="298">
        <v>730</v>
      </c>
      <c r="G222" s="298">
        <v>748</v>
      </c>
      <c r="H222" s="298">
        <v>1050</v>
      </c>
      <c r="I222" s="298">
        <v>1363</v>
      </c>
      <c r="J222" s="380">
        <v>1629</v>
      </c>
      <c r="K222" s="380">
        <v>1780</v>
      </c>
      <c r="L222" s="277">
        <v>1816</v>
      </c>
      <c r="M222" s="108">
        <v>1882</v>
      </c>
    </row>
    <row r="223" spans="1:17" s="277" customFormat="1" ht="20.100000000000001" customHeight="1">
      <c r="A223" s="295" t="s">
        <v>332</v>
      </c>
      <c r="B223" s="295">
        <v>1785</v>
      </c>
      <c r="C223" s="322">
        <v>1458</v>
      </c>
      <c r="D223" s="122">
        <v>1518</v>
      </c>
      <c r="E223" s="122">
        <v>1537</v>
      </c>
      <c r="F223" s="298">
        <v>1624</v>
      </c>
      <c r="G223" s="298">
        <v>2107</v>
      </c>
      <c r="H223" s="298">
        <v>2381</v>
      </c>
      <c r="I223" s="298">
        <v>2775</v>
      </c>
      <c r="J223" s="380">
        <v>5358</v>
      </c>
      <c r="K223" s="380">
        <v>8657</v>
      </c>
      <c r="L223" s="277">
        <v>7837</v>
      </c>
      <c r="M223" s="108">
        <v>8306</v>
      </c>
    </row>
    <row r="224" spans="1:17" s="277" customFormat="1" ht="20.100000000000001" customHeight="1">
      <c r="A224" s="295" t="s">
        <v>333</v>
      </c>
      <c r="B224" s="295">
        <v>1345</v>
      </c>
      <c r="C224" s="322">
        <v>1636</v>
      </c>
      <c r="D224" s="122">
        <v>2075</v>
      </c>
      <c r="E224" s="122">
        <v>2088</v>
      </c>
      <c r="F224" s="298">
        <v>2933</v>
      </c>
      <c r="G224" s="298">
        <v>4190</v>
      </c>
      <c r="H224" s="298">
        <v>6793</v>
      </c>
      <c r="I224" s="298">
        <v>9411</v>
      </c>
      <c r="J224" s="380">
        <v>7611</v>
      </c>
      <c r="K224" s="380">
        <v>3959</v>
      </c>
      <c r="L224" s="277">
        <v>3978</v>
      </c>
      <c r="M224" s="108">
        <v>5764</v>
      </c>
    </row>
    <row r="225" spans="1:13" s="277" customFormat="1" ht="20.100000000000001" customHeight="1">
      <c r="A225" s="295" t="s">
        <v>334</v>
      </c>
      <c r="B225" s="443">
        <v>2</v>
      </c>
      <c r="C225" s="322">
        <v>15</v>
      </c>
      <c r="D225" s="122">
        <v>165</v>
      </c>
      <c r="E225" s="122">
        <v>127</v>
      </c>
      <c r="F225" s="298">
        <v>249</v>
      </c>
      <c r="G225" s="298">
        <v>249</v>
      </c>
      <c r="H225" s="298">
        <v>460</v>
      </c>
      <c r="I225" s="298">
        <v>1076</v>
      </c>
      <c r="J225" s="380">
        <v>1251</v>
      </c>
      <c r="K225" s="380">
        <v>677</v>
      </c>
      <c r="L225" s="277">
        <v>811</v>
      </c>
      <c r="M225" s="108">
        <v>1213</v>
      </c>
    </row>
    <row r="226" spans="1:13" s="277" customFormat="1" ht="20.100000000000001" customHeight="1">
      <c r="A226" s="295" t="s">
        <v>335</v>
      </c>
      <c r="B226" s="443">
        <v>447</v>
      </c>
      <c r="C226" s="322">
        <v>431</v>
      </c>
      <c r="D226" s="122">
        <v>436</v>
      </c>
      <c r="E226" s="122">
        <v>345</v>
      </c>
      <c r="F226" s="298">
        <v>386</v>
      </c>
      <c r="G226" s="298">
        <v>349</v>
      </c>
      <c r="H226" s="298">
        <v>1048</v>
      </c>
      <c r="I226" s="298">
        <v>1168</v>
      </c>
      <c r="J226" s="380">
        <v>3691</v>
      </c>
      <c r="K226" s="380">
        <v>2766</v>
      </c>
      <c r="L226" s="277">
        <v>2053</v>
      </c>
      <c r="M226" s="108">
        <v>3327</v>
      </c>
    </row>
    <row r="227" spans="1:13" s="277" customFormat="1" ht="20.100000000000001" customHeight="1">
      <c r="A227" s="295" t="s">
        <v>336</v>
      </c>
      <c r="B227" s="443">
        <v>15</v>
      </c>
      <c r="C227" s="322">
        <v>16</v>
      </c>
      <c r="D227" s="122">
        <v>17</v>
      </c>
      <c r="E227" s="122">
        <v>32</v>
      </c>
      <c r="F227" s="298">
        <v>44</v>
      </c>
      <c r="G227" s="298">
        <v>56</v>
      </c>
      <c r="H227" s="298">
        <v>85</v>
      </c>
      <c r="I227" s="298">
        <v>89</v>
      </c>
      <c r="J227" s="380">
        <v>284</v>
      </c>
      <c r="K227" s="380">
        <v>370</v>
      </c>
      <c r="L227" s="277">
        <v>145</v>
      </c>
      <c r="M227" s="108">
        <v>402</v>
      </c>
    </row>
    <row r="228" spans="1:13" s="277" customFormat="1" ht="20.100000000000001" customHeight="1">
      <c r="A228" s="295" t="s">
        <v>337</v>
      </c>
      <c r="B228" s="443">
        <v>517</v>
      </c>
      <c r="C228" s="322">
        <v>517</v>
      </c>
      <c r="D228" s="122">
        <v>524</v>
      </c>
      <c r="E228" s="122">
        <v>493</v>
      </c>
      <c r="F228" s="298">
        <v>518</v>
      </c>
      <c r="G228" s="298">
        <v>538</v>
      </c>
      <c r="H228" s="298">
        <v>634</v>
      </c>
      <c r="I228" s="298">
        <v>666</v>
      </c>
      <c r="J228" s="380">
        <v>1534</v>
      </c>
      <c r="K228" s="380">
        <v>2528</v>
      </c>
      <c r="L228" s="277">
        <v>2729</v>
      </c>
      <c r="M228" s="108">
        <v>4439</v>
      </c>
    </row>
    <row r="229" spans="1:13" s="277" customFormat="1" ht="20.100000000000001" customHeight="1">
      <c r="A229" s="295" t="s">
        <v>338</v>
      </c>
      <c r="B229" s="443">
        <v>41</v>
      </c>
      <c r="C229" s="322">
        <v>45</v>
      </c>
      <c r="D229" s="122">
        <v>48</v>
      </c>
      <c r="E229" s="122">
        <v>43</v>
      </c>
      <c r="F229" s="298">
        <v>40</v>
      </c>
      <c r="G229" s="298">
        <v>72</v>
      </c>
      <c r="H229" s="298">
        <v>32</v>
      </c>
      <c r="I229" s="298">
        <v>101</v>
      </c>
      <c r="J229" s="380">
        <v>116</v>
      </c>
      <c r="K229" s="380">
        <v>226</v>
      </c>
      <c r="L229" s="277">
        <v>218</v>
      </c>
      <c r="M229" s="108">
        <v>342</v>
      </c>
    </row>
    <row r="230" spans="1:13" s="277" customFormat="1" ht="20.100000000000001" customHeight="1">
      <c r="A230" s="295" t="s">
        <v>339</v>
      </c>
      <c r="B230" s="295">
        <v>1577</v>
      </c>
      <c r="C230" s="322">
        <v>1962</v>
      </c>
      <c r="D230" s="122">
        <v>2443</v>
      </c>
      <c r="E230" s="122">
        <v>2778</v>
      </c>
      <c r="F230" s="298">
        <v>3881</v>
      </c>
      <c r="G230" s="298">
        <v>3774</v>
      </c>
      <c r="H230" s="298">
        <v>6766</v>
      </c>
      <c r="I230" s="298">
        <v>7685</v>
      </c>
      <c r="J230" s="380">
        <v>11626</v>
      </c>
      <c r="K230" s="380">
        <v>11746</v>
      </c>
      <c r="L230" s="277">
        <v>12590</v>
      </c>
      <c r="M230" s="108">
        <v>11678</v>
      </c>
    </row>
    <row r="231" spans="1:13" s="277" customFormat="1" ht="20.100000000000001" customHeight="1">
      <c r="A231" s="295" t="s">
        <v>340</v>
      </c>
      <c r="B231" s="295">
        <v>1328</v>
      </c>
      <c r="C231" s="322">
        <v>1324</v>
      </c>
      <c r="D231" s="122">
        <v>1340</v>
      </c>
      <c r="E231" s="122">
        <v>1767</v>
      </c>
      <c r="F231" s="298">
        <v>1845</v>
      </c>
      <c r="G231" s="298">
        <v>2518</v>
      </c>
      <c r="H231" s="298">
        <v>3581</v>
      </c>
      <c r="I231" s="298">
        <v>4485</v>
      </c>
      <c r="J231" s="380">
        <v>12363</v>
      </c>
      <c r="K231" s="380">
        <v>10681</v>
      </c>
      <c r="L231" s="277">
        <v>9505</v>
      </c>
      <c r="M231" s="108">
        <v>8449</v>
      </c>
    </row>
    <row r="232" spans="1:13" s="277" customFormat="1" ht="20.100000000000001" customHeight="1">
      <c r="A232" s="295"/>
      <c r="B232" s="295"/>
      <c r="C232" s="295"/>
      <c r="D232" s="295"/>
      <c r="E232" s="295"/>
    </row>
    <row r="233" spans="1:13" ht="20.100000000000001" customHeight="1"/>
    <row r="234" spans="1:13" ht="20.100000000000001" customHeight="1"/>
    <row r="235" spans="1:13" ht="20.100000000000001" customHeight="1"/>
    <row r="236" spans="1:13" ht="20.100000000000001" customHeight="1"/>
    <row r="237" spans="1:13" ht="20.100000000000001" customHeight="1"/>
    <row r="238" spans="1:13" ht="20.100000000000001" customHeight="1"/>
    <row r="239" spans="1:13" ht="20.100000000000001" customHeight="1"/>
    <row r="240" spans="1:13" ht="20.100000000000001" customHeight="1"/>
    <row r="241" spans="1:18" ht="20.100000000000001" customHeight="1"/>
    <row r="242" spans="1:18" ht="20.100000000000001" customHeight="1"/>
    <row r="243" spans="1:18" ht="20.100000000000001" customHeight="1"/>
    <row r="244" spans="1:18" ht="20.100000000000001" customHeight="1"/>
    <row r="245" spans="1:18" ht="20.100000000000001" customHeight="1"/>
    <row r="246" spans="1:18" s="277" customFormat="1" ht="20.100000000000001" customHeight="1">
      <c r="A246" s="439" t="s">
        <v>436</v>
      </c>
      <c r="B246" s="439"/>
      <c r="C246" s="439"/>
      <c r="D246" s="439"/>
      <c r="E246" s="439"/>
      <c r="F246" s="439"/>
      <c r="G246" s="439"/>
      <c r="H246" s="439"/>
      <c r="I246" s="439"/>
      <c r="J246" s="439"/>
      <c r="K246" s="439"/>
      <c r="L246" s="439"/>
    </row>
    <row r="247" spans="1:18" s="277" customFormat="1" ht="20.100000000000001" customHeight="1">
      <c r="A247" s="439" t="s">
        <v>365</v>
      </c>
      <c r="B247" s="439"/>
      <c r="C247" s="439"/>
      <c r="D247" s="439"/>
      <c r="E247" s="439"/>
    </row>
    <row r="248" spans="1:18" s="277" customFormat="1" ht="20.100000000000001" customHeight="1">
      <c r="A248" s="440" t="s">
        <v>373</v>
      </c>
      <c r="B248" s="439"/>
      <c r="C248" s="439"/>
      <c r="D248" s="439"/>
      <c r="E248" s="439"/>
      <c r="F248" s="439"/>
      <c r="G248" s="439"/>
      <c r="H248" s="439"/>
      <c r="I248" s="439"/>
      <c r="J248" s="439"/>
      <c r="K248" s="439"/>
      <c r="L248" s="439"/>
    </row>
    <row r="249" spans="1:18" s="277" customFormat="1" ht="20.100000000000001" customHeight="1">
      <c r="A249" s="295"/>
      <c r="B249" s="295"/>
      <c r="M249" s="442" t="s">
        <v>479</v>
      </c>
      <c r="N249" s="443"/>
      <c r="O249" s="443"/>
      <c r="P249" s="443"/>
      <c r="Q249" s="443"/>
      <c r="R249" s="443"/>
    </row>
    <row r="250" spans="1:18" s="277" customFormat="1" ht="27" customHeight="1">
      <c r="A250" s="316"/>
      <c r="B250" s="141">
        <v>2009</v>
      </c>
      <c r="C250" s="317">
        <v>2010</v>
      </c>
      <c r="D250" s="141">
        <v>2011</v>
      </c>
      <c r="E250" s="141">
        <v>2012</v>
      </c>
      <c r="F250" s="318">
        <v>2013</v>
      </c>
      <c r="G250" s="318">
        <v>2014</v>
      </c>
      <c r="H250" s="318">
        <v>2015</v>
      </c>
      <c r="I250" s="318">
        <v>2016</v>
      </c>
      <c r="J250" s="318">
        <v>2017</v>
      </c>
      <c r="K250" s="318">
        <v>2018</v>
      </c>
      <c r="L250" s="318">
        <v>2019</v>
      </c>
      <c r="M250" s="318">
        <v>2020</v>
      </c>
    </row>
    <row r="251" spans="1:18" s="277" customFormat="1" ht="20.100000000000001" customHeight="1">
      <c r="A251" s="444" t="s">
        <v>17</v>
      </c>
      <c r="B251" s="153">
        <f t="shared" ref="B251:M251" si="7">SUM(B252:B266)</f>
        <v>25124</v>
      </c>
      <c r="C251" s="269">
        <f t="shared" si="7"/>
        <v>30289</v>
      </c>
      <c r="D251" s="269">
        <f t="shared" si="7"/>
        <v>34158</v>
      </c>
      <c r="E251" s="269">
        <f t="shared" si="7"/>
        <v>37197</v>
      </c>
      <c r="F251" s="269">
        <f t="shared" si="7"/>
        <v>39984.770000000004</v>
      </c>
      <c r="G251" s="269">
        <f t="shared" si="7"/>
        <v>40629</v>
      </c>
      <c r="H251" s="269">
        <f t="shared" si="7"/>
        <v>40481</v>
      </c>
      <c r="I251" s="269">
        <f t="shared" si="7"/>
        <v>38706</v>
      </c>
      <c r="J251" s="269">
        <f t="shared" si="7"/>
        <v>38381</v>
      </c>
      <c r="K251" s="269">
        <f t="shared" si="7"/>
        <v>37841</v>
      </c>
      <c r="L251" s="269">
        <f t="shared" si="7"/>
        <v>37786</v>
      </c>
      <c r="M251" s="269">
        <f t="shared" si="7"/>
        <v>34477</v>
      </c>
    </row>
    <row r="252" spans="1:18" s="277" customFormat="1" ht="20.100000000000001" customHeight="1">
      <c r="A252" s="295" t="s">
        <v>326</v>
      </c>
      <c r="B252" s="295">
        <v>775</v>
      </c>
      <c r="C252" s="322">
        <v>763</v>
      </c>
      <c r="D252" s="122">
        <v>922</v>
      </c>
      <c r="E252" s="122">
        <v>790</v>
      </c>
      <c r="F252" s="298">
        <v>726.54</v>
      </c>
      <c r="G252" s="298">
        <v>676</v>
      </c>
      <c r="H252" s="298">
        <v>613</v>
      </c>
      <c r="I252" s="298">
        <v>384</v>
      </c>
      <c r="J252" s="298">
        <v>369</v>
      </c>
      <c r="K252" s="108">
        <v>144</v>
      </c>
      <c r="L252" s="108">
        <v>118</v>
      </c>
      <c r="M252" s="108">
        <v>114</v>
      </c>
    </row>
    <row r="253" spans="1:18" s="277" customFormat="1" ht="20.100000000000001" customHeight="1">
      <c r="A253" s="295" t="s">
        <v>327</v>
      </c>
      <c r="B253" s="295">
        <v>6694</v>
      </c>
      <c r="C253" s="322">
        <v>10049</v>
      </c>
      <c r="D253" s="122">
        <v>12779</v>
      </c>
      <c r="E253" s="122">
        <v>13916</v>
      </c>
      <c r="F253" s="298">
        <v>13996.1</v>
      </c>
      <c r="G253" s="298">
        <v>14102</v>
      </c>
      <c r="H253" s="298">
        <v>14001</v>
      </c>
      <c r="I253" s="298">
        <v>13625</v>
      </c>
      <c r="J253" s="298">
        <v>14761</v>
      </c>
      <c r="K253" s="108">
        <v>14576</v>
      </c>
      <c r="L253" s="108">
        <v>14527</v>
      </c>
      <c r="M253" s="108">
        <v>12821</v>
      </c>
    </row>
    <row r="254" spans="1:18" s="277" customFormat="1" ht="20.100000000000001" customHeight="1">
      <c r="A254" s="295" t="s">
        <v>328</v>
      </c>
      <c r="B254" s="295">
        <v>700</v>
      </c>
      <c r="C254" s="322">
        <v>1697</v>
      </c>
      <c r="D254" s="122">
        <v>1931</v>
      </c>
      <c r="E254" s="122">
        <v>2986</v>
      </c>
      <c r="F254" s="298">
        <v>3467</v>
      </c>
      <c r="G254" s="298">
        <v>4346</v>
      </c>
      <c r="H254" s="298">
        <v>4540</v>
      </c>
      <c r="I254" s="298">
        <v>3391</v>
      </c>
      <c r="J254" s="298">
        <v>3507</v>
      </c>
      <c r="K254" s="108">
        <v>4018</v>
      </c>
      <c r="L254" s="108">
        <v>4043</v>
      </c>
      <c r="M254" s="108">
        <v>3839</v>
      </c>
    </row>
    <row r="255" spans="1:18" s="277" customFormat="1" ht="20.100000000000001" customHeight="1">
      <c r="A255" s="295" t="s">
        <v>329</v>
      </c>
      <c r="B255" s="295">
        <v>3155</v>
      </c>
      <c r="C255" s="322">
        <v>3160</v>
      </c>
      <c r="D255" s="122">
        <v>3192</v>
      </c>
      <c r="E255" s="122">
        <v>3202</v>
      </c>
      <c r="F255" s="298">
        <v>3375</v>
      </c>
      <c r="G255" s="298">
        <v>3370</v>
      </c>
      <c r="H255" s="298">
        <v>3339</v>
      </c>
      <c r="I255" s="298">
        <v>3159</v>
      </c>
      <c r="J255" s="298">
        <v>3091</v>
      </c>
      <c r="K255" s="108">
        <v>3091</v>
      </c>
      <c r="L255" s="108">
        <v>4196</v>
      </c>
      <c r="M255" s="108">
        <v>3114</v>
      </c>
    </row>
    <row r="256" spans="1:18" s="277" customFormat="1" ht="20.100000000000001" customHeight="1">
      <c r="A256" s="295" t="s">
        <v>330</v>
      </c>
      <c r="B256" s="295">
        <v>2564</v>
      </c>
      <c r="C256" s="322">
        <v>2604</v>
      </c>
      <c r="D256" s="122">
        <v>2722</v>
      </c>
      <c r="E256" s="122">
        <v>2702</v>
      </c>
      <c r="F256" s="298">
        <v>2700.3</v>
      </c>
      <c r="G256" s="298">
        <v>2232</v>
      </c>
      <c r="H256" s="298">
        <v>2237</v>
      </c>
      <c r="I256" s="298">
        <v>2085</v>
      </c>
      <c r="J256" s="298">
        <v>2120</v>
      </c>
      <c r="K256" s="108">
        <v>2148</v>
      </c>
      <c r="L256" s="108">
        <v>1898</v>
      </c>
      <c r="M256" s="108">
        <v>2099</v>
      </c>
    </row>
    <row r="257" spans="1:13" s="277" customFormat="1" ht="20.100000000000001" customHeight="1">
      <c r="A257" s="295" t="s">
        <v>331</v>
      </c>
      <c r="B257" s="295">
        <v>565</v>
      </c>
      <c r="C257" s="322">
        <v>702</v>
      </c>
      <c r="D257" s="122">
        <v>820</v>
      </c>
      <c r="E257" s="122">
        <v>895</v>
      </c>
      <c r="F257" s="298">
        <v>920</v>
      </c>
      <c r="G257" s="298">
        <v>931</v>
      </c>
      <c r="H257" s="298">
        <v>945</v>
      </c>
      <c r="I257" s="298">
        <v>840</v>
      </c>
      <c r="J257" s="298">
        <v>727</v>
      </c>
      <c r="K257" s="108">
        <v>759</v>
      </c>
      <c r="L257" s="108">
        <v>759</v>
      </c>
      <c r="M257" s="108">
        <v>675</v>
      </c>
    </row>
    <row r="258" spans="1:13" s="277" customFormat="1" ht="20.100000000000001" customHeight="1">
      <c r="A258" s="295" t="s">
        <v>332</v>
      </c>
      <c r="B258" s="295">
        <v>7976</v>
      </c>
      <c r="C258" s="322">
        <v>8059</v>
      </c>
      <c r="D258" s="122">
        <v>8127</v>
      </c>
      <c r="E258" s="122">
        <v>8290</v>
      </c>
      <c r="F258" s="298">
        <v>8688.23</v>
      </c>
      <c r="G258" s="298">
        <v>8737</v>
      </c>
      <c r="H258" s="298">
        <v>8740</v>
      </c>
      <c r="I258" s="298">
        <v>8491</v>
      </c>
      <c r="J258" s="298">
        <v>7809</v>
      </c>
      <c r="K258" s="108">
        <v>7363</v>
      </c>
      <c r="L258" s="108">
        <v>7271</v>
      </c>
      <c r="M258" s="108">
        <v>6310</v>
      </c>
    </row>
    <row r="259" spans="1:13" s="277" customFormat="1" ht="20.100000000000001" customHeight="1">
      <c r="A259" s="295" t="s">
        <v>333</v>
      </c>
      <c r="B259" s="295">
        <v>510</v>
      </c>
      <c r="C259" s="322">
        <v>720</v>
      </c>
      <c r="D259" s="122">
        <v>926</v>
      </c>
      <c r="E259" s="122">
        <v>1078</v>
      </c>
      <c r="F259" s="298">
        <v>1778.4</v>
      </c>
      <c r="G259" s="298">
        <v>1528</v>
      </c>
      <c r="H259" s="298">
        <v>1630</v>
      </c>
      <c r="I259" s="298">
        <v>1669</v>
      </c>
      <c r="J259" s="298">
        <v>1384</v>
      </c>
      <c r="K259" s="108">
        <v>1353</v>
      </c>
      <c r="L259" s="108">
        <v>1327</v>
      </c>
      <c r="M259" s="108">
        <v>1326</v>
      </c>
    </row>
    <row r="260" spans="1:13" s="277" customFormat="1" ht="20.100000000000001" customHeight="1">
      <c r="A260" s="295" t="s">
        <v>334</v>
      </c>
      <c r="B260" s="295"/>
      <c r="C260" s="322"/>
      <c r="D260" s="122">
        <v>153</v>
      </c>
      <c r="E260" s="122">
        <v>153</v>
      </c>
      <c r="F260" s="298">
        <v>1059</v>
      </c>
      <c r="G260" s="298">
        <v>1154</v>
      </c>
      <c r="H260" s="298">
        <v>1075</v>
      </c>
      <c r="I260" s="298">
        <v>1281</v>
      </c>
      <c r="J260" s="298">
        <v>1296</v>
      </c>
      <c r="K260" s="108">
        <v>1064</v>
      </c>
      <c r="L260" s="108">
        <v>1147</v>
      </c>
      <c r="M260" s="108">
        <v>1139</v>
      </c>
    </row>
    <row r="261" spans="1:13" s="277" customFormat="1" ht="20.100000000000001" customHeight="1">
      <c r="A261" s="295" t="s">
        <v>335</v>
      </c>
      <c r="B261" s="295">
        <v>312</v>
      </c>
      <c r="C261" s="322">
        <v>312</v>
      </c>
      <c r="D261" s="122">
        <v>322</v>
      </c>
      <c r="E261" s="122">
        <v>921</v>
      </c>
      <c r="F261" s="298">
        <v>954.3</v>
      </c>
      <c r="G261" s="298">
        <v>1076</v>
      </c>
      <c r="H261" s="298">
        <v>1179</v>
      </c>
      <c r="I261" s="298">
        <v>1315</v>
      </c>
      <c r="J261" s="298">
        <v>1113</v>
      </c>
      <c r="K261" s="108">
        <v>1159</v>
      </c>
      <c r="L261" s="108">
        <v>647</v>
      </c>
      <c r="M261" s="108">
        <v>826</v>
      </c>
    </row>
    <row r="262" spans="1:13" s="277" customFormat="1" ht="20.100000000000001" customHeight="1">
      <c r="A262" s="295" t="s">
        <v>336</v>
      </c>
      <c r="B262" s="295">
        <v>24</v>
      </c>
      <c r="C262" s="322">
        <v>24</v>
      </c>
      <c r="D262" s="122">
        <v>24</v>
      </c>
      <c r="E262" s="122">
        <v>24</v>
      </c>
      <c r="F262" s="298">
        <v>42.8</v>
      </c>
      <c r="G262" s="298">
        <v>60</v>
      </c>
      <c r="H262" s="298">
        <v>98</v>
      </c>
      <c r="I262" s="298">
        <v>119</v>
      </c>
      <c r="J262" s="298">
        <v>118</v>
      </c>
      <c r="K262" s="108">
        <v>84</v>
      </c>
      <c r="L262" s="108">
        <v>122</v>
      </c>
      <c r="M262" s="108">
        <v>123</v>
      </c>
    </row>
    <row r="263" spans="1:13" s="277" customFormat="1" ht="20.100000000000001" customHeight="1">
      <c r="A263" s="295" t="s">
        <v>337</v>
      </c>
      <c r="B263" s="295"/>
      <c r="C263" s="445">
        <v>0</v>
      </c>
      <c r="D263" s="445">
        <v>0</v>
      </c>
      <c r="E263" s="445">
        <v>0</v>
      </c>
      <c r="F263" s="298">
        <v>3</v>
      </c>
      <c r="G263" s="298">
        <v>5</v>
      </c>
      <c r="H263" s="298">
        <v>5</v>
      </c>
      <c r="I263" s="298">
        <v>5</v>
      </c>
      <c r="J263" s="298">
        <v>5</v>
      </c>
      <c r="K263" s="445">
        <v>0</v>
      </c>
      <c r="L263" s="445">
        <v>0</v>
      </c>
      <c r="M263" s="445">
        <v>0</v>
      </c>
    </row>
    <row r="264" spans="1:13" s="277" customFormat="1" ht="20.100000000000001" customHeight="1">
      <c r="A264" s="295" t="s">
        <v>338</v>
      </c>
      <c r="B264" s="295"/>
      <c r="C264" s="445">
        <v>0</v>
      </c>
      <c r="D264" s="445">
        <v>0</v>
      </c>
      <c r="E264" s="445">
        <v>0</v>
      </c>
      <c r="F264" s="445">
        <v>0</v>
      </c>
      <c r="G264" s="298">
        <v>2</v>
      </c>
      <c r="H264" s="298">
        <v>13</v>
      </c>
      <c r="I264" s="372" t="s">
        <v>564</v>
      </c>
      <c r="J264" s="298">
        <v>1</v>
      </c>
      <c r="K264" s="108">
        <v>1</v>
      </c>
      <c r="L264" s="108">
        <v>2</v>
      </c>
      <c r="M264" s="108">
        <v>1</v>
      </c>
    </row>
    <row r="265" spans="1:13" s="277" customFormat="1" ht="20.100000000000001" customHeight="1">
      <c r="A265" s="295" t="s">
        <v>339</v>
      </c>
      <c r="B265" s="295">
        <v>586</v>
      </c>
      <c r="C265" s="322">
        <v>917</v>
      </c>
      <c r="D265" s="122">
        <v>958</v>
      </c>
      <c r="E265" s="122">
        <v>958</v>
      </c>
      <c r="F265" s="298">
        <v>970.1</v>
      </c>
      <c r="G265" s="298">
        <v>1111</v>
      </c>
      <c r="H265" s="298">
        <v>932</v>
      </c>
      <c r="I265" s="298">
        <v>1038</v>
      </c>
      <c r="J265" s="298">
        <v>939</v>
      </c>
      <c r="K265" s="108">
        <v>940</v>
      </c>
      <c r="L265" s="108">
        <v>867</v>
      </c>
      <c r="M265" s="108">
        <v>1561</v>
      </c>
    </row>
    <row r="266" spans="1:13" s="277" customFormat="1" ht="20.100000000000001" customHeight="1">
      <c r="A266" s="295" t="s">
        <v>340</v>
      </c>
      <c r="B266" s="295">
        <v>1263</v>
      </c>
      <c r="C266" s="322">
        <v>1282</v>
      </c>
      <c r="D266" s="122">
        <v>1282</v>
      </c>
      <c r="E266" s="122">
        <v>1282</v>
      </c>
      <c r="F266" s="298">
        <v>1304</v>
      </c>
      <c r="G266" s="298">
        <v>1299</v>
      </c>
      <c r="H266" s="298">
        <v>1134</v>
      </c>
      <c r="I266" s="298">
        <v>1304</v>
      </c>
      <c r="J266" s="298">
        <v>1141</v>
      </c>
      <c r="K266" s="108">
        <v>1141</v>
      </c>
      <c r="L266" s="108">
        <v>862</v>
      </c>
      <c r="M266" s="108">
        <v>529</v>
      </c>
    </row>
    <row r="267" spans="1:13" s="277" customFormat="1" ht="20.100000000000001" customHeight="1">
      <c r="A267" s="295"/>
      <c r="B267" s="295"/>
      <c r="C267" s="295"/>
      <c r="D267" s="295"/>
      <c r="E267" s="295"/>
      <c r="F267" s="295"/>
    </row>
    <row r="268" spans="1:13" ht="20.100000000000001" customHeight="1"/>
    <row r="269" spans="1:13" ht="20.100000000000001" customHeight="1"/>
    <row r="270" spans="1:13" ht="20.100000000000001" customHeight="1"/>
    <row r="271" spans="1:13" ht="20.100000000000001" customHeight="1"/>
    <row r="272" spans="1:13" ht="20.100000000000001" customHeight="1"/>
    <row r="273" spans="1:18" ht="20.100000000000001" customHeight="1"/>
    <row r="274" spans="1:18" ht="20.100000000000001" customHeight="1"/>
    <row r="275" spans="1:18" ht="20.100000000000001" customHeight="1"/>
    <row r="276" spans="1:18" ht="20.100000000000001" customHeight="1"/>
    <row r="277" spans="1:18" ht="20.100000000000001" customHeight="1"/>
    <row r="278" spans="1:18" ht="20.100000000000001" customHeight="1"/>
    <row r="279" spans="1:18" ht="20.100000000000001" customHeight="1"/>
    <row r="280" spans="1:18" ht="20.100000000000001" customHeight="1"/>
    <row r="281" spans="1:18" s="277" customFormat="1" ht="20.100000000000001" customHeight="1">
      <c r="A281" s="439" t="s">
        <v>437</v>
      </c>
      <c r="B281" s="439"/>
      <c r="C281" s="439"/>
      <c r="D281" s="439"/>
      <c r="E281" s="439"/>
      <c r="F281" s="439"/>
      <c r="G281" s="439"/>
      <c r="H281" s="439"/>
      <c r="I281" s="439"/>
      <c r="J281" s="439"/>
      <c r="K281" s="439"/>
      <c r="L281" s="439"/>
    </row>
    <row r="282" spans="1:18" s="277" customFormat="1" ht="20.100000000000001" customHeight="1">
      <c r="A282" s="439" t="s">
        <v>365</v>
      </c>
      <c r="B282" s="439"/>
      <c r="C282" s="439"/>
      <c r="D282" s="439"/>
      <c r="E282" s="439"/>
      <c r="F282" s="447"/>
    </row>
    <row r="283" spans="1:18" s="277" customFormat="1" ht="20.100000000000001" customHeight="1">
      <c r="A283" s="440" t="s">
        <v>374</v>
      </c>
      <c r="B283" s="439"/>
      <c r="C283" s="439"/>
      <c r="D283" s="439"/>
      <c r="E283" s="439"/>
      <c r="F283" s="439"/>
      <c r="G283" s="439"/>
      <c r="H283" s="439"/>
      <c r="I283" s="439"/>
      <c r="J283" s="439"/>
      <c r="K283" s="439"/>
      <c r="L283" s="439"/>
    </row>
    <row r="284" spans="1:18" s="277" customFormat="1" ht="20.100000000000001" customHeight="1">
      <c r="A284" s="295"/>
      <c r="B284" s="295"/>
      <c r="M284" s="443" t="s">
        <v>479</v>
      </c>
      <c r="N284" s="443"/>
      <c r="O284" s="443"/>
      <c r="P284" s="443"/>
      <c r="Q284" s="443"/>
      <c r="R284" s="443"/>
    </row>
    <row r="285" spans="1:18" s="277" customFormat="1" ht="27" customHeight="1">
      <c r="A285" s="316"/>
      <c r="B285" s="141">
        <v>2009</v>
      </c>
      <c r="C285" s="317">
        <v>2010</v>
      </c>
      <c r="D285" s="141">
        <v>2011</v>
      </c>
      <c r="E285" s="141">
        <v>2012</v>
      </c>
      <c r="F285" s="318">
        <v>2013</v>
      </c>
      <c r="G285" s="318">
        <v>2014</v>
      </c>
      <c r="H285" s="318">
        <v>2015</v>
      </c>
      <c r="I285" s="318">
        <v>2016</v>
      </c>
      <c r="J285" s="318">
        <v>2017</v>
      </c>
      <c r="K285" s="318">
        <v>2018</v>
      </c>
      <c r="L285" s="318">
        <v>2019</v>
      </c>
      <c r="M285" s="318">
        <v>2020</v>
      </c>
    </row>
    <row r="286" spans="1:18" s="277" customFormat="1" ht="20.100000000000001" customHeight="1">
      <c r="A286" s="444" t="s">
        <v>17</v>
      </c>
      <c r="B286" s="153">
        <f t="shared" ref="B286:M286" si="8">SUM(B287:B301)</f>
        <v>18497</v>
      </c>
      <c r="C286" s="269">
        <f t="shared" si="8"/>
        <v>18567</v>
      </c>
      <c r="D286" s="269">
        <f t="shared" si="8"/>
        <v>19721</v>
      </c>
      <c r="E286" s="269">
        <f t="shared" si="8"/>
        <v>20263</v>
      </c>
      <c r="F286" s="269">
        <f t="shared" si="8"/>
        <v>20383</v>
      </c>
      <c r="G286" s="269">
        <f t="shared" si="8"/>
        <v>20508</v>
      </c>
      <c r="H286" s="269">
        <f t="shared" si="8"/>
        <v>22612</v>
      </c>
      <c r="I286" s="269">
        <f t="shared" si="8"/>
        <v>22754</v>
      </c>
      <c r="J286" s="269">
        <f t="shared" si="8"/>
        <v>24283</v>
      </c>
      <c r="K286" s="269">
        <f t="shared" si="8"/>
        <v>25784</v>
      </c>
      <c r="L286" s="269">
        <f t="shared" si="8"/>
        <v>26561</v>
      </c>
      <c r="M286" s="269">
        <f t="shared" si="8"/>
        <v>22991</v>
      </c>
    </row>
    <row r="287" spans="1:18" s="277" customFormat="1" ht="20.100000000000001" customHeight="1">
      <c r="A287" s="277" t="s">
        <v>326</v>
      </c>
      <c r="B287" s="295">
        <v>772</v>
      </c>
      <c r="C287" s="322">
        <v>750</v>
      </c>
      <c r="D287" s="122">
        <v>884</v>
      </c>
      <c r="E287" s="122">
        <v>775</v>
      </c>
      <c r="F287" s="298">
        <v>689</v>
      </c>
      <c r="G287" s="298">
        <v>671</v>
      </c>
      <c r="H287" s="298">
        <v>613</v>
      </c>
      <c r="I287" s="298">
        <v>363</v>
      </c>
      <c r="J287" s="298">
        <v>364</v>
      </c>
      <c r="K287" s="298">
        <v>104</v>
      </c>
      <c r="L287" s="277">
        <v>107</v>
      </c>
      <c r="M287" s="108">
        <v>81</v>
      </c>
    </row>
    <row r="288" spans="1:18" s="277" customFormat="1" ht="20.100000000000001" customHeight="1">
      <c r="A288" s="277" t="s">
        <v>327</v>
      </c>
      <c r="B288" s="295">
        <v>3528</v>
      </c>
      <c r="C288" s="322">
        <v>3958</v>
      </c>
      <c r="D288" s="122">
        <v>4604</v>
      </c>
      <c r="E288" s="122">
        <v>4933</v>
      </c>
      <c r="F288" s="298">
        <v>5013</v>
      </c>
      <c r="G288" s="298">
        <v>5348</v>
      </c>
      <c r="H288" s="298">
        <v>6039</v>
      </c>
      <c r="I288" s="298">
        <v>6125</v>
      </c>
      <c r="J288" s="298">
        <v>8974</v>
      </c>
      <c r="K288" s="298">
        <v>11265</v>
      </c>
      <c r="L288" s="277">
        <v>11169</v>
      </c>
      <c r="M288" s="108">
        <v>7177</v>
      </c>
    </row>
    <row r="289" spans="1:13" s="277" customFormat="1" ht="20.100000000000001" customHeight="1">
      <c r="A289" s="277" t="s">
        <v>328</v>
      </c>
      <c r="B289" s="295"/>
      <c r="C289" s="381">
        <v>0</v>
      </c>
      <c r="D289" s="381">
        <v>0</v>
      </c>
      <c r="E289" s="381">
        <v>0</v>
      </c>
      <c r="F289" s="298">
        <v>25</v>
      </c>
      <c r="G289" s="298">
        <v>23</v>
      </c>
      <c r="H289" s="298">
        <v>1135</v>
      </c>
      <c r="I289" s="298">
        <v>486</v>
      </c>
      <c r="J289" s="298">
        <v>1274</v>
      </c>
      <c r="K289" s="298">
        <v>2087</v>
      </c>
      <c r="L289" s="277">
        <v>1879</v>
      </c>
      <c r="M289" s="108">
        <v>3171</v>
      </c>
    </row>
    <row r="290" spans="1:13" s="277" customFormat="1" ht="20.100000000000001" customHeight="1">
      <c r="A290" s="277" t="s">
        <v>329</v>
      </c>
      <c r="B290" s="295">
        <v>2311</v>
      </c>
      <c r="C290" s="322">
        <v>2168</v>
      </c>
      <c r="D290" s="122">
        <v>2178</v>
      </c>
      <c r="E290" s="122">
        <v>2723</v>
      </c>
      <c r="F290" s="298">
        <v>2715</v>
      </c>
      <c r="G290" s="298">
        <v>2727</v>
      </c>
      <c r="H290" s="298">
        <v>2289</v>
      </c>
      <c r="I290" s="298">
        <v>2626</v>
      </c>
      <c r="J290" s="298">
        <v>2447</v>
      </c>
      <c r="K290" s="298">
        <v>2570</v>
      </c>
      <c r="L290" s="277">
        <v>3447</v>
      </c>
      <c r="M290" s="108">
        <v>3112</v>
      </c>
    </row>
    <row r="291" spans="1:13" s="277" customFormat="1" ht="20.100000000000001" customHeight="1">
      <c r="A291" s="277" t="s">
        <v>330</v>
      </c>
      <c r="B291" s="295">
        <v>2497</v>
      </c>
      <c r="C291" s="322">
        <v>2515</v>
      </c>
      <c r="D291" s="122">
        <v>2515</v>
      </c>
      <c r="E291" s="122">
        <v>2416</v>
      </c>
      <c r="F291" s="298">
        <v>2416</v>
      </c>
      <c r="G291" s="298">
        <v>1785</v>
      </c>
      <c r="H291" s="298">
        <v>2001</v>
      </c>
      <c r="I291" s="298">
        <v>1886</v>
      </c>
      <c r="J291" s="298">
        <v>1190</v>
      </c>
      <c r="K291" s="298">
        <v>1242</v>
      </c>
      <c r="L291" s="277">
        <v>1189</v>
      </c>
      <c r="M291" s="108">
        <v>903</v>
      </c>
    </row>
    <row r="292" spans="1:13" s="277" customFormat="1" ht="20.100000000000001" customHeight="1">
      <c r="A292" s="277" t="s">
        <v>331</v>
      </c>
      <c r="B292" s="295"/>
      <c r="C292" s="381">
        <v>0</v>
      </c>
      <c r="D292" s="381">
        <v>0</v>
      </c>
      <c r="E292" s="381">
        <v>0</v>
      </c>
      <c r="F292" s="381">
        <v>0</v>
      </c>
      <c r="G292" s="294">
        <v>0</v>
      </c>
      <c r="H292" s="294">
        <v>0</v>
      </c>
      <c r="I292" s="294">
        <v>0</v>
      </c>
      <c r="J292" s="298">
        <v>65</v>
      </c>
      <c r="K292" s="298">
        <v>219</v>
      </c>
      <c r="L292" s="277">
        <v>433</v>
      </c>
      <c r="M292" s="108">
        <v>457</v>
      </c>
    </row>
    <row r="293" spans="1:13" s="277" customFormat="1" ht="20.100000000000001" customHeight="1">
      <c r="A293" s="277" t="s">
        <v>332</v>
      </c>
      <c r="B293" s="295">
        <v>7412</v>
      </c>
      <c r="C293" s="322">
        <v>7424</v>
      </c>
      <c r="D293" s="122">
        <v>7662</v>
      </c>
      <c r="E293" s="122">
        <v>7661</v>
      </c>
      <c r="F293" s="298">
        <v>7718</v>
      </c>
      <c r="G293" s="298">
        <v>7748</v>
      </c>
      <c r="H293" s="298">
        <v>7944</v>
      </c>
      <c r="I293" s="298">
        <v>7743</v>
      </c>
      <c r="J293" s="298">
        <v>7045</v>
      </c>
      <c r="K293" s="298">
        <v>4717</v>
      </c>
      <c r="L293" s="277">
        <v>5049</v>
      </c>
      <c r="M293" s="108">
        <v>3989</v>
      </c>
    </row>
    <row r="294" spans="1:13" s="277" customFormat="1" ht="20.100000000000001" customHeight="1">
      <c r="A294" s="277" t="s">
        <v>333</v>
      </c>
      <c r="B294" s="295"/>
      <c r="C294" s="381">
        <v>0</v>
      </c>
      <c r="D294" s="381">
        <v>0</v>
      </c>
      <c r="E294" s="122">
        <v>4</v>
      </c>
      <c r="F294" s="298">
        <v>105</v>
      </c>
      <c r="G294" s="298">
        <v>318</v>
      </c>
      <c r="H294" s="298">
        <v>300</v>
      </c>
      <c r="I294" s="298">
        <v>878</v>
      </c>
      <c r="J294" s="298">
        <v>994</v>
      </c>
      <c r="K294" s="298">
        <v>690</v>
      </c>
      <c r="L294" s="277">
        <v>1056</v>
      </c>
      <c r="M294" s="108">
        <v>1141</v>
      </c>
    </row>
    <row r="295" spans="1:13" s="277" customFormat="1" ht="20.100000000000001" customHeight="1">
      <c r="A295" s="277" t="s">
        <v>334</v>
      </c>
      <c r="B295" s="295"/>
      <c r="C295" s="381">
        <v>0</v>
      </c>
      <c r="D295" s="381">
        <v>0</v>
      </c>
      <c r="E295" s="381">
        <v>0</v>
      </c>
      <c r="F295" s="381">
        <v>0</v>
      </c>
      <c r="G295" s="298">
        <v>14</v>
      </c>
      <c r="H295" s="298">
        <v>42</v>
      </c>
      <c r="I295" s="298">
        <v>88</v>
      </c>
      <c r="J295" s="298">
        <v>95</v>
      </c>
      <c r="K295" s="298">
        <v>469</v>
      </c>
      <c r="L295" s="277">
        <v>710</v>
      </c>
      <c r="M295" s="108">
        <v>759</v>
      </c>
    </row>
    <row r="296" spans="1:13" s="277" customFormat="1" ht="20.100000000000001" customHeight="1">
      <c r="A296" s="277" t="s">
        <v>335</v>
      </c>
      <c r="B296" s="295">
        <v>310</v>
      </c>
      <c r="C296" s="322">
        <v>310</v>
      </c>
      <c r="D296" s="122">
        <v>310</v>
      </c>
      <c r="E296" s="122">
        <v>310</v>
      </c>
      <c r="F296" s="298">
        <v>305</v>
      </c>
      <c r="G296" s="298">
        <v>320</v>
      </c>
      <c r="H296" s="298">
        <v>972</v>
      </c>
      <c r="I296" s="298">
        <v>1117</v>
      </c>
      <c r="J296" s="298">
        <v>928</v>
      </c>
      <c r="K296" s="298">
        <v>502</v>
      </c>
      <c r="L296" s="277">
        <v>424</v>
      </c>
      <c r="M296" s="108">
        <v>767</v>
      </c>
    </row>
    <row r="297" spans="1:13" s="277" customFormat="1" ht="20.100000000000001" customHeight="1">
      <c r="A297" s="277" t="s">
        <v>336</v>
      </c>
      <c r="B297" s="295"/>
      <c r="C297" s="381">
        <v>0</v>
      </c>
      <c r="D297" s="381">
        <v>0</v>
      </c>
      <c r="E297" s="381">
        <v>0</v>
      </c>
      <c r="F297" s="381">
        <v>0</v>
      </c>
      <c r="G297" s="298">
        <v>24</v>
      </c>
      <c r="H297" s="298">
        <v>96</v>
      </c>
      <c r="I297" s="298">
        <v>118</v>
      </c>
      <c r="J297" s="298">
        <v>93</v>
      </c>
      <c r="K297" s="298">
        <v>62</v>
      </c>
      <c r="L297" s="277">
        <v>122</v>
      </c>
      <c r="M297" s="108">
        <v>123</v>
      </c>
    </row>
    <row r="298" spans="1:13" s="277" customFormat="1" ht="20.100000000000001" customHeight="1">
      <c r="A298" s="277" t="s">
        <v>337</v>
      </c>
      <c r="B298" s="295"/>
      <c r="C298" s="381">
        <v>0</v>
      </c>
      <c r="D298" s="381">
        <v>0</v>
      </c>
      <c r="E298" s="381">
        <v>0</v>
      </c>
      <c r="F298" s="381">
        <v>0</v>
      </c>
      <c r="G298" s="294">
        <v>0</v>
      </c>
      <c r="H298" s="294">
        <v>0</v>
      </c>
      <c r="I298" s="294">
        <v>0</v>
      </c>
      <c r="J298" s="294">
        <v>0</v>
      </c>
      <c r="K298" s="294">
        <v>0</v>
      </c>
      <c r="L298" s="294">
        <v>0</v>
      </c>
      <c r="M298" s="294">
        <v>0</v>
      </c>
    </row>
    <row r="299" spans="1:13" s="277" customFormat="1" ht="20.100000000000001" customHeight="1">
      <c r="A299" s="277" t="s">
        <v>338</v>
      </c>
      <c r="B299" s="295"/>
      <c r="C299" s="381">
        <v>0</v>
      </c>
      <c r="D299" s="381">
        <v>0</v>
      </c>
      <c r="E299" s="381">
        <v>0</v>
      </c>
      <c r="F299" s="381">
        <v>0</v>
      </c>
      <c r="G299" s="294">
        <v>0</v>
      </c>
      <c r="H299" s="294">
        <v>0</v>
      </c>
      <c r="I299" s="294">
        <v>0</v>
      </c>
      <c r="J299" s="294">
        <v>0</v>
      </c>
      <c r="K299" s="298">
        <v>1</v>
      </c>
      <c r="L299" s="294">
        <v>0</v>
      </c>
      <c r="M299" s="294">
        <v>0</v>
      </c>
    </row>
    <row r="300" spans="1:13" s="277" customFormat="1" ht="20.100000000000001" customHeight="1">
      <c r="A300" s="277" t="s">
        <v>339</v>
      </c>
      <c r="B300" s="295">
        <v>413</v>
      </c>
      <c r="C300" s="322">
        <v>201</v>
      </c>
      <c r="D300" s="122">
        <v>327</v>
      </c>
      <c r="E300" s="122">
        <v>200</v>
      </c>
      <c r="F300" s="298">
        <v>200</v>
      </c>
      <c r="G300" s="298">
        <v>293</v>
      </c>
      <c r="H300" s="298">
        <v>277</v>
      </c>
      <c r="I300" s="298">
        <v>420</v>
      </c>
      <c r="J300" s="298">
        <v>624</v>
      </c>
      <c r="K300" s="298">
        <v>724</v>
      </c>
      <c r="L300" s="277">
        <v>794</v>
      </c>
      <c r="M300" s="108">
        <v>1144</v>
      </c>
    </row>
    <row r="301" spans="1:13" s="277" customFormat="1" ht="20.100000000000001" customHeight="1">
      <c r="A301" s="277" t="s">
        <v>340</v>
      </c>
      <c r="B301" s="295">
        <v>1254</v>
      </c>
      <c r="C301" s="322">
        <v>1241</v>
      </c>
      <c r="D301" s="122">
        <v>1241</v>
      </c>
      <c r="E301" s="122">
        <v>1241</v>
      </c>
      <c r="F301" s="298">
        <v>1197</v>
      </c>
      <c r="G301" s="298">
        <v>1237</v>
      </c>
      <c r="H301" s="298">
        <v>904</v>
      </c>
      <c r="I301" s="298">
        <v>904</v>
      </c>
      <c r="J301" s="298">
        <v>190</v>
      </c>
      <c r="K301" s="298">
        <v>1132</v>
      </c>
      <c r="L301" s="277">
        <v>182</v>
      </c>
      <c r="M301" s="108">
        <v>167</v>
      </c>
    </row>
    <row r="302" spans="1:13" s="277" customFormat="1" ht="20.100000000000001" customHeight="1">
      <c r="B302" s="295"/>
      <c r="C302" s="295"/>
      <c r="D302" s="295"/>
      <c r="E302" s="295"/>
      <c r="F302" s="295"/>
    </row>
    <row r="303" spans="1:13" ht="20.100000000000001" customHeight="1"/>
    <row r="304" spans="1:13" ht="20.100000000000001" customHeight="1"/>
    <row r="305" spans="1:18" ht="20.100000000000001" customHeight="1"/>
    <row r="306" spans="1:18" ht="20.100000000000001" customHeight="1"/>
    <row r="307" spans="1:18" ht="20.100000000000001" customHeight="1"/>
    <row r="308" spans="1:18" ht="20.100000000000001" customHeight="1"/>
    <row r="309" spans="1:18" ht="20.100000000000001" customHeight="1"/>
    <row r="310" spans="1:18" ht="20.100000000000001" customHeight="1"/>
    <row r="311" spans="1:18" ht="20.100000000000001" customHeight="1"/>
    <row r="312" spans="1:18" ht="20.100000000000001" customHeight="1"/>
    <row r="313" spans="1:18" ht="20.100000000000001" customHeight="1"/>
    <row r="314" spans="1:18" ht="20.100000000000001" customHeight="1"/>
    <row r="315" spans="1:18" ht="20.100000000000001" customHeight="1"/>
    <row r="316" spans="1:18" s="277" customFormat="1" ht="20.100000000000001" customHeight="1">
      <c r="A316" s="439" t="s">
        <v>438</v>
      </c>
      <c r="B316" s="439"/>
      <c r="C316" s="439"/>
      <c r="D316" s="439"/>
      <c r="E316" s="439"/>
      <c r="F316" s="439"/>
      <c r="G316" s="439"/>
      <c r="H316" s="439"/>
      <c r="I316" s="439"/>
      <c r="J316" s="439"/>
      <c r="K316" s="439"/>
      <c r="L316" s="439"/>
    </row>
    <row r="317" spans="1:18" s="277" customFormat="1" ht="20.100000000000001" customHeight="1">
      <c r="A317" s="439" t="s">
        <v>365</v>
      </c>
      <c r="B317" s="439"/>
      <c r="C317" s="439"/>
      <c r="D317" s="439"/>
      <c r="E317" s="439"/>
      <c r="F317" s="447"/>
    </row>
    <row r="318" spans="1:18" s="277" customFormat="1" ht="20.100000000000001" customHeight="1">
      <c r="A318" s="440" t="s">
        <v>375</v>
      </c>
      <c r="B318" s="439"/>
      <c r="C318" s="439"/>
      <c r="D318" s="439"/>
      <c r="E318" s="439"/>
      <c r="F318" s="439"/>
      <c r="G318" s="439"/>
      <c r="H318" s="439"/>
      <c r="I318" s="439"/>
      <c r="J318" s="439"/>
      <c r="K318" s="439"/>
      <c r="L318" s="439"/>
    </row>
    <row r="319" spans="1:18" s="277" customFormat="1" ht="20.100000000000001" customHeight="1">
      <c r="A319" s="295"/>
      <c r="B319" s="295"/>
      <c r="M319" s="442" t="s">
        <v>404</v>
      </c>
      <c r="N319" s="443"/>
      <c r="O319" s="443"/>
      <c r="P319" s="443"/>
      <c r="Q319" s="443"/>
      <c r="R319" s="443"/>
    </row>
    <row r="320" spans="1:18" s="277" customFormat="1" ht="27" customHeight="1">
      <c r="A320" s="316"/>
      <c r="B320" s="141">
        <v>2009</v>
      </c>
      <c r="C320" s="317">
        <v>2010</v>
      </c>
      <c r="D320" s="141">
        <v>2011</v>
      </c>
      <c r="E320" s="141">
        <v>2012</v>
      </c>
      <c r="F320" s="318">
        <v>2013</v>
      </c>
      <c r="G320" s="318">
        <v>2014</v>
      </c>
      <c r="H320" s="318">
        <v>2015</v>
      </c>
      <c r="I320" s="318">
        <v>2016</v>
      </c>
      <c r="J320" s="318">
        <v>2017</v>
      </c>
      <c r="K320" s="318">
        <v>2018</v>
      </c>
      <c r="L320" s="318">
        <v>2019</v>
      </c>
      <c r="M320" s="318">
        <v>2020</v>
      </c>
    </row>
    <row r="321" spans="1:13" s="277" customFormat="1" ht="20.100000000000001" customHeight="1">
      <c r="A321" s="444" t="s">
        <v>17</v>
      </c>
      <c r="B321" s="153">
        <f t="shared" ref="B321:I321" si="9">SUM(B322:B336)</f>
        <v>28038</v>
      </c>
      <c r="C321" s="269">
        <f t="shared" si="9"/>
        <v>29728</v>
      </c>
      <c r="D321" s="269">
        <f t="shared" si="9"/>
        <v>31435</v>
      </c>
      <c r="E321" s="269">
        <f t="shared" si="9"/>
        <v>32178</v>
      </c>
      <c r="F321" s="269">
        <f t="shared" si="9"/>
        <v>31365</v>
      </c>
      <c r="G321" s="269">
        <f t="shared" si="9"/>
        <v>30207</v>
      </c>
      <c r="H321" s="269">
        <f t="shared" si="9"/>
        <v>29454</v>
      </c>
      <c r="I321" s="269">
        <f t="shared" si="9"/>
        <v>31307</v>
      </c>
      <c r="J321" s="350">
        <f>SUM(J322:J336)</f>
        <v>37168</v>
      </c>
      <c r="K321" s="350">
        <f>SUM(K322:K336)</f>
        <v>30452</v>
      </c>
      <c r="L321" s="350">
        <f t="shared" ref="L321:M321" si="10">SUM(L322:L336)</f>
        <v>36323</v>
      </c>
      <c r="M321" s="350">
        <f t="shared" si="10"/>
        <v>33404</v>
      </c>
    </row>
    <row r="322" spans="1:13" s="277" customFormat="1" ht="20.100000000000001" customHeight="1">
      <c r="A322" s="277" t="s">
        <v>326</v>
      </c>
      <c r="B322" s="295">
        <v>1276</v>
      </c>
      <c r="C322" s="322">
        <v>1337</v>
      </c>
      <c r="D322" s="122">
        <v>1575</v>
      </c>
      <c r="E322" s="122">
        <v>1389</v>
      </c>
      <c r="F322" s="298">
        <v>1288</v>
      </c>
      <c r="G322" s="298">
        <v>1162</v>
      </c>
      <c r="H322" s="298">
        <v>1051</v>
      </c>
      <c r="I322" s="298">
        <v>541</v>
      </c>
      <c r="J322" s="380">
        <v>452</v>
      </c>
      <c r="K322" s="108">
        <v>102</v>
      </c>
      <c r="L322" s="108">
        <v>122</v>
      </c>
      <c r="M322" s="108">
        <v>125</v>
      </c>
    </row>
    <row r="323" spans="1:13" s="277" customFormat="1" ht="20.100000000000001" customHeight="1">
      <c r="A323" s="277" t="s">
        <v>327</v>
      </c>
      <c r="B323" s="295">
        <v>6014</v>
      </c>
      <c r="C323" s="322">
        <v>6070</v>
      </c>
      <c r="D323" s="122">
        <v>6910</v>
      </c>
      <c r="E323" s="122">
        <v>7372</v>
      </c>
      <c r="F323" s="298">
        <v>7414</v>
      </c>
      <c r="G323" s="298">
        <v>7220</v>
      </c>
      <c r="H323" s="298">
        <v>7818</v>
      </c>
      <c r="I323" s="298">
        <v>8360</v>
      </c>
      <c r="J323" s="380">
        <v>14036</v>
      </c>
      <c r="K323" s="108">
        <v>11851</v>
      </c>
      <c r="L323" s="108">
        <v>14136</v>
      </c>
      <c r="M323" s="108">
        <v>11704</v>
      </c>
    </row>
    <row r="324" spans="1:13" s="277" customFormat="1" ht="20.100000000000001" customHeight="1">
      <c r="A324" s="277" t="s">
        <v>328</v>
      </c>
      <c r="B324" s="295"/>
      <c r="C324" s="381">
        <v>0</v>
      </c>
      <c r="D324" s="381">
        <v>0</v>
      </c>
      <c r="E324" s="381">
        <v>0</v>
      </c>
      <c r="F324" s="298">
        <v>35</v>
      </c>
      <c r="G324" s="298">
        <v>25</v>
      </c>
      <c r="H324" s="298">
        <v>1008</v>
      </c>
      <c r="I324" s="298">
        <v>583</v>
      </c>
      <c r="J324" s="380">
        <v>1444</v>
      </c>
      <c r="K324" s="108">
        <v>2504</v>
      </c>
      <c r="L324" s="108">
        <v>2987</v>
      </c>
      <c r="M324" s="108">
        <v>3093</v>
      </c>
    </row>
    <row r="325" spans="1:13" s="277" customFormat="1" ht="20.100000000000001" customHeight="1">
      <c r="A325" s="277" t="s">
        <v>329</v>
      </c>
      <c r="B325" s="295">
        <v>3908</v>
      </c>
      <c r="C325" s="322">
        <v>3986</v>
      </c>
      <c r="D325" s="122">
        <v>4187</v>
      </c>
      <c r="E325" s="122">
        <v>4732</v>
      </c>
      <c r="F325" s="298">
        <v>4286</v>
      </c>
      <c r="G325" s="298">
        <v>3328</v>
      </c>
      <c r="H325" s="298">
        <v>3214</v>
      </c>
      <c r="I325" s="298">
        <v>3220</v>
      </c>
      <c r="J325" s="380">
        <v>4057</v>
      </c>
      <c r="K325" s="108">
        <v>3091</v>
      </c>
      <c r="L325" s="306">
        <v>4687</v>
      </c>
      <c r="M325" s="108">
        <v>5093</v>
      </c>
    </row>
    <row r="326" spans="1:13" s="277" customFormat="1" ht="20.100000000000001" customHeight="1">
      <c r="A326" s="277" t="s">
        <v>330</v>
      </c>
      <c r="B326" s="295">
        <v>3246</v>
      </c>
      <c r="C326" s="322">
        <v>3320</v>
      </c>
      <c r="D326" s="122">
        <v>3204</v>
      </c>
      <c r="E326" s="122">
        <v>3136</v>
      </c>
      <c r="F326" s="298">
        <v>2919</v>
      </c>
      <c r="G326" s="298">
        <v>2321</v>
      </c>
      <c r="H326" s="298">
        <v>2321</v>
      </c>
      <c r="I326" s="298">
        <v>1693</v>
      </c>
      <c r="J326" s="380">
        <v>1667</v>
      </c>
      <c r="K326" s="108">
        <v>1597</v>
      </c>
      <c r="L326" s="108">
        <v>1905</v>
      </c>
      <c r="M326" s="108">
        <v>1393</v>
      </c>
    </row>
    <row r="327" spans="1:13" s="277" customFormat="1" ht="20.100000000000001" customHeight="1">
      <c r="A327" s="277" t="s">
        <v>331</v>
      </c>
      <c r="B327" s="295"/>
      <c r="C327" s="381">
        <v>0</v>
      </c>
      <c r="D327" s="381">
        <v>0</v>
      </c>
      <c r="E327" s="381">
        <v>0</v>
      </c>
      <c r="F327" s="381">
        <v>0</v>
      </c>
      <c r="G327" s="294">
        <v>0</v>
      </c>
      <c r="H327" s="294">
        <v>0</v>
      </c>
      <c r="I327" s="294">
        <v>0</v>
      </c>
      <c r="J327" s="380">
        <v>65</v>
      </c>
      <c r="K327" s="108">
        <v>241</v>
      </c>
      <c r="L327" s="108">
        <v>287</v>
      </c>
      <c r="M327" s="108">
        <v>504</v>
      </c>
    </row>
    <row r="328" spans="1:13" s="277" customFormat="1" ht="20.100000000000001" customHeight="1">
      <c r="A328" s="277" t="s">
        <v>332</v>
      </c>
      <c r="B328" s="295">
        <v>11207</v>
      </c>
      <c r="C328" s="322">
        <v>12621</v>
      </c>
      <c r="D328" s="122">
        <v>12622</v>
      </c>
      <c r="E328" s="122">
        <v>12621</v>
      </c>
      <c r="F328" s="298">
        <v>12636</v>
      </c>
      <c r="G328" s="298">
        <v>12640</v>
      </c>
      <c r="H328" s="298">
        <v>10884</v>
      </c>
      <c r="I328" s="298">
        <v>12335</v>
      </c>
      <c r="J328" s="380">
        <v>11476</v>
      </c>
      <c r="K328" s="108">
        <v>6448</v>
      </c>
      <c r="L328" s="108">
        <v>7691</v>
      </c>
      <c r="M328" s="108">
        <v>6655</v>
      </c>
    </row>
    <row r="329" spans="1:13" s="277" customFormat="1" ht="20.100000000000001" customHeight="1">
      <c r="A329" s="277" t="s">
        <v>333</v>
      </c>
      <c r="B329" s="295"/>
      <c r="C329" s="381">
        <v>0</v>
      </c>
      <c r="D329" s="381">
        <v>0</v>
      </c>
      <c r="E329" s="122">
        <v>6</v>
      </c>
      <c r="F329" s="298">
        <v>158</v>
      </c>
      <c r="G329" s="298">
        <v>531</v>
      </c>
      <c r="H329" s="298">
        <v>360</v>
      </c>
      <c r="I329" s="298">
        <v>1141</v>
      </c>
      <c r="J329" s="380">
        <v>1302</v>
      </c>
      <c r="K329" s="108">
        <v>760</v>
      </c>
      <c r="L329" s="108">
        <v>907</v>
      </c>
      <c r="M329" s="108">
        <v>1561</v>
      </c>
    </row>
    <row r="330" spans="1:13" s="277" customFormat="1" ht="20.100000000000001" customHeight="1">
      <c r="A330" s="277" t="s">
        <v>334</v>
      </c>
      <c r="B330" s="295"/>
      <c r="C330" s="381">
        <v>0</v>
      </c>
      <c r="D330" s="381">
        <v>0</v>
      </c>
      <c r="E330" s="381">
        <v>0</v>
      </c>
      <c r="F330" s="381">
        <v>0</v>
      </c>
      <c r="G330" s="298">
        <v>15</v>
      </c>
      <c r="H330" s="298">
        <v>42</v>
      </c>
      <c r="I330" s="298">
        <v>85</v>
      </c>
      <c r="J330" s="380">
        <v>135</v>
      </c>
      <c r="K330" s="108">
        <v>657</v>
      </c>
      <c r="L330" s="108">
        <v>784</v>
      </c>
      <c r="M330" s="108">
        <v>950</v>
      </c>
    </row>
    <row r="331" spans="1:13" s="277" customFormat="1" ht="20.100000000000001" customHeight="1">
      <c r="A331" s="277" t="s">
        <v>335</v>
      </c>
      <c r="B331" s="295">
        <v>418</v>
      </c>
      <c r="C331" s="322">
        <v>434</v>
      </c>
      <c r="D331" s="122">
        <v>434</v>
      </c>
      <c r="E331" s="122">
        <v>450</v>
      </c>
      <c r="F331" s="298">
        <v>481</v>
      </c>
      <c r="G331" s="298">
        <v>497</v>
      </c>
      <c r="H331" s="298">
        <v>1107</v>
      </c>
      <c r="I331" s="298">
        <v>1497</v>
      </c>
      <c r="J331" s="380">
        <v>1281</v>
      </c>
      <c r="K331" s="108">
        <v>478</v>
      </c>
      <c r="L331" s="108">
        <v>570</v>
      </c>
      <c r="M331" s="108">
        <v>200</v>
      </c>
    </row>
    <row r="332" spans="1:13" s="277" customFormat="1" ht="20.100000000000001" customHeight="1">
      <c r="A332" s="277" t="s">
        <v>336</v>
      </c>
      <c r="B332" s="295"/>
      <c r="C332" s="381">
        <v>0</v>
      </c>
      <c r="D332" s="381">
        <v>0</v>
      </c>
      <c r="E332" s="381">
        <v>0</v>
      </c>
      <c r="F332" s="381">
        <v>0</v>
      </c>
      <c r="G332" s="298">
        <v>24</v>
      </c>
      <c r="H332" s="298">
        <v>86</v>
      </c>
      <c r="I332" s="298">
        <v>100</v>
      </c>
      <c r="J332" s="380">
        <v>126</v>
      </c>
      <c r="K332" s="108">
        <v>69</v>
      </c>
      <c r="L332" s="108">
        <v>82</v>
      </c>
      <c r="M332" s="108">
        <v>120</v>
      </c>
    </row>
    <row r="333" spans="1:13" s="277" customFormat="1" ht="20.100000000000001" customHeight="1">
      <c r="A333" s="277" t="s">
        <v>337</v>
      </c>
      <c r="B333" s="295"/>
      <c r="C333" s="381">
        <v>0</v>
      </c>
      <c r="D333" s="381">
        <v>0</v>
      </c>
      <c r="E333" s="381">
        <v>0</v>
      </c>
      <c r="F333" s="381">
        <v>0</v>
      </c>
      <c r="G333" s="294">
        <v>0</v>
      </c>
      <c r="H333" s="294">
        <v>0</v>
      </c>
      <c r="I333" s="294">
        <v>0</v>
      </c>
      <c r="J333" s="294">
        <v>0</v>
      </c>
      <c r="K333" s="294">
        <v>0</v>
      </c>
      <c r="L333" s="294">
        <v>0</v>
      </c>
      <c r="M333" s="294">
        <v>0</v>
      </c>
    </row>
    <row r="334" spans="1:13" s="277" customFormat="1" ht="20.100000000000001" customHeight="1">
      <c r="A334" s="277" t="s">
        <v>338</v>
      </c>
      <c r="B334" s="295"/>
      <c r="C334" s="381">
        <v>0</v>
      </c>
      <c r="D334" s="381">
        <v>0</v>
      </c>
      <c r="E334" s="381">
        <v>0</v>
      </c>
      <c r="F334" s="381">
        <v>0</v>
      </c>
      <c r="G334" s="294">
        <v>0</v>
      </c>
      <c r="H334" s="294">
        <v>0</v>
      </c>
      <c r="I334" s="294">
        <v>0</v>
      </c>
      <c r="J334" s="294">
        <v>0</v>
      </c>
      <c r="K334" s="294">
        <v>0</v>
      </c>
      <c r="L334" s="294">
        <v>0</v>
      </c>
      <c r="M334" s="294">
        <v>0</v>
      </c>
    </row>
    <row r="335" spans="1:13" s="277" customFormat="1" ht="20.100000000000001" customHeight="1">
      <c r="A335" s="277" t="s">
        <v>339</v>
      </c>
      <c r="B335" s="295">
        <v>351</v>
      </c>
      <c r="C335" s="322">
        <v>161</v>
      </c>
      <c r="D335" s="122">
        <v>393</v>
      </c>
      <c r="E335" s="122">
        <v>238</v>
      </c>
      <c r="F335" s="298">
        <v>200</v>
      </c>
      <c r="G335" s="298">
        <v>438</v>
      </c>
      <c r="H335" s="298">
        <v>415</v>
      </c>
      <c r="I335" s="298">
        <v>631</v>
      </c>
      <c r="J335" s="380">
        <v>836</v>
      </c>
      <c r="K335" s="108">
        <v>1086</v>
      </c>
      <c r="L335" s="108">
        <v>1295</v>
      </c>
      <c r="M335" s="108">
        <v>1766</v>
      </c>
    </row>
    <row r="336" spans="1:13" s="277" customFormat="1" ht="20.100000000000001" customHeight="1">
      <c r="A336" s="277" t="s">
        <v>340</v>
      </c>
      <c r="B336" s="295">
        <v>1618</v>
      </c>
      <c r="C336" s="322">
        <v>1799</v>
      </c>
      <c r="D336" s="122">
        <v>2110</v>
      </c>
      <c r="E336" s="122">
        <v>2234</v>
      </c>
      <c r="F336" s="298">
        <v>1948</v>
      </c>
      <c r="G336" s="298">
        <v>2006</v>
      </c>
      <c r="H336" s="298">
        <v>1148</v>
      </c>
      <c r="I336" s="298">
        <v>1121</v>
      </c>
      <c r="J336" s="380">
        <v>291</v>
      </c>
      <c r="K336" s="108">
        <v>1568</v>
      </c>
      <c r="L336" s="306">
        <v>870</v>
      </c>
      <c r="M336" s="108">
        <v>240</v>
      </c>
    </row>
    <row r="337" spans="1:5" s="277" customFormat="1" ht="20.100000000000001" customHeight="1">
      <c r="A337" s="295"/>
      <c r="B337" s="295"/>
      <c r="C337" s="295"/>
      <c r="D337" s="295"/>
      <c r="E337" s="295"/>
    </row>
    <row r="358" spans="1:17" s="277" customFormat="1" ht="20.100000000000001" customHeight="1">
      <c r="A358" s="439" t="s">
        <v>439</v>
      </c>
      <c r="B358" s="439"/>
      <c r="C358" s="439"/>
      <c r="D358" s="439"/>
      <c r="E358" s="439"/>
      <c r="F358" s="439"/>
      <c r="G358" s="439"/>
      <c r="H358" s="439"/>
      <c r="I358" s="439"/>
      <c r="J358" s="439"/>
      <c r="K358" s="439"/>
      <c r="L358" s="439"/>
    </row>
    <row r="359" spans="1:17" s="277" customFormat="1" ht="20.100000000000001" customHeight="1">
      <c r="A359" s="439" t="s">
        <v>365</v>
      </c>
      <c r="B359" s="439"/>
      <c r="C359" s="439"/>
      <c r="D359" s="439"/>
      <c r="E359" s="439"/>
    </row>
    <row r="360" spans="1:17" s="277" customFormat="1" ht="20.100000000000001" customHeight="1">
      <c r="A360" s="440" t="s">
        <v>376</v>
      </c>
      <c r="B360" s="439"/>
      <c r="C360" s="439"/>
      <c r="D360" s="439"/>
      <c r="E360" s="439"/>
      <c r="F360" s="439"/>
      <c r="G360" s="439"/>
      <c r="H360" s="439"/>
      <c r="I360" s="439"/>
      <c r="J360" s="439"/>
      <c r="K360" s="439"/>
      <c r="L360" s="439"/>
    </row>
    <row r="361" spans="1:17" s="277" customFormat="1" ht="20.100000000000001" customHeight="1">
      <c r="A361" s="295"/>
      <c r="B361" s="295"/>
      <c r="C361" s="295"/>
      <c r="M361" s="443" t="s">
        <v>479</v>
      </c>
      <c r="N361" s="443"/>
      <c r="O361" s="443"/>
      <c r="P361" s="443"/>
      <c r="Q361" s="443"/>
    </row>
    <row r="362" spans="1:17" s="277" customFormat="1" ht="27" customHeight="1">
      <c r="A362" s="316"/>
      <c r="B362" s="141">
        <v>2009</v>
      </c>
      <c r="C362" s="317">
        <v>2010</v>
      </c>
      <c r="D362" s="141">
        <v>2011</v>
      </c>
      <c r="E362" s="141">
        <v>2012</v>
      </c>
      <c r="F362" s="318">
        <v>2013</v>
      </c>
      <c r="G362" s="141">
        <v>2014</v>
      </c>
      <c r="H362" s="318">
        <v>2015</v>
      </c>
      <c r="I362" s="318">
        <v>2016</v>
      </c>
      <c r="J362" s="318">
        <v>2017</v>
      </c>
      <c r="K362" s="318">
        <v>2018</v>
      </c>
      <c r="L362" s="318">
        <v>2019</v>
      </c>
      <c r="M362" s="318">
        <v>2020</v>
      </c>
    </row>
    <row r="363" spans="1:17" s="277" customFormat="1" ht="20.100000000000001" customHeight="1">
      <c r="A363" s="444" t="s">
        <v>17</v>
      </c>
      <c r="B363" s="153">
        <f t="shared" ref="B363:M363" si="11">SUM(B364:B378)</f>
        <v>181960</v>
      </c>
      <c r="C363" s="269">
        <f t="shared" si="11"/>
        <v>190765</v>
      </c>
      <c r="D363" s="269">
        <f t="shared" si="11"/>
        <v>200193</v>
      </c>
      <c r="E363" s="269">
        <f t="shared" si="11"/>
        <v>202022</v>
      </c>
      <c r="F363" s="269">
        <f t="shared" si="11"/>
        <v>203560.85</v>
      </c>
      <c r="G363" s="269">
        <f t="shared" si="11"/>
        <v>203746</v>
      </c>
      <c r="H363" s="269">
        <f t="shared" si="11"/>
        <v>203357</v>
      </c>
      <c r="I363" s="269">
        <f t="shared" si="11"/>
        <v>203737</v>
      </c>
      <c r="J363" s="269">
        <f t="shared" si="11"/>
        <v>203808</v>
      </c>
      <c r="K363" s="269">
        <f t="shared" si="11"/>
        <v>203063</v>
      </c>
      <c r="L363" s="269">
        <f t="shared" si="11"/>
        <v>208109</v>
      </c>
      <c r="M363" s="269">
        <f t="shared" si="11"/>
        <v>209955</v>
      </c>
    </row>
    <row r="364" spans="1:17" s="277" customFormat="1" ht="20.100000000000001" customHeight="1">
      <c r="A364" s="277" t="s">
        <v>326</v>
      </c>
      <c r="B364" s="295">
        <v>13486</v>
      </c>
      <c r="C364" s="322">
        <v>13931</v>
      </c>
      <c r="D364" s="122">
        <v>13682</v>
      </c>
      <c r="E364" s="122">
        <v>13128</v>
      </c>
      <c r="F364" s="298">
        <v>13121.06</v>
      </c>
      <c r="G364" s="298">
        <v>13125</v>
      </c>
      <c r="H364" s="298">
        <v>12528</v>
      </c>
      <c r="I364" s="298">
        <v>12247</v>
      </c>
      <c r="J364" s="298">
        <v>11215</v>
      </c>
      <c r="K364" s="298">
        <v>11619</v>
      </c>
      <c r="L364" s="277">
        <v>11218</v>
      </c>
      <c r="M364" s="108">
        <v>11207</v>
      </c>
    </row>
    <row r="365" spans="1:17" s="277" customFormat="1" ht="20.100000000000001" customHeight="1">
      <c r="A365" s="277" t="s">
        <v>327</v>
      </c>
      <c r="B365" s="295">
        <v>20025</v>
      </c>
      <c r="C365" s="322">
        <v>21035</v>
      </c>
      <c r="D365" s="122">
        <v>28945</v>
      </c>
      <c r="E365" s="122">
        <v>30856</v>
      </c>
      <c r="F365" s="298">
        <v>31008</v>
      </c>
      <c r="G365" s="298">
        <v>31112</v>
      </c>
      <c r="H365" s="298">
        <v>30932</v>
      </c>
      <c r="I365" s="298">
        <v>30798</v>
      </c>
      <c r="J365" s="298">
        <v>31067</v>
      </c>
      <c r="K365" s="298">
        <v>30854</v>
      </c>
      <c r="L365" s="277">
        <v>30954</v>
      </c>
      <c r="M365" s="108">
        <v>31600</v>
      </c>
    </row>
    <row r="366" spans="1:17" s="277" customFormat="1" ht="20.100000000000001" customHeight="1">
      <c r="A366" s="277" t="s">
        <v>328</v>
      </c>
      <c r="B366" s="295">
        <v>31</v>
      </c>
      <c r="C366" s="322">
        <v>31</v>
      </c>
      <c r="D366" s="122">
        <v>31</v>
      </c>
      <c r="E366" s="122">
        <v>46</v>
      </c>
      <c r="F366" s="298">
        <v>48</v>
      </c>
      <c r="G366" s="298">
        <v>34</v>
      </c>
      <c r="H366" s="298">
        <v>50</v>
      </c>
      <c r="I366" s="298">
        <v>44</v>
      </c>
      <c r="J366" s="298">
        <v>40</v>
      </c>
      <c r="K366" s="298">
        <v>41</v>
      </c>
      <c r="L366" s="277">
        <v>41</v>
      </c>
      <c r="M366" s="108">
        <v>26</v>
      </c>
    </row>
    <row r="367" spans="1:17" s="277" customFormat="1" ht="20.100000000000001" customHeight="1">
      <c r="A367" s="277" t="s">
        <v>329</v>
      </c>
      <c r="B367" s="295">
        <v>25662</v>
      </c>
      <c r="C367" s="322">
        <v>25662</v>
      </c>
      <c r="D367" s="122">
        <v>26039</v>
      </c>
      <c r="E367" s="122">
        <v>26013</v>
      </c>
      <c r="F367" s="298">
        <v>26012</v>
      </c>
      <c r="G367" s="298">
        <v>25190</v>
      </c>
      <c r="H367" s="298">
        <v>25067</v>
      </c>
      <c r="I367" s="298">
        <v>24327</v>
      </c>
      <c r="J367" s="298">
        <v>24353</v>
      </c>
      <c r="K367" s="298">
        <v>24419</v>
      </c>
      <c r="L367" s="277">
        <v>22622</v>
      </c>
      <c r="M367" s="108">
        <v>23132</v>
      </c>
    </row>
    <row r="368" spans="1:17" s="277" customFormat="1" ht="20.100000000000001" customHeight="1">
      <c r="A368" s="277" t="s">
        <v>330</v>
      </c>
      <c r="B368" s="295">
        <v>21156</v>
      </c>
      <c r="C368" s="322">
        <v>21297</v>
      </c>
      <c r="D368" s="122">
        <v>21292</v>
      </c>
      <c r="E368" s="122">
        <v>21230</v>
      </c>
      <c r="F368" s="298">
        <v>21297.360000000001</v>
      </c>
      <c r="G368" s="298">
        <v>21069</v>
      </c>
      <c r="H368" s="298">
        <v>21132</v>
      </c>
      <c r="I368" s="298">
        <v>20339</v>
      </c>
      <c r="J368" s="298">
        <v>20373</v>
      </c>
      <c r="K368" s="298">
        <v>20428</v>
      </c>
      <c r="L368" s="277">
        <v>20529</v>
      </c>
      <c r="M368" s="108">
        <v>20651</v>
      </c>
    </row>
    <row r="369" spans="1:13" s="277" customFormat="1" ht="20.100000000000001" customHeight="1">
      <c r="A369" s="277" t="s">
        <v>331</v>
      </c>
      <c r="B369" s="295">
        <v>2780</v>
      </c>
      <c r="C369" s="322">
        <v>3357</v>
      </c>
      <c r="D369" s="122">
        <v>3370</v>
      </c>
      <c r="E369" s="122">
        <v>3517</v>
      </c>
      <c r="F369" s="298">
        <v>3612</v>
      </c>
      <c r="G369" s="298">
        <v>3666</v>
      </c>
      <c r="H369" s="381">
        <v>3678</v>
      </c>
      <c r="I369" s="294">
        <v>4481</v>
      </c>
      <c r="J369" s="298">
        <v>4767</v>
      </c>
      <c r="K369" s="298">
        <v>4784</v>
      </c>
      <c r="L369" s="277">
        <v>4784</v>
      </c>
      <c r="M369" s="108">
        <v>4799</v>
      </c>
    </row>
    <row r="370" spans="1:13" s="277" customFormat="1" ht="20.100000000000001" customHeight="1">
      <c r="A370" s="277" t="s">
        <v>332</v>
      </c>
      <c r="B370" s="295">
        <v>34081</v>
      </c>
      <c r="C370" s="322">
        <v>35942</v>
      </c>
      <c r="D370" s="122">
        <v>36005</v>
      </c>
      <c r="E370" s="122">
        <v>36001</v>
      </c>
      <c r="F370" s="298">
        <v>36010.22</v>
      </c>
      <c r="G370" s="298">
        <v>35922</v>
      </c>
      <c r="H370" s="298">
        <v>35831</v>
      </c>
      <c r="I370" s="298">
        <v>35846</v>
      </c>
      <c r="J370" s="298">
        <v>36142</v>
      </c>
      <c r="K370" s="298">
        <v>36027</v>
      </c>
      <c r="L370" s="277">
        <v>37726</v>
      </c>
      <c r="M370" s="108">
        <v>37766</v>
      </c>
    </row>
    <row r="371" spans="1:13" s="277" customFormat="1" ht="20.100000000000001" customHeight="1">
      <c r="A371" s="277" t="s">
        <v>333</v>
      </c>
      <c r="B371" s="295">
        <v>6841</v>
      </c>
      <c r="C371" s="322">
        <v>6826</v>
      </c>
      <c r="D371" s="122">
        <v>6713</v>
      </c>
      <c r="E371" s="122">
        <v>7166</v>
      </c>
      <c r="F371" s="298">
        <v>7642</v>
      </c>
      <c r="G371" s="298">
        <v>7974</v>
      </c>
      <c r="H371" s="298">
        <v>8042</v>
      </c>
      <c r="I371" s="298">
        <v>8128</v>
      </c>
      <c r="J371" s="298">
        <v>8695</v>
      </c>
      <c r="K371" s="298">
        <v>8073</v>
      </c>
      <c r="L371" s="277">
        <v>8586</v>
      </c>
      <c r="M371" s="108">
        <v>8838</v>
      </c>
    </row>
    <row r="372" spans="1:13" s="277" customFormat="1" ht="20.100000000000001" customHeight="1">
      <c r="A372" s="277" t="s">
        <v>334</v>
      </c>
      <c r="B372" s="295">
        <v>3054</v>
      </c>
      <c r="C372" s="322">
        <v>3184</v>
      </c>
      <c r="D372" s="122">
        <v>3278</v>
      </c>
      <c r="E372" s="122">
        <v>3000</v>
      </c>
      <c r="F372" s="298">
        <v>2607</v>
      </c>
      <c r="G372" s="298">
        <v>2140</v>
      </c>
      <c r="H372" s="298">
        <v>2250</v>
      </c>
      <c r="I372" s="298">
        <v>2143</v>
      </c>
      <c r="J372" s="298">
        <v>2135</v>
      </c>
      <c r="K372" s="298">
        <v>1983</v>
      </c>
      <c r="L372" s="277">
        <v>2125</v>
      </c>
      <c r="M372" s="108">
        <v>2139</v>
      </c>
    </row>
    <row r="373" spans="1:13" s="277" customFormat="1" ht="20.100000000000001" customHeight="1">
      <c r="A373" s="277" t="s">
        <v>335</v>
      </c>
      <c r="B373" s="295">
        <v>17341</v>
      </c>
      <c r="C373" s="322">
        <v>17950</v>
      </c>
      <c r="D373" s="122">
        <v>17950</v>
      </c>
      <c r="E373" s="122">
        <v>17950</v>
      </c>
      <c r="F373" s="298">
        <v>17222.21</v>
      </c>
      <c r="G373" s="298">
        <v>17733</v>
      </c>
      <c r="H373" s="298">
        <v>17661</v>
      </c>
      <c r="I373" s="298">
        <v>18123</v>
      </c>
      <c r="J373" s="298">
        <v>18124</v>
      </c>
      <c r="K373" s="298">
        <v>17834</v>
      </c>
      <c r="L373" s="277">
        <v>20347</v>
      </c>
      <c r="M373" s="108">
        <v>20222</v>
      </c>
    </row>
    <row r="374" spans="1:13" s="277" customFormat="1" ht="20.100000000000001" customHeight="1">
      <c r="A374" s="277" t="s">
        <v>336</v>
      </c>
      <c r="B374" s="295">
        <v>1580</v>
      </c>
      <c r="C374" s="322">
        <v>1592</v>
      </c>
      <c r="D374" s="122">
        <v>1828</v>
      </c>
      <c r="E374" s="122">
        <v>2289</v>
      </c>
      <c r="F374" s="298">
        <v>3460</v>
      </c>
      <c r="G374" s="298">
        <v>3886</v>
      </c>
      <c r="H374" s="298">
        <v>4316</v>
      </c>
      <c r="I374" s="298">
        <v>4804</v>
      </c>
      <c r="J374" s="298">
        <v>5523</v>
      </c>
      <c r="K374" s="298">
        <v>5609</v>
      </c>
      <c r="L374" s="277">
        <v>8684</v>
      </c>
      <c r="M374" s="108">
        <v>8559</v>
      </c>
    </row>
    <row r="375" spans="1:13" s="277" customFormat="1" ht="20.100000000000001" customHeight="1">
      <c r="A375" s="277" t="s">
        <v>341</v>
      </c>
      <c r="B375" s="295">
        <v>7960</v>
      </c>
      <c r="C375" s="322">
        <v>8414</v>
      </c>
      <c r="D375" s="122">
        <v>9265</v>
      </c>
      <c r="E375" s="122">
        <v>9325</v>
      </c>
      <c r="F375" s="298">
        <v>9324</v>
      </c>
      <c r="G375" s="298">
        <v>9818</v>
      </c>
      <c r="H375" s="294">
        <v>11275</v>
      </c>
      <c r="I375" s="294">
        <v>11220</v>
      </c>
      <c r="J375" s="298">
        <v>10052</v>
      </c>
      <c r="K375" s="298">
        <v>9731</v>
      </c>
      <c r="L375" s="277">
        <v>10333</v>
      </c>
      <c r="M375" s="108">
        <v>9889</v>
      </c>
    </row>
    <row r="376" spans="1:13" s="277" customFormat="1" ht="20.100000000000001" customHeight="1">
      <c r="A376" s="277" t="s">
        <v>338</v>
      </c>
      <c r="B376" s="295">
        <v>1200</v>
      </c>
      <c r="C376" s="322">
        <v>1283</v>
      </c>
      <c r="D376" s="122">
        <v>1380</v>
      </c>
      <c r="E376" s="122">
        <v>1737</v>
      </c>
      <c r="F376" s="298">
        <v>2799</v>
      </c>
      <c r="G376" s="298">
        <v>2817</v>
      </c>
      <c r="H376" s="294">
        <v>2971</v>
      </c>
      <c r="I376" s="294">
        <v>3516</v>
      </c>
      <c r="J376" s="298">
        <v>4082</v>
      </c>
      <c r="K376" s="298">
        <v>4573</v>
      </c>
      <c r="L376" s="277">
        <v>4690</v>
      </c>
      <c r="M376" s="108">
        <v>4793</v>
      </c>
    </row>
    <row r="377" spans="1:13" s="277" customFormat="1" ht="20.100000000000001" customHeight="1">
      <c r="A377" s="277" t="s">
        <v>339</v>
      </c>
      <c r="B377" s="295">
        <v>11125</v>
      </c>
      <c r="C377" s="322">
        <v>13770</v>
      </c>
      <c r="D377" s="122">
        <v>13770</v>
      </c>
      <c r="E377" s="122">
        <v>13557</v>
      </c>
      <c r="F377" s="298">
        <v>13244</v>
      </c>
      <c r="G377" s="298">
        <v>13389</v>
      </c>
      <c r="H377" s="298">
        <v>12036</v>
      </c>
      <c r="I377" s="298">
        <v>12828</v>
      </c>
      <c r="J377" s="298">
        <v>12771</v>
      </c>
      <c r="K377" s="298">
        <v>12744</v>
      </c>
      <c r="L377" s="277">
        <v>11358</v>
      </c>
      <c r="M377" s="108">
        <v>11356</v>
      </c>
    </row>
    <row r="378" spans="1:13" s="277" customFormat="1" ht="20.100000000000001" customHeight="1">
      <c r="A378" s="277" t="s">
        <v>340</v>
      </c>
      <c r="B378" s="295">
        <v>15638</v>
      </c>
      <c r="C378" s="322">
        <v>16491</v>
      </c>
      <c r="D378" s="122">
        <v>16645</v>
      </c>
      <c r="E378" s="122">
        <v>16207</v>
      </c>
      <c r="F378" s="298">
        <v>16154</v>
      </c>
      <c r="G378" s="298">
        <v>15871</v>
      </c>
      <c r="H378" s="298">
        <v>15588</v>
      </c>
      <c r="I378" s="298">
        <v>14893</v>
      </c>
      <c r="J378" s="298">
        <v>14469</v>
      </c>
      <c r="K378" s="298">
        <v>14344</v>
      </c>
      <c r="L378" s="277">
        <v>14112</v>
      </c>
      <c r="M378" s="108">
        <v>14978</v>
      </c>
    </row>
    <row r="379" spans="1:13" s="277" customFormat="1" ht="20.100000000000001" customHeight="1">
      <c r="B379" s="295"/>
      <c r="C379" s="295"/>
      <c r="D379" s="295"/>
      <c r="E379" s="295"/>
      <c r="F379" s="295"/>
    </row>
    <row r="400" spans="1:12" s="277" customFormat="1" ht="20.100000000000001" customHeight="1">
      <c r="A400" s="439" t="s">
        <v>440</v>
      </c>
      <c r="B400" s="439"/>
      <c r="C400" s="439"/>
      <c r="D400" s="439"/>
      <c r="E400" s="439"/>
      <c r="F400" s="439"/>
      <c r="G400" s="439"/>
      <c r="H400" s="439"/>
      <c r="I400" s="439"/>
      <c r="J400" s="439"/>
      <c r="K400" s="439"/>
      <c r="L400" s="439"/>
    </row>
    <row r="401" spans="1:17" s="277" customFormat="1" ht="20.100000000000001" customHeight="1">
      <c r="A401" s="439" t="s">
        <v>365</v>
      </c>
      <c r="B401" s="439"/>
      <c r="C401" s="439"/>
      <c r="D401" s="439"/>
      <c r="E401" s="439"/>
    </row>
    <row r="402" spans="1:17" s="277" customFormat="1" ht="20.100000000000001" customHeight="1">
      <c r="A402" s="440" t="s">
        <v>377</v>
      </c>
      <c r="B402" s="439"/>
      <c r="C402" s="439"/>
      <c r="D402" s="439"/>
      <c r="E402" s="439"/>
      <c r="F402" s="439"/>
      <c r="G402" s="439"/>
      <c r="H402" s="439"/>
      <c r="I402" s="439"/>
      <c r="J402" s="439"/>
      <c r="K402" s="439"/>
      <c r="L402" s="439"/>
    </row>
    <row r="403" spans="1:17" s="277" customFormat="1" ht="20.100000000000001" customHeight="1">
      <c r="A403" s="295"/>
      <c r="B403" s="295"/>
      <c r="C403" s="295"/>
      <c r="M403" s="442" t="s">
        <v>479</v>
      </c>
      <c r="N403" s="330"/>
      <c r="O403" s="330"/>
      <c r="P403" s="330"/>
      <c r="Q403" s="330"/>
    </row>
    <row r="404" spans="1:17" s="277" customFormat="1" ht="27" customHeight="1">
      <c r="A404" s="316"/>
      <c r="B404" s="141">
        <v>2009</v>
      </c>
      <c r="C404" s="317">
        <v>2010</v>
      </c>
      <c r="D404" s="141">
        <v>2011</v>
      </c>
      <c r="E404" s="141">
        <v>2012</v>
      </c>
      <c r="F404" s="318">
        <v>2013</v>
      </c>
      <c r="G404" s="141">
        <v>2014</v>
      </c>
      <c r="H404" s="318">
        <v>2015</v>
      </c>
      <c r="I404" s="318">
        <v>2016</v>
      </c>
      <c r="J404" s="318">
        <v>2017</v>
      </c>
      <c r="K404" s="318">
        <v>2018</v>
      </c>
      <c r="L404" s="318">
        <v>2019</v>
      </c>
      <c r="M404" s="318">
        <v>2020</v>
      </c>
    </row>
    <row r="405" spans="1:17" s="277" customFormat="1" ht="20.100000000000001" customHeight="1">
      <c r="A405" s="444" t="s">
        <v>17</v>
      </c>
      <c r="B405" s="153">
        <f t="shared" ref="B405:M405" si="12">SUM(B406:B420)</f>
        <v>171977</v>
      </c>
      <c r="C405" s="269">
        <f t="shared" si="12"/>
        <v>177890</v>
      </c>
      <c r="D405" s="269">
        <f t="shared" si="12"/>
        <v>190329</v>
      </c>
      <c r="E405" s="269">
        <f t="shared" si="12"/>
        <v>189091</v>
      </c>
      <c r="F405" s="269">
        <f t="shared" si="12"/>
        <v>190208</v>
      </c>
      <c r="G405" s="269">
        <f t="shared" si="12"/>
        <v>192471</v>
      </c>
      <c r="H405" s="269">
        <f t="shared" si="12"/>
        <v>192534</v>
      </c>
      <c r="I405" s="269">
        <f t="shared" si="12"/>
        <v>191483</v>
      </c>
      <c r="J405" s="269">
        <f t="shared" si="12"/>
        <v>187279</v>
      </c>
      <c r="K405" s="269">
        <f t="shared" si="12"/>
        <v>187940</v>
      </c>
      <c r="L405" s="269">
        <f t="shared" si="12"/>
        <v>190678</v>
      </c>
      <c r="M405" s="269">
        <f t="shared" si="12"/>
        <v>194998</v>
      </c>
    </row>
    <row r="406" spans="1:17" s="277" customFormat="1" ht="20.100000000000001" customHeight="1">
      <c r="A406" s="277" t="s">
        <v>326</v>
      </c>
      <c r="B406" s="295">
        <v>13016</v>
      </c>
      <c r="C406" s="322">
        <v>13365</v>
      </c>
      <c r="D406" s="122">
        <v>13013</v>
      </c>
      <c r="E406" s="122">
        <v>12249</v>
      </c>
      <c r="F406" s="298">
        <v>12414</v>
      </c>
      <c r="G406" s="298">
        <v>12420</v>
      </c>
      <c r="H406" s="298">
        <v>11169</v>
      </c>
      <c r="I406" s="298">
        <v>11405</v>
      </c>
      <c r="J406" s="298">
        <v>11304</v>
      </c>
      <c r="K406" s="298">
        <v>10897</v>
      </c>
      <c r="L406" s="298">
        <v>10374</v>
      </c>
      <c r="M406" s="108">
        <v>10546</v>
      </c>
    </row>
    <row r="407" spans="1:17" s="277" customFormat="1" ht="20.100000000000001" customHeight="1">
      <c r="A407" s="277" t="s">
        <v>327</v>
      </c>
      <c r="B407" s="295">
        <v>19228</v>
      </c>
      <c r="C407" s="322">
        <v>19525</v>
      </c>
      <c r="D407" s="122">
        <v>27631</v>
      </c>
      <c r="E407" s="122">
        <v>26534</v>
      </c>
      <c r="F407" s="298">
        <v>27195</v>
      </c>
      <c r="G407" s="298">
        <v>27966</v>
      </c>
      <c r="H407" s="298">
        <v>29423</v>
      </c>
      <c r="I407" s="298">
        <v>29767</v>
      </c>
      <c r="J407" s="298">
        <v>28455</v>
      </c>
      <c r="K407" s="298">
        <v>28491</v>
      </c>
      <c r="L407" s="298">
        <v>29391</v>
      </c>
      <c r="M407" s="108">
        <v>29600</v>
      </c>
    </row>
    <row r="408" spans="1:17" s="277" customFormat="1" ht="20.100000000000001" customHeight="1">
      <c r="A408" s="277" t="s">
        <v>328</v>
      </c>
      <c r="B408" s="295">
        <v>31</v>
      </c>
      <c r="C408" s="322">
        <v>31</v>
      </c>
      <c r="D408" s="122">
        <v>31</v>
      </c>
      <c r="E408" s="122">
        <v>30</v>
      </c>
      <c r="F408" s="298">
        <v>31</v>
      </c>
      <c r="G408" s="298">
        <v>33</v>
      </c>
      <c r="H408" s="298">
        <v>45</v>
      </c>
      <c r="I408" s="298">
        <v>39</v>
      </c>
      <c r="J408" s="298">
        <v>17</v>
      </c>
      <c r="K408" s="298">
        <v>41</v>
      </c>
      <c r="L408" s="298">
        <v>15</v>
      </c>
      <c r="M408" s="108">
        <v>26</v>
      </c>
    </row>
    <row r="409" spans="1:17" s="277" customFormat="1" ht="20.100000000000001" customHeight="1">
      <c r="A409" s="277" t="s">
        <v>329</v>
      </c>
      <c r="B409" s="295">
        <v>23046</v>
      </c>
      <c r="C409" s="322">
        <v>23246</v>
      </c>
      <c r="D409" s="122">
        <v>24490</v>
      </c>
      <c r="E409" s="122">
        <v>25055</v>
      </c>
      <c r="F409" s="298">
        <v>24917</v>
      </c>
      <c r="G409" s="298">
        <v>24177</v>
      </c>
      <c r="H409" s="298">
        <v>24289</v>
      </c>
      <c r="I409" s="298">
        <v>22916</v>
      </c>
      <c r="J409" s="298">
        <v>21343</v>
      </c>
      <c r="K409" s="298">
        <v>22500</v>
      </c>
      <c r="L409" s="298">
        <v>20783</v>
      </c>
      <c r="M409" s="108">
        <v>21075</v>
      </c>
    </row>
    <row r="410" spans="1:17" s="277" customFormat="1" ht="20.100000000000001" customHeight="1">
      <c r="A410" s="277" t="s">
        <v>330</v>
      </c>
      <c r="B410" s="295">
        <v>20664</v>
      </c>
      <c r="C410" s="322">
        <v>21076</v>
      </c>
      <c r="D410" s="122">
        <v>20946</v>
      </c>
      <c r="E410" s="122">
        <v>20823</v>
      </c>
      <c r="F410" s="298">
        <v>20756</v>
      </c>
      <c r="G410" s="298">
        <v>20904</v>
      </c>
      <c r="H410" s="298">
        <v>20722</v>
      </c>
      <c r="I410" s="298">
        <v>19992</v>
      </c>
      <c r="J410" s="298">
        <v>20102</v>
      </c>
      <c r="K410" s="298">
        <v>19604</v>
      </c>
      <c r="L410" s="298">
        <v>19654</v>
      </c>
      <c r="M410" s="108">
        <v>19744</v>
      </c>
    </row>
    <row r="411" spans="1:17" s="277" customFormat="1" ht="20.100000000000001" customHeight="1">
      <c r="A411" s="277" t="s">
        <v>331</v>
      </c>
      <c r="B411" s="295">
        <v>2570</v>
      </c>
      <c r="C411" s="322">
        <v>2660</v>
      </c>
      <c r="D411" s="122">
        <v>2780</v>
      </c>
      <c r="E411" s="122">
        <v>2836</v>
      </c>
      <c r="F411" s="298">
        <v>3390</v>
      </c>
      <c r="G411" s="298">
        <v>3207</v>
      </c>
      <c r="H411" s="294">
        <v>3405</v>
      </c>
      <c r="I411" s="294">
        <v>3585</v>
      </c>
      <c r="J411" s="298">
        <v>3606</v>
      </c>
      <c r="K411" s="298">
        <v>3967</v>
      </c>
      <c r="L411" s="298">
        <v>4420</v>
      </c>
      <c r="M411" s="108">
        <v>4440</v>
      </c>
    </row>
    <row r="412" spans="1:17" s="277" customFormat="1" ht="20.100000000000001" customHeight="1">
      <c r="A412" s="277" t="s">
        <v>332</v>
      </c>
      <c r="B412" s="295">
        <v>33122</v>
      </c>
      <c r="C412" s="322">
        <v>33933</v>
      </c>
      <c r="D412" s="122">
        <v>34515</v>
      </c>
      <c r="E412" s="122">
        <v>34174</v>
      </c>
      <c r="F412" s="298">
        <v>34573</v>
      </c>
      <c r="G412" s="298">
        <v>34493</v>
      </c>
      <c r="H412" s="298">
        <v>34281</v>
      </c>
      <c r="I412" s="298">
        <v>34140</v>
      </c>
      <c r="J412" s="298">
        <v>34054</v>
      </c>
      <c r="K412" s="298">
        <v>34151</v>
      </c>
      <c r="L412" s="298">
        <v>35518</v>
      </c>
      <c r="M412" s="108">
        <v>35549</v>
      </c>
    </row>
    <row r="413" spans="1:17" s="277" customFormat="1" ht="20.100000000000001" customHeight="1">
      <c r="A413" s="277" t="s">
        <v>333</v>
      </c>
      <c r="B413" s="295">
        <v>6048</v>
      </c>
      <c r="C413" s="322">
        <v>6409</v>
      </c>
      <c r="D413" s="122">
        <v>6544</v>
      </c>
      <c r="E413" s="122">
        <v>6672</v>
      </c>
      <c r="F413" s="298">
        <v>6764</v>
      </c>
      <c r="G413" s="298">
        <v>7373</v>
      </c>
      <c r="H413" s="298">
        <v>7110</v>
      </c>
      <c r="I413" s="298">
        <v>7181</v>
      </c>
      <c r="J413" s="298">
        <v>7398</v>
      </c>
      <c r="K413" s="298">
        <v>6941</v>
      </c>
      <c r="L413" s="298">
        <v>7394</v>
      </c>
      <c r="M413" s="108">
        <v>7874</v>
      </c>
    </row>
    <row r="414" spans="1:17" s="277" customFormat="1" ht="20.100000000000001" customHeight="1">
      <c r="A414" s="277" t="s">
        <v>334</v>
      </c>
      <c r="B414" s="295">
        <v>2669</v>
      </c>
      <c r="C414" s="322">
        <v>2897</v>
      </c>
      <c r="D414" s="122">
        <v>3278</v>
      </c>
      <c r="E414" s="122">
        <v>3000</v>
      </c>
      <c r="F414" s="298">
        <v>2607</v>
      </c>
      <c r="G414" s="298">
        <v>2082</v>
      </c>
      <c r="H414" s="298">
        <v>2162</v>
      </c>
      <c r="I414" s="298">
        <v>2139</v>
      </c>
      <c r="J414" s="298">
        <v>2135</v>
      </c>
      <c r="K414" s="298">
        <v>1880</v>
      </c>
      <c r="L414" s="298">
        <v>1718</v>
      </c>
      <c r="M414" s="108">
        <v>1891</v>
      </c>
    </row>
    <row r="415" spans="1:17" s="277" customFormat="1" ht="20.100000000000001" customHeight="1">
      <c r="A415" s="277" t="s">
        <v>335</v>
      </c>
      <c r="B415" s="295">
        <v>15970</v>
      </c>
      <c r="C415" s="322">
        <v>16000</v>
      </c>
      <c r="D415" s="122">
        <v>16000</v>
      </c>
      <c r="E415" s="122">
        <v>16247</v>
      </c>
      <c r="F415" s="298">
        <v>15708</v>
      </c>
      <c r="G415" s="298">
        <v>17058</v>
      </c>
      <c r="H415" s="298">
        <v>17026</v>
      </c>
      <c r="I415" s="298">
        <v>17577</v>
      </c>
      <c r="J415" s="298">
        <v>17327</v>
      </c>
      <c r="K415" s="298">
        <v>16706</v>
      </c>
      <c r="L415" s="298">
        <v>17584</v>
      </c>
      <c r="M415" s="108">
        <v>18965</v>
      </c>
    </row>
    <row r="416" spans="1:17" s="277" customFormat="1" ht="20.100000000000001" customHeight="1">
      <c r="A416" s="277" t="s">
        <v>336</v>
      </c>
      <c r="B416" s="295">
        <v>1421</v>
      </c>
      <c r="C416" s="322">
        <v>1463</v>
      </c>
      <c r="D416" s="122">
        <v>1746</v>
      </c>
      <c r="E416" s="122">
        <v>1972</v>
      </c>
      <c r="F416" s="298">
        <v>2829</v>
      </c>
      <c r="G416" s="298">
        <v>3250</v>
      </c>
      <c r="H416" s="298">
        <v>3543</v>
      </c>
      <c r="I416" s="298">
        <v>3784</v>
      </c>
      <c r="J416" s="298">
        <v>4108</v>
      </c>
      <c r="K416" s="298">
        <v>5211</v>
      </c>
      <c r="L416" s="298">
        <v>6680</v>
      </c>
      <c r="M416" s="108">
        <v>7650</v>
      </c>
    </row>
    <row r="417" spans="1:13" s="277" customFormat="1" ht="20.100000000000001" customHeight="1">
      <c r="A417" s="277" t="s">
        <v>337</v>
      </c>
      <c r="B417" s="295">
        <v>7423</v>
      </c>
      <c r="C417" s="322">
        <v>7799</v>
      </c>
      <c r="D417" s="122">
        <v>8551</v>
      </c>
      <c r="E417" s="122">
        <v>8917</v>
      </c>
      <c r="F417" s="298">
        <v>8284</v>
      </c>
      <c r="G417" s="298">
        <v>9213</v>
      </c>
      <c r="H417" s="294">
        <v>9821</v>
      </c>
      <c r="I417" s="294">
        <v>9820</v>
      </c>
      <c r="J417" s="298">
        <v>9563</v>
      </c>
      <c r="K417" s="298">
        <v>9322</v>
      </c>
      <c r="L417" s="298">
        <v>9668</v>
      </c>
      <c r="M417" s="108">
        <v>9444</v>
      </c>
    </row>
    <row r="418" spans="1:13" s="277" customFormat="1" ht="20.100000000000001" customHeight="1">
      <c r="A418" s="277" t="s">
        <v>338</v>
      </c>
      <c r="B418" s="295">
        <v>857</v>
      </c>
      <c r="C418" s="322">
        <v>971</v>
      </c>
      <c r="D418" s="122">
        <v>1048</v>
      </c>
      <c r="E418" s="122">
        <v>1481</v>
      </c>
      <c r="F418" s="298">
        <v>2008</v>
      </c>
      <c r="G418" s="298">
        <v>2221</v>
      </c>
      <c r="H418" s="294">
        <v>2366</v>
      </c>
      <c r="I418" s="294">
        <v>2915</v>
      </c>
      <c r="J418" s="298">
        <v>2552</v>
      </c>
      <c r="K418" s="298">
        <v>3573</v>
      </c>
      <c r="L418" s="298">
        <v>3723</v>
      </c>
      <c r="M418" s="108">
        <v>4018</v>
      </c>
    </row>
    <row r="419" spans="1:13" s="277" customFormat="1" ht="20.100000000000001" customHeight="1">
      <c r="A419" s="277" t="s">
        <v>339</v>
      </c>
      <c r="B419" s="295">
        <v>10824</v>
      </c>
      <c r="C419" s="322">
        <v>12613</v>
      </c>
      <c r="D419" s="122">
        <v>13396</v>
      </c>
      <c r="E419" s="122">
        <v>13329</v>
      </c>
      <c r="F419" s="298">
        <v>13157</v>
      </c>
      <c r="G419" s="298">
        <v>12877</v>
      </c>
      <c r="H419" s="298">
        <v>11911</v>
      </c>
      <c r="I419" s="298">
        <v>11910</v>
      </c>
      <c r="J419" s="298">
        <v>11476</v>
      </c>
      <c r="K419" s="298">
        <v>11231</v>
      </c>
      <c r="L419" s="298">
        <v>10517</v>
      </c>
      <c r="M419" s="108">
        <v>10495</v>
      </c>
    </row>
    <row r="420" spans="1:13" s="277" customFormat="1" ht="20.100000000000001" customHeight="1">
      <c r="A420" s="277" t="s">
        <v>340</v>
      </c>
      <c r="B420" s="295">
        <v>15088</v>
      </c>
      <c r="C420" s="322">
        <v>15902</v>
      </c>
      <c r="D420" s="122">
        <v>16360</v>
      </c>
      <c r="E420" s="122">
        <v>15772</v>
      </c>
      <c r="F420" s="298">
        <v>15575</v>
      </c>
      <c r="G420" s="298">
        <v>15197</v>
      </c>
      <c r="H420" s="298">
        <v>15261</v>
      </c>
      <c r="I420" s="298">
        <v>14313</v>
      </c>
      <c r="J420" s="298">
        <v>13839</v>
      </c>
      <c r="K420" s="298">
        <v>13425</v>
      </c>
      <c r="L420" s="298">
        <v>13239</v>
      </c>
      <c r="M420" s="108">
        <v>13681</v>
      </c>
    </row>
    <row r="421" spans="1:13" s="277" customFormat="1" ht="20.100000000000001" customHeight="1">
      <c r="B421" s="295"/>
      <c r="C421" s="295"/>
      <c r="D421" s="295"/>
      <c r="E421" s="295"/>
      <c r="F421" s="295"/>
    </row>
    <row r="443" spans="1:18" s="277" customFormat="1" ht="20.100000000000001" customHeight="1">
      <c r="A443" s="439" t="s">
        <v>441</v>
      </c>
      <c r="B443" s="439"/>
      <c r="C443" s="439"/>
      <c r="D443" s="439"/>
      <c r="E443" s="439"/>
      <c r="F443" s="439"/>
      <c r="G443" s="439"/>
      <c r="H443" s="439"/>
      <c r="I443" s="439"/>
      <c r="J443" s="439"/>
      <c r="K443" s="439"/>
      <c r="L443" s="439"/>
    </row>
    <row r="444" spans="1:18" s="277" customFormat="1" ht="20.100000000000001" customHeight="1">
      <c r="A444" s="439" t="s">
        <v>365</v>
      </c>
      <c r="B444" s="439"/>
      <c r="C444" s="439"/>
      <c r="D444" s="439"/>
      <c r="E444" s="439"/>
    </row>
    <row r="445" spans="1:18" s="277" customFormat="1" ht="20.100000000000001" customHeight="1">
      <c r="A445" s="440" t="s">
        <v>378</v>
      </c>
      <c r="B445" s="439"/>
      <c r="C445" s="439"/>
      <c r="D445" s="439"/>
      <c r="E445" s="439"/>
      <c r="F445" s="439"/>
      <c r="G445" s="439"/>
      <c r="H445" s="439"/>
      <c r="I445" s="439"/>
      <c r="J445" s="439"/>
      <c r="K445" s="439"/>
      <c r="L445" s="439"/>
    </row>
    <row r="446" spans="1:18" s="277" customFormat="1" ht="20.100000000000001" customHeight="1">
      <c r="A446" s="295"/>
      <c r="B446" s="295"/>
      <c r="M446" s="443" t="s">
        <v>404</v>
      </c>
      <c r="N446" s="443"/>
      <c r="O446" s="443"/>
      <c r="P446" s="443"/>
      <c r="Q446" s="443"/>
      <c r="R446" s="443"/>
    </row>
    <row r="447" spans="1:18" s="277" customFormat="1" ht="27" customHeight="1">
      <c r="A447" s="316"/>
      <c r="B447" s="141">
        <v>2009</v>
      </c>
      <c r="C447" s="317">
        <v>2010</v>
      </c>
      <c r="D447" s="141">
        <v>2011</v>
      </c>
      <c r="E447" s="141">
        <v>2012</v>
      </c>
      <c r="F447" s="318">
        <v>2013</v>
      </c>
      <c r="G447" s="141">
        <v>2014</v>
      </c>
      <c r="H447" s="318">
        <v>2015</v>
      </c>
      <c r="I447" s="318">
        <v>2016</v>
      </c>
      <c r="J447" s="318">
        <v>2017</v>
      </c>
      <c r="K447" s="318">
        <v>2018</v>
      </c>
      <c r="L447" s="318">
        <v>2019</v>
      </c>
      <c r="M447" s="318">
        <v>2020</v>
      </c>
    </row>
    <row r="448" spans="1:18" s="277" customFormat="1" ht="20.100000000000001" customHeight="1">
      <c r="A448" s="444" t="s">
        <v>17</v>
      </c>
      <c r="B448" s="153">
        <f t="shared" ref="B448:M448" si="13">SUM(B449:B463)</f>
        <v>380373</v>
      </c>
      <c r="C448" s="269">
        <f t="shared" si="13"/>
        <v>399098</v>
      </c>
      <c r="D448" s="269">
        <f t="shared" si="13"/>
        <v>487748</v>
      </c>
      <c r="E448" s="269">
        <f t="shared" si="13"/>
        <v>412182</v>
      </c>
      <c r="F448" s="269">
        <f t="shared" si="13"/>
        <v>462433</v>
      </c>
      <c r="G448" s="269">
        <f t="shared" si="13"/>
        <v>444121</v>
      </c>
      <c r="H448" s="269">
        <f t="shared" si="13"/>
        <v>454810</v>
      </c>
      <c r="I448" s="269">
        <f t="shared" si="13"/>
        <v>447348</v>
      </c>
      <c r="J448" s="269">
        <f t="shared" si="13"/>
        <v>459785</v>
      </c>
      <c r="K448" s="269">
        <f t="shared" si="13"/>
        <v>478083</v>
      </c>
      <c r="L448" s="269">
        <f t="shared" si="13"/>
        <v>476424</v>
      </c>
      <c r="M448" s="269">
        <f t="shared" si="13"/>
        <v>508944</v>
      </c>
    </row>
    <row r="449" spans="1:13" s="277" customFormat="1" ht="20.100000000000001" customHeight="1">
      <c r="A449" s="277" t="s">
        <v>326</v>
      </c>
      <c r="B449" s="295">
        <v>30161</v>
      </c>
      <c r="C449" s="322">
        <v>32803</v>
      </c>
      <c r="D449" s="122">
        <v>31510</v>
      </c>
      <c r="E449" s="122">
        <v>31269</v>
      </c>
      <c r="F449" s="298">
        <v>30092</v>
      </c>
      <c r="G449" s="298">
        <v>25747</v>
      </c>
      <c r="H449" s="298">
        <v>28515</v>
      </c>
      <c r="I449" s="298">
        <v>29578</v>
      </c>
      <c r="J449" s="298">
        <v>27631</v>
      </c>
      <c r="K449" s="298">
        <v>27456</v>
      </c>
      <c r="L449" s="277">
        <v>27361</v>
      </c>
      <c r="M449" s="108">
        <v>27525</v>
      </c>
    </row>
    <row r="450" spans="1:13" s="277" customFormat="1" ht="20.100000000000001" customHeight="1">
      <c r="A450" s="277" t="s">
        <v>327</v>
      </c>
      <c r="B450" s="295">
        <v>42665</v>
      </c>
      <c r="C450" s="322">
        <v>49580</v>
      </c>
      <c r="D450" s="122">
        <v>75177</v>
      </c>
      <c r="E450" s="122">
        <v>62610</v>
      </c>
      <c r="F450" s="298">
        <v>71522</v>
      </c>
      <c r="G450" s="298">
        <v>65816</v>
      </c>
      <c r="H450" s="298">
        <v>68025</v>
      </c>
      <c r="I450" s="298">
        <v>66083</v>
      </c>
      <c r="J450" s="298">
        <v>67362</v>
      </c>
      <c r="K450" s="298">
        <v>75096</v>
      </c>
      <c r="L450" s="277">
        <v>74835</v>
      </c>
      <c r="M450" s="108">
        <v>78272</v>
      </c>
    </row>
    <row r="451" spans="1:13" s="277" customFormat="1" ht="20.100000000000001" customHeight="1">
      <c r="A451" s="277" t="s">
        <v>328</v>
      </c>
      <c r="B451" s="295">
        <v>26</v>
      </c>
      <c r="C451" s="322">
        <v>26</v>
      </c>
      <c r="D451" s="122">
        <v>26</v>
      </c>
      <c r="E451" s="122">
        <v>73</v>
      </c>
      <c r="F451" s="298">
        <v>75</v>
      </c>
      <c r="G451" s="298">
        <v>85</v>
      </c>
      <c r="H451" s="298">
        <v>117</v>
      </c>
      <c r="I451" s="298">
        <v>104</v>
      </c>
      <c r="J451" s="298">
        <v>44</v>
      </c>
      <c r="K451" s="298">
        <v>102</v>
      </c>
      <c r="L451" s="277">
        <v>102</v>
      </c>
      <c r="M451" s="108">
        <v>48</v>
      </c>
    </row>
    <row r="452" spans="1:13" s="277" customFormat="1" ht="20.100000000000001" customHeight="1">
      <c r="A452" s="277" t="s">
        <v>329</v>
      </c>
      <c r="B452" s="295">
        <v>46576</v>
      </c>
      <c r="C452" s="322">
        <v>47296</v>
      </c>
      <c r="D452" s="122">
        <v>78304</v>
      </c>
      <c r="E452" s="122">
        <v>60503</v>
      </c>
      <c r="F452" s="298">
        <v>75423</v>
      </c>
      <c r="G452" s="298">
        <v>72397</v>
      </c>
      <c r="H452" s="298">
        <v>73992</v>
      </c>
      <c r="I452" s="298">
        <v>68837</v>
      </c>
      <c r="J452" s="298">
        <v>73744</v>
      </c>
      <c r="K452" s="298">
        <v>66786</v>
      </c>
      <c r="L452" s="277">
        <v>66554</v>
      </c>
      <c r="M452" s="108">
        <v>63906</v>
      </c>
    </row>
    <row r="453" spans="1:13" s="277" customFormat="1" ht="20.100000000000001" customHeight="1">
      <c r="A453" s="277" t="s">
        <v>330</v>
      </c>
      <c r="B453" s="295">
        <v>44516</v>
      </c>
      <c r="C453" s="322">
        <v>46250</v>
      </c>
      <c r="D453" s="122">
        <v>48923</v>
      </c>
      <c r="E453" s="122">
        <v>39894</v>
      </c>
      <c r="F453" s="298">
        <v>45663</v>
      </c>
      <c r="G453" s="298">
        <v>42229</v>
      </c>
      <c r="H453" s="298">
        <v>47006</v>
      </c>
      <c r="I453" s="298">
        <v>44623</v>
      </c>
      <c r="J453" s="298">
        <v>46653</v>
      </c>
      <c r="K453" s="298">
        <v>48696</v>
      </c>
      <c r="L453" s="277">
        <v>48527</v>
      </c>
      <c r="M453" s="108">
        <v>50031</v>
      </c>
    </row>
    <row r="454" spans="1:13" s="277" customFormat="1" ht="20.100000000000001" customHeight="1">
      <c r="A454" s="277" t="s">
        <v>331</v>
      </c>
      <c r="B454" s="295">
        <v>6451</v>
      </c>
      <c r="C454" s="322">
        <v>8009</v>
      </c>
      <c r="D454" s="122">
        <v>8514</v>
      </c>
      <c r="E454" s="122">
        <v>6943</v>
      </c>
      <c r="F454" s="298">
        <v>8573</v>
      </c>
      <c r="G454" s="298">
        <v>8945</v>
      </c>
      <c r="H454" s="294">
        <v>8696</v>
      </c>
      <c r="I454" s="294">
        <v>8661</v>
      </c>
      <c r="J454" s="298">
        <v>9427</v>
      </c>
      <c r="K454" s="298">
        <v>10648</v>
      </c>
      <c r="L454" s="277">
        <v>10611</v>
      </c>
      <c r="M454" s="108">
        <v>11089</v>
      </c>
    </row>
    <row r="455" spans="1:13" s="277" customFormat="1" ht="20.100000000000001" customHeight="1">
      <c r="A455" s="277" t="s">
        <v>332</v>
      </c>
      <c r="B455" s="295">
        <v>79633</v>
      </c>
      <c r="C455" s="322">
        <v>69088</v>
      </c>
      <c r="D455" s="122">
        <v>83002</v>
      </c>
      <c r="E455" s="122">
        <v>73875</v>
      </c>
      <c r="F455" s="298">
        <v>79518</v>
      </c>
      <c r="G455" s="298">
        <v>72232</v>
      </c>
      <c r="H455" s="298">
        <v>71530</v>
      </c>
      <c r="I455" s="298">
        <v>75415</v>
      </c>
      <c r="J455" s="298">
        <v>77283</v>
      </c>
      <c r="K455" s="298">
        <v>82406</v>
      </c>
      <c r="L455" s="277">
        <v>82120</v>
      </c>
      <c r="M455" s="108">
        <v>90783</v>
      </c>
    </row>
    <row r="456" spans="1:13" s="277" customFormat="1" ht="20.100000000000001" customHeight="1">
      <c r="A456" s="277" t="s">
        <v>333</v>
      </c>
      <c r="B456" s="295">
        <v>9980</v>
      </c>
      <c r="C456" s="322">
        <v>11215</v>
      </c>
      <c r="D456" s="122">
        <v>13106</v>
      </c>
      <c r="E456" s="122">
        <v>13803</v>
      </c>
      <c r="F456" s="298">
        <v>13189</v>
      </c>
      <c r="G456" s="298">
        <v>14014</v>
      </c>
      <c r="H456" s="298">
        <v>14299</v>
      </c>
      <c r="I456" s="298">
        <v>13593</v>
      </c>
      <c r="J456" s="298">
        <v>12007</v>
      </c>
      <c r="K456" s="298">
        <v>10654</v>
      </c>
      <c r="L456" s="277">
        <v>10617</v>
      </c>
      <c r="M456" s="108">
        <v>17550</v>
      </c>
    </row>
    <row r="457" spans="1:13" s="277" customFormat="1" ht="20.100000000000001" customHeight="1">
      <c r="A457" s="277" t="s">
        <v>334</v>
      </c>
      <c r="B457" s="295">
        <v>3301</v>
      </c>
      <c r="C457" s="322">
        <v>4309</v>
      </c>
      <c r="D457" s="122">
        <v>2282</v>
      </c>
      <c r="E457" s="122">
        <v>2343</v>
      </c>
      <c r="F457" s="298">
        <v>2086</v>
      </c>
      <c r="G457" s="298">
        <v>2139</v>
      </c>
      <c r="H457" s="298">
        <v>2277</v>
      </c>
      <c r="I457" s="298">
        <v>2188</v>
      </c>
      <c r="J457" s="298">
        <v>2775</v>
      </c>
      <c r="K457" s="298">
        <v>2681</v>
      </c>
      <c r="L457" s="277">
        <v>2672</v>
      </c>
      <c r="M457" s="108">
        <v>3536</v>
      </c>
    </row>
    <row r="458" spans="1:13" s="277" customFormat="1" ht="20.100000000000001" customHeight="1">
      <c r="A458" s="277" t="s">
        <v>335</v>
      </c>
      <c r="B458" s="295">
        <v>34745</v>
      </c>
      <c r="C458" s="322">
        <v>35200</v>
      </c>
      <c r="D458" s="122">
        <v>43201</v>
      </c>
      <c r="E458" s="122">
        <v>33063</v>
      </c>
      <c r="F458" s="298">
        <v>33614</v>
      </c>
      <c r="G458" s="298">
        <v>41484</v>
      </c>
      <c r="H458" s="298">
        <v>36782</v>
      </c>
      <c r="I458" s="298">
        <v>38686</v>
      </c>
      <c r="J458" s="298">
        <v>37705</v>
      </c>
      <c r="K458" s="298">
        <v>39612</v>
      </c>
      <c r="L458" s="277">
        <v>39474</v>
      </c>
      <c r="M458" s="108">
        <v>50900</v>
      </c>
    </row>
    <row r="459" spans="1:13" s="277" customFormat="1" ht="20.100000000000001" customHeight="1">
      <c r="A459" s="277" t="s">
        <v>336</v>
      </c>
      <c r="B459" s="295">
        <v>2233</v>
      </c>
      <c r="C459" s="322">
        <v>2574</v>
      </c>
      <c r="D459" s="122">
        <v>3180</v>
      </c>
      <c r="E459" s="122">
        <v>2047</v>
      </c>
      <c r="F459" s="298">
        <v>5895</v>
      </c>
      <c r="G459" s="298">
        <v>6240</v>
      </c>
      <c r="H459" s="298">
        <v>6923</v>
      </c>
      <c r="I459" s="298">
        <v>7035</v>
      </c>
      <c r="J459" s="298">
        <v>7254</v>
      </c>
      <c r="K459" s="298">
        <v>13287</v>
      </c>
      <c r="L459" s="277">
        <v>13241</v>
      </c>
      <c r="M459" s="108">
        <v>16967</v>
      </c>
    </row>
    <row r="460" spans="1:13" s="277" customFormat="1" ht="20.100000000000001" customHeight="1">
      <c r="A460" s="277" t="s">
        <v>337</v>
      </c>
      <c r="B460" s="295">
        <v>20391</v>
      </c>
      <c r="C460" s="322">
        <v>22410</v>
      </c>
      <c r="D460" s="122">
        <v>25634</v>
      </c>
      <c r="E460" s="122">
        <v>23991</v>
      </c>
      <c r="F460" s="298">
        <v>22845</v>
      </c>
      <c r="G460" s="298">
        <v>22620</v>
      </c>
      <c r="H460" s="294">
        <v>26211</v>
      </c>
      <c r="I460" s="294">
        <v>25561</v>
      </c>
      <c r="J460" s="298">
        <v>27923</v>
      </c>
      <c r="K460" s="298">
        <v>28628</v>
      </c>
      <c r="L460" s="277">
        <v>28529</v>
      </c>
      <c r="M460" s="108">
        <v>25649</v>
      </c>
    </row>
    <row r="461" spans="1:13" s="277" customFormat="1" ht="20.100000000000001" customHeight="1">
      <c r="A461" s="277" t="s">
        <v>338</v>
      </c>
      <c r="B461" s="295">
        <v>1160</v>
      </c>
      <c r="C461" s="322">
        <v>2085</v>
      </c>
      <c r="D461" s="122">
        <v>2393</v>
      </c>
      <c r="E461" s="122">
        <v>3420</v>
      </c>
      <c r="F461" s="298">
        <v>4468</v>
      </c>
      <c r="G461" s="298">
        <v>3998</v>
      </c>
      <c r="H461" s="294">
        <v>4541</v>
      </c>
      <c r="I461" s="294">
        <v>6773</v>
      </c>
      <c r="J461" s="298">
        <v>6015</v>
      </c>
      <c r="K461" s="298">
        <v>8651</v>
      </c>
      <c r="L461" s="277">
        <v>8621</v>
      </c>
      <c r="M461" s="108">
        <v>8488</v>
      </c>
    </row>
    <row r="462" spans="1:13" s="277" customFormat="1" ht="20.100000000000001" customHeight="1">
      <c r="A462" s="277" t="s">
        <v>339</v>
      </c>
      <c r="B462" s="295">
        <v>24935</v>
      </c>
      <c r="C462" s="322">
        <v>30213</v>
      </c>
      <c r="D462" s="122">
        <v>30810</v>
      </c>
      <c r="E462" s="122">
        <v>31308</v>
      </c>
      <c r="F462" s="298">
        <v>30459</v>
      </c>
      <c r="G462" s="298">
        <v>29551</v>
      </c>
      <c r="H462" s="298">
        <v>27241</v>
      </c>
      <c r="I462" s="298">
        <v>30011</v>
      </c>
      <c r="J462" s="298">
        <v>27163</v>
      </c>
      <c r="K462" s="298">
        <v>29696</v>
      </c>
      <c r="L462" s="277">
        <v>29593</v>
      </c>
      <c r="M462" s="108">
        <v>28392</v>
      </c>
    </row>
    <row r="463" spans="1:13" s="277" customFormat="1" ht="20.100000000000001" customHeight="1">
      <c r="A463" s="277" t="s">
        <v>340</v>
      </c>
      <c r="B463" s="295">
        <v>33600</v>
      </c>
      <c r="C463" s="322">
        <v>38040</v>
      </c>
      <c r="D463" s="122">
        <v>41686</v>
      </c>
      <c r="E463" s="122">
        <v>27040</v>
      </c>
      <c r="F463" s="298">
        <v>39011</v>
      </c>
      <c r="G463" s="298">
        <v>36624</v>
      </c>
      <c r="H463" s="298">
        <v>38655</v>
      </c>
      <c r="I463" s="298">
        <v>30200</v>
      </c>
      <c r="J463" s="298">
        <v>36799</v>
      </c>
      <c r="K463" s="298">
        <v>33684</v>
      </c>
      <c r="L463" s="277">
        <v>33567</v>
      </c>
      <c r="M463" s="108">
        <v>35808</v>
      </c>
    </row>
    <row r="464" spans="1:13" s="277" customFormat="1" ht="20.100000000000001" customHeight="1">
      <c r="A464" s="295"/>
      <c r="B464" s="295"/>
      <c r="C464" s="295"/>
      <c r="D464" s="295"/>
      <c r="E464" s="295"/>
      <c r="F464" s="295"/>
    </row>
  </sheetData>
  <phoneticPr fontId="29" type="noConversion"/>
  <pageMargins left="0.74803149606299202" right="0.511811023622047" top="0.62992125984252001" bottom="0.62992125984252001" header="0.511811023622047" footer="0.23622047244094499"/>
  <pageSetup orientation="portrait" r:id="rId1"/>
  <headerFooter alignWithMargins="0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1">
    <tabColor rgb="FF00B050"/>
  </sheetPr>
  <dimension ref="A1:M449"/>
  <sheetViews>
    <sheetView topLeftCell="A127" workbookViewId="0">
      <selection activeCell="C121" sqref="C121:M121"/>
    </sheetView>
  </sheetViews>
  <sheetFormatPr defaultRowHeight="12.75"/>
  <cols>
    <col min="1" max="1" width="41.85546875" style="256" customWidth="1"/>
    <col min="2" max="2" width="9.7109375" style="256" hidden="1" customWidth="1"/>
    <col min="3" max="3" width="10.140625" style="256" customWidth="1"/>
    <col min="4" max="7" width="10.140625" style="256" hidden="1" customWidth="1"/>
    <col min="8" max="8" width="10.140625" style="256" customWidth="1"/>
    <col min="9" max="10" width="10.140625" style="256" hidden="1" customWidth="1"/>
    <col min="11" max="12" width="10.140625" style="256" customWidth="1"/>
    <col min="13" max="16384" width="9.140625" style="256"/>
  </cols>
  <sheetData>
    <row r="1" spans="1:13" ht="20.100000000000001" customHeight="1">
      <c r="A1" s="311" t="s">
        <v>442</v>
      </c>
      <c r="B1" s="312"/>
      <c r="C1" s="312"/>
      <c r="D1" s="312"/>
      <c r="E1" s="312"/>
      <c r="F1" s="333"/>
    </row>
    <row r="2" spans="1:13" ht="20.100000000000001" customHeight="1">
      <c r="A2" s="314" t="s">
        <v>182</v>
      </c>
      <c r="B2" s="312"/>
      <c r="C2" s="312"/>
      <c r="D2" s="312"/>
      <c r="E2" s="312"/>
      <c r="F2" s="333"/>
    </row>
    <row r="3" spans="1:13" ht="20.100000000000001" customHeight="1">
      <c r="A3" s="341"/>
      <c r="B3" s="312"/>
      <c r="C3" s="449"/>
      <c r="D3" s="449"/>
      <c r="E3" s="449"/>
      <c r="F3" s="449"/>
      <c r="G3" s="449"/>
      <c r="H3" s="449"/>
      <c r="I3" s="449"/>
      <c r="J3" s="449"/>
      <c r="K3" s="449"/>
      <c r="L3" s="449"/>
    </row>
    <row r="4" spans="1:13" s="277" customFormat="1" ht="20.100000000000001" customHeight="1">
      <c r="A4" s="450"/>
      <c r="B4" s="450"/>
      <c r="D4" s="451"/>
      <c r="E4" s="451"/>
      <c r="F4" s="451"/>
      <c r="G4" s="451"/>
      <c r="H4" s="451"/>
      <c r="M4" s="443" t="s">
        <v>479</v>
      </c>
    </row>
    <row r="5" spans="1:13" s="277" customFormat="1" ht="27" customHeight="1">
      <c r="A5" s="452"/>
      <c r="B5" s="141">
        <v>2009</v>
      </c>
      <c r="C5" s="317">
        <v>2010</v>
      </c>
      <c r="D5" s="141">
        <v>2011</v>
      </c>
      <c r="E5" s="141">
        <v>2012</v>
      </c>
      <c r="F5" s="318">
        <v>2013</v>
      </c>
      <c r="G5" s="141">
        <v>2014</v>
      </c>
      <c r="H5" s="318">
        <v>2015</v>
      </c>
      <c r="I5" s="141">
        <v>2016</v>
      </c>
      <c r="J5" s="141">
        <v>2017</v>
      </c>
      <c r="K5" s="141">
        <v>2018</v>
      </c>
      <c r="L5" s="141">
        <v>2019</v>
      </c>
      <c r="M5" s="141">
        <v>2020</v>
      </c>
    </row>
    <row r="6" spans="1:13" s="277" customFormat="1" ht="20.100000000000001" customHeight="1">
      <c r="A6" s="444" t="s">
        <v>17</v>
      </c>
      <c r="B6" s="153">
        <f t="shared" ref="B6:M6" si="0">SUM(B7:B21)</f>
        <v>7106</v>
      </c>
      <c r="C6" s="269">
        <f t="shared" si="0"/>
        <v>7369</v>
      </c>
      <c r="D6" s="269">
        <f t="shared" si="0"/>
        <v>7520</v>
      </c>
      <c r="E6" s="269">
        <f t="shared" si="0"/>
        <v>8843</v>
      </c>
      <c r="F6" s="269">
        <f t="shared" si="0"/>
        <v>8069.4299999999994</v>
      </c>
      <c r="G6" s="269">
        <f t="shared" si="0"/>
        <v>8696</v>
      </c>
      <c r="H6" s="269">
        <f t="shared" si="0"/>
        <v>9890</v>
      </c>
      <c r="I6" s="269">
        <f t="shared" si="0"/>
        <v>11435</v>
      </c>
      <c r="J6" s="269">
        <f t="shared" si="0"/>
        <v>14866</v>
      </c>
      <c r="K6" s="269">
        <f t="shared" si="0"/>
        <v>20489</v>
      </c>
      <c r="L6" s="269">
        <f t="shared" si="0"/>
        <v>28528</v>
      </c>
      <c r="M6" s="269">
        <f t="shared" si="0"/>
        <v>36300</v>
      </c>
    </row>
    <row r="7" spans="1:13" s="277" customFormat="1" ht="20.100000000000001" customHeight="1">
      <c r="A7" s="277" t="s">
        <v>326</v>
      </c>
      <c r="B7" s="295">
        <v>445</v>
      </c>
      <c r="C7" s="122">
        <v>395</v>
      </c>
      <c r="D7" s="122">
        <v>498</v>
      </c>
      <c r="E7" s="122">
        <v>590</v>
      </c>
      <c r="F7" s="298">
        <v>625.66</v>
      </c>
      <c r="G7" s="298">
        <v>643</v>
      </c>
      <c r="H7" s="298">
        <v>817</v>
      </c>
      <c r="I7" s="298">
        <v>1036</v>
      </c>
      <c r="J7" s="298">
        <v>1214</v>
      </c>
      <c r="K7" s="298">
        <v>1368</v>
      </c>
      <c r="L7" s="277">
        <v>1773</v>
      </c>
      <c r="M7" s="108">
        <v>1834</v>
      </c>
    </row>
    <row r="8" spans="1:13" s="277" customFormat="1" ht="20.100000000000001" customHeight="1">
      <c r="A8" s="277" t="s">
        <v>327</v>
      </c>
      <c r="B8" s="295">
        <v>449</v>
      </c>
      <c r="C8" s="122">
        <v>473</v>
      </c>
      <c r="D8" s="122">
        <v>497</v>
      </c>
      <c r="E8" s="122">
        <v>637</v>
      </c>
      <c r="F8" s="298">
        <v>824.8</v>
      </c>
      <c r="G8" s="298">
        <v>812</v>
      </c>
      <c r="H8" s="298">
        <v>603</v>
      </c>
      <c r="I8" s="298">
        <v>746</v>
      </c>
      <c r="J8" s="298">
        <v>1171</v>
      </c>
      <c r="K8" s="298">
        <v>1526</v>
      </c>
      <c r="L8" s="277">
        <v>2558</v>
      </c>
      <c r="M8" s="108">
        <v>3762</v>
      </c>
    </row>
    <row r="9" spans="1:13" s="277" customFormat="1" ht="20.100000000000001" customHeight="1">
      <c r="A9" s="277" t="s">
        <v>328</v>
      </c>
      <c r="B9" s="295">
        <v>77</v>
      </c>
      <c r="C9" s="122">
        <v>97</v>
      </c>
      <c r="D9" s="122">
        <v>172</v>
      </c>
      <c r="E9" s="122">
        <v>219</v>
      </c>
      <c r="F9" s="298">
        <v>260.18</v>
      </c>
      <c r="G9" s="298">
        <v>573</v>
      </c>
      <c r="H9" s="298">
        <v>254</v>
      </c>
      <c r="I9" s="298">
        <v>373</v>
      </c>
      <c r="J9" s="298">
        <v>598</v>
      </c>
      <c r="K9" s="298">
        <v>819</v>
      </c>
      <c r="L9" s="277">
        <v>851</v>
      </c>
      <c r="M9" s="108">
        <v>592</v>
      </c>
    </row>
    <row r="10" spans="1:13" s="277" customFormat="1" ht="20.100000000000001" customHeight="1">
      <c r="A10" s="277" t="s">
        <v>329</v>
      </c>
      <c r="B10" s="453">
        <v>838</v>
      </c>
      <c r="C10" s="122">
        <v>1020</v>
      </c>
      <c r="D10" s="122">
        <v>917</v>
      </c>
      <c r="E10" s="122">
        <v>1137</v>
      </c>
      <c r="F10" s="298">
        <v>848.34</v>
      </c>
      <c r="G10" s="298">
        <v>920</v>
      </c>
      <c r="H10" s="298">
        <v>1243</v>
      </c>
      <c r="I10" s="298">
        <v>1695</v>
      </c>
      <c r="J10" s="298">
        <v>2243</v>
      </c>
      <c r="K10" s="298">
        <v>2859</v>
      </c>
      <c r="L10" s="277">
        <v>6380</v>
      </c>
      <c r="M10" s="108">
        <v>9535</v>
      </c>
    </row>
    <row r="11" spans="1:13" s="277" customFormat="1" ht="20.100000000000001" customHeight="1">
      <c r="A11" s="277" t="s">
        <v>330</v>
      </c>
      <c r="B11" s="295">
        <v>984</v>
      </c>
      <c r="C11" s="122">
        <v>949</v>
      </c>
      <c r="D11" s="122">
        <v>956</v>
      </c>
      <c r="E11" s="122">
        <v>1107</v>
      </c>
      <c r="F11" s="298">
        <v>962.45</v>
      </c>
      <c r="G11" s="298">
        <v>864</v>
      </c>
      <c r="H11" s="298">
        <v>943</v>
      </c>
      <c r="I11" s="298">
        <v>1476</v>
      </c>
      <c r="J11" s="298">
        <v>1469</v>
      </c>
      <c r="K11" s="298">
        <v>1702</v>
      </c>
      <c r="L11" s="277">
        <v>2324</v>
      </c>
      <c r="M11" s="108">
        <v>2428</v>
      </c>
    </row>
    <row r="12" spans="1:13" s="277" customFormat="1" ht="20.100000000000001" customHeight="1">
      <c r="A12" s="277" t="s">
        <v>331</v>
      </c>
      <c r="B12" s="295">
        <v>270</v>
      </c>
      <c r="C12" s="122">
        <v>262</v>
      </c>
      <c r="D12" s="122">
        <v>295</v>
      </c>
      <c r="E12" s="122">
        <v>407</v>
      </c>
      <c r="F12" s="298">
        <v>409.7</v>
      </c>
      <c r="G12" s="298">
        <v>453</v>
      </c>
      <c r="H12" s="294">
        <v>482</v>
      </c>
      <c r="I12" s="294">
        <v>506</v>
      </c>
      <c r="J12" s="298">
        <v>930</v>
      </c>
      <c r="K12" s="298">
        <v>950</v>
      </c>
      <c r="L12" s="277">
        <v>1170</v>
      </c>
      <c r="M12" s="108">
        <v>1311</v>
      </c>
    </row>
    <row r="13" spans="1:13" s="277" customFormat="1" ht="20.100000000000001" customHeight="1">
      <c r="A13" s="277" t="s">
        <v>332</v>
      </c>
      <c r="B13" s="295">
        <v>852</v>
      </c>
      <c r="C13" s="122">
        <v>852</v>
      </c>
      <c r="D13" s="122">
        <v>857</v>
      </c>
      <c r="E13" s="122">
        <v>952</v>
      </c>
      <c r="F13" s="298">
        <v>425.47</v>
      </c>
      <c r="G13" s="298">
        <v>427</v>
      </c>
      <c r="H13" s="298">
        <v>430</v>
      </c>
      <c r="I13" s="298">
        <v>421</v>
      </c>
      <c r="J13" s="298">
        <v>545</v>
      </c>
      <c r="K13" s="298">
        <v>1157</v>
      </c>
      <c r="L13" s="277">
        <v>1310</v>
      </c>
      <c r="M13" s="108">
        <v>1311</v>
      </c>
    </row>
    <row r="14" spans="1:13" s="277" customFormat="1" ht="20.100000000000001" customHeight="1">
      <c r="A14" s="277" t="s">
        <v>333</v>
      </c>
      <c r="B14" s="295">
        <v>785</v>
      </c>
      <c r="C14" s="122">
        <v>945</v>
      </c>
      <c r="D14" s="122">
        <v>1100</v>
      </c>
      <c r="E14" s="122">
        <v>1191</v>
      </c>
      <c r="F14" s="298">
        <v>1345</v>
      </c>
      <c r="G14" s="298">
        <v>1315</v>
      </c>
      <c r="H14" s="298">
        <v>1228</v>
      </c>
      <c r="I14" s="298">
        <v>1502</v>
      </c>
      <c r="J14" s="298">
        <v>1531</v>
      </c>
      <c r="K14" s="298">
        <v>2321</v>
      </c>
      <c r="L14" s="277">
        <v>2510</v>
      </c>
      <c r="M14" s="108">
        <v>3234</v>
      </c>
    </row>
    <row r="15" spans="1:13" s="277" customFormat="1" ht="20.100000000000001" customHeight="1">
      <c r="A15" s="277" t="s">
        <v>334</v>
      </c>
      <c r="B15" s="295">
        <v>433</v>
      </c>
      <c r="C15" s="122">
        <v>390</v>
      </c>
      <c r="D15" s="122">
        <v>238</v>
      </c>
      <c r="E15" s="122">
        <v>197</v>
      </c>
      <c r="F15" s="298">
        <v>185</v>
      </c>
      <c r="G15" s="298">
        <v>182</v>
      </c>
      <c r="H15" s="298">
        <v>248</v>
      </c>
      <c r="I15" s="298">
        <v>196</v>
      </c>
      <c r="J15" s="298">
        <v>373</v>
      </c>
      <c r="K15" s="298">
        <v>845</v>
      </c>
      <c r="L15" s="277">
        <v>1168</v>
      </c>
      <c r="M15" s="108">
        <v>1223</v>
      </c>
    </row>
    <row r="16" spans="1:13" s="277" customFormat="1" ht="20.100000000000001" customHeight="1">
      <c r="A16" s="277" t="s">
        <v>335</v>
      </c>
      <c r="B16" s="295">
        <v>568</v>
      </c>
      <c r="C16" s="122">
        <v>573</v>
      </c>
      <c r="D16" s="122">
        <v>575</v>
      </c>
      <c r="E16" s="122">
        <v>665</v>
      </c>
      <c r="F16" s="298">
        <v>532.36</v>
      </c>
      <c r="G16" s="298">
        <v>760</v>
      </c>
      <c r="H16" s="298">
        <v>1736</v>
      </c>
      <c r="I16" s="298">
        <v>1391</v>
      </c>
      <c r="J16" s="298">
        <v>1967</v>
      </c>
      <c r="K16" s="298">
        <v>3057</v>
      </c>
      <c r="L16" s="277">
        <v>4224</v>
      </c>
      <c r="M16" s="108">
        <v>5337</v>
      </c>
    </row>
    <row r="17" spans="1:13" s="277" customFormat="1" ht="20.100000000000001" customHeight="1">
      <c r="A17" s="277" t="s">
        <v>336</v>
      </c>
      <c r="B17" s="295">
        <v>200</v>
      </c>
      <c r="C17" s="122">
        <v>192</v>
      </c>
      <c r="D17" s="122">
        <v>190</v>
      </c>
      <c r="E17" s="122">
        <v>212</v>
      </c>
      <c r="F17" s="298">
        <v>224.65</v>
      </c>
      <c r="G17" s="298">
        <v>282</v>
      </c>
      <c r="H17" s="298">
        <v>320</v>
      </c>
      <c r="I17" s="298">
        <v>334</v>
      </c>
      <c r="J17" s="298">
        <v>381</v>
      </c>
      <c r="K17" s="298">
        <v>920</v>
      </c>
      <c r="L17" s="277">
        <v>751</v>
      </c>
      <c r="M17" s="108">
        <v>1067</v>
      </c>
    </row>
    <row r="18" spans="1:13" s="277" customFormat="1" ht="20.100000000000001" customHeight="1">
      <c r="A18" s="277" t="s">
        <v>337</v>
      </c>
      <c r="B18" s="295">
        <v>186</v>
      </c>
      <c r="C18" s="122">
        <v>209</v>
      </c>
      <c r="D18" s="122">
        <v>218</v>
      </c>
      <c r="E18" s="122">
        <v>269</v>
      </c>
      <c r="F18" s="298">
        <v>244.88</v>
      </c>
      <c r="G18" s="298">
        <v>254</v>
      </c>
      <c r="H18" s="294">
        <v>326</v>
      </c>
      <c r="I18" s="294">
        <v>331</v>
      </c>
      <c r="J18" s="298">
        <v>687</v>
      </c>
      <c r="K18" s="298">
        <v>744</v>
      </c>
      <c r="L18" s="277">
        <v>748</v>
      </c>
      <c r="M18" s="108">
        <v>762</v>
      </c>
    </row>
    <row r="19" spans="1:13" s="277" customFormat="1" ht="20.100000000000001" customHeight="1">
      <c r="A19" s="277" t="s">
        <v>338</v>
      </c>
      <c r="B19" s="295">
        <v>223</v>
      </c>
      <c r="C19" s="122">
        <v>226</v>
      </c>
      <c r="D19" s="122">
        <v>226</v>
      </c>
      <c r="E19" s="122">
        <v>286</v>
      </c>
      <c r="F19" s="298">
        <v>279.77999999999997</v>
      </c>
      <c r="G19" s="298">
        <v>349</v>
      </c>
      <c r="H19" s="294">
        <v>326</v>
      </c>
      <c r="I19" s="294">
        <v>310</v>
      </c>
      <c r="J19" s="298">
        <v>338</v>
      </c>
      <c r="K19" s="298">
        <v>385</v>
      </c>
      <c r="L19" s="277">
        <v>412</v>
      </c>
      <c r="M19" s="108">
        <v>433</v>
      </c>
    </row>
    <row r="20" spans="1:13" s="277" customFormat="1" ht="20.100000000000001" customHeight="1">
      <c r="A20" s="277" t="s">
        <v>339</v>
      </c>
      <c r="B20" s="295">
        <v>233</v>
      </c>
      <c r="C20" s="122">
        <v>222</v>
      </c>
      <c r="D20" s="122">
        <v>233</v>
      </c>
      <c r="E20" s="122">
        <v>268</v>
      </c>
      <c r="F20" s="298">
        <v>298.16000000000003</v>
      </c>
      <c r="G20" s="298">
        <v>338</v>
      </c>
      <c r="H20" s="298">
        <v>313</v>
      </c>
      <c r="I20" s="298">
        <v>296</v>
      </c>
      <c r="J20" s="298">
        <v>306</v>
      </c>
      <c r="K20" s="298">
        <v>396</v>
      </c>
      <c r="L20" s="277">
        <v>695</v>
      </c>
      <c r="M20" s="108">
        <v>947</v>
      </c>
    </row>
    <row r="21" spans="1:13" s="277" customFormat="1" ht="20.100000000000001" customHeight="1">
      <c r="A21" s="277" t="s">
        <v>340</v>
      </c>
      <c r="B21" s="453">
        <v>563</v>
      </c>
      <c r="C21" s="122">
        <v>564</v>
      </c>
      <c r="D21" s="122">
        <v>548</v>
      </c>
      <c r="E21" s="122">
        <v>706</v>
      </c>
      <c r="F21" s="298">
        <v>603</v>
      </c>
      <c r="G21" s="298">
        <v>524</v>
      </c>
      <c r="H21" s="298">
        <v>621</v>
      </c>
      <c r="I21" s="298">
        <v>822</v>
      </c>
      <c r="J21" s="298">
        <v>1113</v>
      </c>
      <c r="K21" s="298">
        <v>1440</v>
      </c>
      <c r="L21" s="277">
        <v>1654</v>
      </c>
      <c r="M21" s="108">
        <v>2524</v>
      </c>
    </row>
    <row r="22" spans="1:13" s="277" customFormat="1" ht="20.100000000000001" customHeight="1">
      <c r="B22" s="295"/>
      <c r="C22" s="295"/>
      <c r="D22" s="295"/>
      <c r="E22" s="295"/>
      <c r="M22" s="108"/>
    </row>
    <row r="23" spans="1:13" s="277" customFormat="1" ht="20.100000000000001" customHeight="1">
      <c r="B23" s="295"/>
      <c r="C23" s="295"/>
      <c r="D23" s="295"/>
      <c r="E23" s="295"/>
    </row>
    <row r="24" spans="1:13" s="277" customFormat="1" ht="20.100000000000001" customHeight="1">
      <c r="B24" s="295"/>
      <c r="C24" s="295"/>
      <c r="D24" s="295"/>
      <c r="E24" s="295"/>
    </row>
    <row r="25" spans="1:13" s="277" customFormat="1" ht="20.100000000000001" customHeight="1">
      <c r="B25" s="295"/>
      <c r="C25" s="295"/>
      <c r="D25" s="295"/>
      <c r="E25" s="295"/>
    </row>
    <row r="26" spans="1:13" s="277" customFormat="1" ht="20.100000000000001" customHeight="1">
      <c r="B26" s="295"/>
      <c r="C26" s="295"/>
      <c r="D26" s="295"/>
      <c r="E26" s="295"/>
    </row>
    <row r="27" spans="1:13" s="277" customFormat="1" ht="20.100000000000001" customHeight="1">
      <c r="B27" s="295"/>
      <c r="C27" s="295"/>
      <c r="D27" s="295"/>
      <c r="E27" s="295"/>
    </row>
    <row r="28" spans="1:13" s="277" customFormat="1" ht="20.100000000000001" customHeight="1">
      <c r="B28" s="295"/>
      <c r="C28" s="295"/>
      <c r="D28" s="295"/>
      <c r="E28" s="295"/>
    </row>
    <row r="29" spans="1:13" s="277" customFormat="1" ht="20.100000000000001" customHeight="1">
      <c r="B29" s="295"/>
      <c r="C29" s="295"/>
      <c r="D29" s="295"/>
      <c r="E29" s="295"/>
    </row>
    <row r="30" spans="1:13" s="277" customFormat="1" ht="20.100000000000001" customHeight="1">
      <c r="B30" s="295"/>
      <c r="C30" s="295"/>
      <c r="D30" s="295"/>
      <c r="E30" s="295"/>
    </row>
    <row r="31" spans="1:13" s="277" customFormat="1" ht="20.100000000000001" customHeight="1">
      <c r="B31" s="295"/>
      <c r="C31" s="295"/>
      <c r="D31" s="295"/>
      <c r="E31" s="295"/>
    </row>
    <row r="32" spans="1:13" s="277" customFormat="1" ht="20.100000000000001" customHeight="1">
      <c r="B32" s="295"/>
      <c r="C32" s="295"/>
      <c r="D32" s="295"/>
      <c r="E32" s="295"/>
    </row>
    <row r="33" spans="1:13" s="277" customFormat="1" ht="20.100000000000001" customHeight="1">
      <c r="B33" s="295"/>
      <c r="C33" s="295"/>
      <c r="D33" s="295"/>
      <c r="E33" s="295"/>
    </row>
    <row r="34" spans="1:13" s="277" customFormat="1" ht="20.100000000000001" customHeight="1">
      <c r="B34" s="295"/>
      <c r="C34" s="295"/>
      <c r="D34" s="295"/>
      <c r="E34" s="295"/>
    </row>
    <row r="35" spans="1:13" s="277" customFormat="1" ht="20.100000000000001" customHeight="1">
      <c r="B35" s="295"/>
      <c r="C35" s="295"/>
      <c r="D35" s="295"/>
      <c r="E35" s="295"/>
      <c r="F35" s="295"/>
      <c r="G35" s="295"/>
      <c r="H35" s="295"/>
      <c r="I35" s="295"/>
      <c r="J35" s="295"/>
      <c r="K35" s="295"/>
      <c r="L35" s="295"/>
    </row>
    <row r="36" spans="1:13" ht="20.100000000000001" customHeight="1">
      <c r="A36" s="311" t="s">
        <v>443</v>
      </c>
      <c r="B36" s="311"/>
      <c r="C36" s="311"/>
      <c r="D36" s="311"/>
      <c r="E36" s="311"/>
      <c r="F36" s="311"/>
      <c r="G36" s="311"/>
      <c r="H36" s="311"/>
      <c r="I36" s="311"/>
      <c r="J36" s="311"/>
      <c r="K36" s="311"/>
      <c r="L36" s="311"/>
    </row>
    <row r="37" spans="1:13" ht="20.100000000000001" customHeight="1">
      <c r="A37" s="311" t="s">
        <v>365</v>
      </c>
      <c r="B37" s="311"/>
      <c r="C37" s="311"/>
      <c r="D37" s="311"/>
      <c r="E37" s="311"/>
    </row>
    <row r="38" spans="1:13" ht="20.100000000000001" customHeight="1">
      <c r="A38" s="341" t="s">
        <v>379</v>
      </c>
      <c r="B38" s="311"/>
      <c r="C38" s="311"/>
      <c r="D38" s="311"/>
      <c r="E38" s="311"/>
    </row>
    <row r="39" spans="1:13" ht="20.100000000000001" customHeight="1">
      <c r="A39" s="454"/>
      <c r="B39" s="454"/>
      <c r="D39" s="455"/>
      <c r="E39" s="455"/>
      <c r="F39" s="455"/>
      <c r="G39" s="455"/>
      <c r="H39" s="455"/>
      <c r="M39" s="336" t="s">
        <v>479</v>
      </c>
    </row>
    <row r="40" spans="1:13" ht="27" customHeight="1">
      <c r="A40" s="456"/>
      <c r="B40" s="141">
        <v>2009</v>
      </c>
      <c r="C40" s="342">
        <v>2010</v>
      </c>
      <c r="D40" s="141">
        <v>2011</v>
      </c>
      <c r="E40" s="213">
        <v>2012</v>
      </c>
      <c r="F40" s="318">
        <v>2013</v>
      </c>
      <c r="G40" s="213">
        <v>2014</v>
      </c>
      <c r="H40" s="318">
        <v>2015</v>
      </c>
      <c r="I40" s="141">
        <v>2016</v>
      </c>
      <c r="J40" s="141">
        <v>2017</v>
      </c>
      <c r="K40" s="141">
        <v>2018</v>
      </c>
      <c r="L40" s="141">
        <v>2019</v>
      </c>
      <c r="M40" s="141">
        <v>2020</v>
      </c>
    </row>
    <row r="41" spans="1:13" ht="20.100000000000001" customHeight="1">
      <c r="A41" s="457" t="s">
        <v>17</v>
      </c>
      <c r="B41" s="458">
        <f t="shared" ref="B41:M41" si="1">SUM(B42:B56)</f>
        <v>504</v>
      </c>
      <c r="C41" s="269">
        <f t="shared" si="1"/>
        <v>530</v>
      </c>
      <c r="D41" s="269">
        <f t="shared" si="1"/>
        <v>605</v>
      </c>
      <c r="E41" s="269">
        <f t="shared" si="1"/>
        <v>695</v>
      </c>
      <c r="F41" s="269">
        <f t="shared" si="1"/>
        <v>539.15</v>
      </c>
      <c r="G41" s="269">
        <f t="shared" si="1"/>
        <v>521</v>
      </c>
      <c r="H41" s="269">
        <f t="shared" si="1"/>
        <v>476</v>
      </c>
      <c r="I41" s="269">
        <f t="shared" si="1"/>
        <v>704</v>
      </c>
      <c r="J41" s="269">
        <f t="shared" si="1"/>
        <v>953</v>
      </c>
      <c r="K41" s="269">
        <f t="shared" si="1"/>
        <v>1557</v>
      </c>
      <c r="L41" s="269">
        <f t="shared" si="1"/>
        <v>1874</v>
      </c>
      <c r="M41" s="269">
        <f t="shared" si="1"/>
        <v>1857</v>
      </c>
    </row>
    <row r="42" spans="1:13" ht="20.100000000000001" customHeight="1">
      <c r="A42" s="256" t="s">
        <v>326</v>
      </c>
      <c r="B42" s="454">
        <v>4</v>
      </c>
      <c r="C42" s="298">
        <v>2</v>
      </c>
      <c r="D42" s="459">
        <v>2</v>
      </c>
      <c r="E42" s="459">
        <v>2</v>
      </c>
      <c r="F42" s="298">
        <v>4.67</v>
      </c>
      <c r="G42" s="298">
        <v>7</v>
      </c>
      <c r="H42" s="298">
        <v>11</v>
      </c>
      <c r="I42" s="298">
        <v>32</v>
      </c>
      <c r="J42" s="298">
        <v>62</v>
      </c>
      <c r="K42" s="298">
        <v>71</v>
      </c>
      <c r="L42" s="256">
        <v>96</v>
      </c>
      <c r="M42" s="108">
        <v>97</v>
      </c>
    </row>
    <row r="43" spans="1:13" ht="20.100000000000001" customHeight="1">
      <c r="A43" s="256" t="s">
        <v>327</v>
      </c>
      <c r="B43" s="454">
        <v>23</v>
      </c>
      <c r="C43" s="298">
        <v>23</v>
      </c>
      <c r="D43" s="459">
        <v>26</v>
      </c>
      <c r="E43" s="459">
        <v>26</v>
      </c>
      <c r="F43" s="298">
        <v>18.8</v>
      </c>
      <c r="G43" s="298">
        <v>9</v>
      </c>
      <c r="H43" s="294">
        <v>0</v>
      </c>
      <c r="I43" s="360">
        <v>1</v>
      </c>
      <c r="J43" s="298">
        <v>4</v>
      </c>
      <c r="K43" s="298">
        <v>21</v>
      </c>
      <c r="L43" s="256">
        <v>161</v>
      </c>
      <c r="M43" s="108">
        <v>137</v>
      </c>
    </row>
    <row r="44" spans="1:13" ht="20.100000000000001" customHeight="1">
      <c r="A44" s="256" t="s">
        <v>328</v>
      </c>
      <c r="B44" s="454">
        <v>12</v>
      </c>
      <c r="C44" s="298">
        <v>15</v>
      </c>
      <c r="D44" s="459">
        <v>100</v>
      </c>
      <c r="E44" s="459">
        <v>100</v>
      </c>
      <c r="F44" s="298">
        <v>43.04</v>
      </c>
      <c r="G44" s="298">
        <v>12</v>
      </c>
      <c r="H44" s="298">
        <v>20</v>
      </c>
      <c r="I44" s="298">
        <v>49</v>
      </c>
      <c r="J44" s="298">
        <v>42</v>
      </c>
      <c r="K44" s="298">
        <v>11</v>
      </c>
      <c r="L44" s="256">
        <v>11</v>
      </c>
      <c r="M44" s="108">
        <v>9</v>
      </c>
    </row>
    <row r="45" spans="1:13" ht="20.100000000000001" customHeight="1">
      <c r="A45" s="256" t="s">
        <v>329</v>
      </c>
      <c r="B45" s="454">
        <v>57</v>
      </c>
      <c r="C45" s="298">
        <v>42</v>
      </c>
      <c r="D45" s="459">
        <v>24</v>
      </c>
      <c r="E45" s="459">
        <v>24</v>
      </c>
      <c r="F45" s="298">
        <v>11.07</v>
      </c>
      <c r="G45" s="298">
        <v>10</v>
      </c>
      <c r="H45" s="298">
        <v>7</v>
      </c>
      <c r="I45" s="298">
        <v>35</v>
      </c>
      <c r="J45" s="298">
        <v>34</v>
      </c>
      <c r="K45" s="298">
        <v>123</v>
      </c>
      <c r="L45" s="256">
        <v>93</v>
      </c>
      <c r="M45" s="108">
        <v>146</v>
      </c>
    </row>
    <row r="46" spans="1:13" ht="20.100000000000001" customHeight="1">
      <c r="A46" s="256" t="s">
        <v>330</v>
      </c>
      <c r="B46" s="454">
        <v>58</v>
      </c>
      <c r="C46" s="298">
        <v>80</v>
      </c>
      <c r="D46" s="459">
        <v>78</v>
      </c>
      <c r="E46" s="459">
        <v>71</v>
      </c>
      <c r="F46" s="298">
        <v>25.9</v>
      </c>
      <c r="G46" s="298">
        <v>20</v>
      </c>
      <c r="H46" s="298">
        <v>19</v>
      </c>
      <c r="I46" s="298">
        <v>27</v>
      </c>
      <c r="J46" s="298">
        <v>30</v>
      </c>
      <c r="K46" s="298">
        <v>25</v>
      </c>
      <c r="L46" s="256">
        <v>47</v>
      </c>
      <c r="M46" s="108">
        <v>38</v>
      </c>
    </row>
    <row r="47" spans="1:13" ht="20.100000000000001" customHeight="1">
      <c r="A47" s="256" t="s">
        <v>331</v>
      </c>
      <c r="B47" s="454">
        <v>70</v>
      </c>
      <c r="C47" s="298">
        <v>46</v>
      </c>
      <c r="D47" s="459">
        <v>53</v>
      </c>
      <c r="E47" s="459">
        <v>72</v>
      </c>
      <c r="F47" s="298">
        <v>72.900000000000006</v>
      </c>
      <c r="G47" s="298">
        <v>89</v>
      </c>
      <c r="H47" s="294">
        <v>90</v>
      </c>
      <c r="I47" s="294">
        <v>91</v>
      </c>
      <c r="J47" s="298">
        <v>385</v>
      </c>
      <c r="K47" s="298">
        <v>358</v>
      </c>
      <c r="L47" s="256">
        <v>429</v>
      </c>
      <c r="M47" s="108">
        <v>403</v>
      </c>
    </row>
    <row r="48" spans="1:13" ht="20.100000000000001" customHeight="1">
      <c r="A48" s="256" t="s">
        <v>332</v>
      </c>
      <c r="B48" s="454">
        <v>31</v>
      </c>
      <c r="C48" s="298">
        <v>31</v>
      </c>
      <c r="D48" s="459">
        <v>31</v>
      </c>
      <c r="E48" s="459">
        <v>31</v>
      </c>
      <c r="F48" s="298">
        <v>31.35</v>
      </c>
      <c r="G48" s="298">
        <v>32</v>
      </c>
      <c r="H48" s="298">
        <v>32</v>
      </c>
      <c r="I48" s="298">
        <v>31</v>
      </c>
      <c r="J48" s="298">
        <v>31</v>
      </c>
      <c r="K48" s="298">
        <v>32</v>
      </c>
      <c r="L48" s="256">
        <v>34</v>
      </c>
      <c r="M48" s="108">
        <v>31</v>
      </c>
    </row>
    <row r="49" spans="1:13" ht="20.100000000000001" customHeight="1">
      <c r="A49" s="256" t="s">
        <v>333</v>
      </c>
      <c r="B49" s="454">
        <v>77</v>
      </c>
      <c r="C49" s="298">
        <v>146</v>
      </c>
      <c r="D49" s="459">
        <v>146</v>
      </c>
      <c r="E49" s="459">
        <v>187</v>
      </c>
      <c r="F49" s="298">
        <v>119</v>
      </c>
      <c r="G49" s="298">
        <v>267</v>
      </c>
      <c r="H49" s="298">
        <v>216</v>
      </c>
      <c r="I49" s="298">
        <v>352</v>
      </c>
      <c r="J49" s="298">
        <v>284</v>
      </c>
      <c r="K49" s="298">
        <v>730</v>
      </c>
      <c r="L49" s="256">
        <v>728</v>
      </c>
      <c r="M49" s="108">
        <v>649</v>
      </c>
    </row>
    <row r="50" spans="1:13" ht="20.100000000000001" customHeight="1">
      <c r="A50" s="256" t="s">
        <v>334</v>
      </c>
      <c r="B50" s="256">
        <v>45</v>
      </c>
      <c r="C50" s="298">
        <v>25</v>
      </c>
      <c r="D50" s="298">
        <v>25</v>
      </c>
      <c r="E50" s="298">
        <v>23</v>
      </c>
      <c r="F50" s="298">
        <v>32</v>
      </c>
      <c r="G50" s="298">
        <v>9</v>
      </c>
      <c r="H50" s="298">
        <v>20</v>
      </c>
      <c r="I50" s="298">
        <v>21</v>
      </c>
      <c r="J50" s="298">
        <v>30</v>
      </c>
      <c r="K50" s="298">
        <v>77</v>
      </c>
      <c r="L50" s="256">
        <v>102</v>
      </c>
      <c r="M50" s="108">
        <v>96</v>
      </c>
    </row>
    <row r="51" spans="1:13" ht="20.100000000000001" customHeight="1">
      <c r="A51" s="256" t="s">
        <v>335</v>
      </c>
      <c r="B51" s="256">
        <v>25</v>
      </c>
      <c r="C51" s="298">
        <v>25</v>
      </c>
      <c r="D51" s="298">
        <v>25</v>
      </c>
      <c r="E51" s="298">
        <v>25</v>
      </c>
      <c r="F51" s="298">
        <v>5.95</v>
      </c>
      <c r="G51" s="298">
        <v>5</v>
      </c>
      <c r="H51" s="294">
        <v>1</v>
      </c>
      <c r="I51" s="360">
        <v>5</v>
      </c>
      <c r="J51" s="298">
        <v>13</v>
      </c>
      <c r="K51" s="298">
        <v>47</v>
      </c>
      <c r="L51" s="256">
        <v>57</v>
      </c>
      <c r="M51" s="306">
        <v>89</v>
      </c>
    </row>
    <row r="52" spans="1:13" ht="20.100000000000001" customHeight="1">
      <c r="A52" s="256" t="s">
        <v>336</v>
      </c>
      <c r="B52" s="256">
        <v>1</v>
      </c>
      <c r="C52" s="298">
        <v>1</v>
      </c>
      <c r="D52" s="298">
        <v>1</v>
      </c>
      <c r="E52" s="460">
        <v>0</v>
      </c>
      <c r="F52" s="460">
        <v>0</v>
      </c>
      <c r="G52" s="294">
        <v>0</v>
      </c>
      <c r="H52" s="294">
        <v>0</v>
      </c>
      <c r="I52" s="294">
        <v>0</v>
      </c>
      <c r="J52" s="294">
        <v>0</v>
      </c>
      <c r="K52" s="298">
        <v>15</v>
      </c>
      <c r="L52" s="256">
        <v>3</v>
      </c>
      <c r="M52" s="108">
        <v>67</v>
      </c>
    </row>
    <row r="53" spans="1:13" ht="20.100000000000001" customHeight="1">
      <c r="A53" s="256" t="s">
        <v>337</v>
      </c>
      <c r="B53" s="256">
        <v>7</v>
      </c>
      <c r="C53" s="298">
        <v>10</v>
      </c>
      <c r="D53" s="298">
        <v>13</v>
      </c>
      <c r="E53" s="298">
        <v>38</v>
      </c>
      <c r="F53" s="298">
        <v>8.9</v>
      </c>
      <c r="G53" s="298">
        <v>7</v>
      </c>
      <c r="H53" s="294">
        <v>13</v>
      </c>
      <c r="I53" s="294">
        <v>13</v>
      </c>
      <c r="J53" s="298">
        <v>10</v>
      </c>
      <c r="K53" s="298">
        <v>13</v>
      </c>
      <c r="L53" s="256">
        <v>39</v>
      </c>
      <c r="M53" s="108">
        <v>41</v>
      </c>
    </row>
    <row r="54" spans="1:13" ht="20.100000000000001" customHeight="1">
      <c r="A54" s="256" t="s">
        <v>338</v>
      </c>
      <c r="B54" s="256">
        <v>18</v>
      </c>
      <c r="C54" s="298">
        <v>17</v>
      </c>
      <c r="D54" s="298">
        <v>17</v>
      </c>
      <c r="E54" s="298">
        <v>17</v>
      </c>
      <c r="F54" s="298">
        <v>18.82</v>
      </c>
      <c r="G54" s="298">
        <v>14</v>
      </c>
      <c r="H54" s="294">
        <v>10</v>
      </c>
      <c r="I54" s="294">
        <v>9</v>
      </c>
      <c r="J54" s="298">
        <v>13</v>
      </c>
      <c r="K54" s="298">
        <v>20</v>
      </c>
      <c r="L54" s="256">
        <v>25</v>
      </c>
      <c r="M54" s="108">
        <v>17</v>
      </c>
    </row>
    <row r="55" spans="1:13" ht="20.100000000000001" customHeight="1">
      <c r="A55" s="256" t="s">
        <v>339</v>
      </c>
      <c r="B55" s="256">
        <v>6</v>
      </c>
      <c r="C55" s="298">
        <v>6</v>
      </c>
      <c r="D55" s="298">
        <v>10</v>
      </c>
      <c r="E55" s="298">
        <v>10</v>
      </c>
      <c r="F55" s="298">
        <v>7.75</v>
      </c>
      <c r="G55" s="298">
        <v>7</v>
      </c>
      <c r="H55" s="298">
        <v>8</v>
      </c>
      <c r="I55" s="298">
        <v>9</v>
      </c>
      <c r="J55" s="298">
        <v>8</v>
      </c>
      <c r="K55" s="298">
        <v>8</v>
      </c>
      <c r="L55" s="256">
        <v>22</v>
      </c>
      <c r="M55" s="108">
        <v>22</v>
      </c>
    </row>
    <row r="56" spans="1:13" ht="20.100000000000001" customHeight="1">
      <c r="A56" s="256" t="s">
        <v>340</v>
      </c>
      <c r="B56" s="256">
        <v>70</v>
      </c>
      <c r="C56" s="298">
        <v>61</v>
      </c>
      <c r="D56" s="298">
        <v>54</v>
      </c>
      <c r="E56" s="298">
        <v>69</v>
      </c>
      <c r="F56" s="298">
        <v>139</v>
      </c>
      <c r="G56" s="298">
        <v>33</v>
      </c>
      <c r="H56" s="298">
        <v>29</v>
      </c>
      <c r="I56" s="298">
        <v>29</v>
      </c>
      <c r="J56" s="298">
        <v>7</v>
      </c>
      <c r="K56" s="298">
        <v>6</v>
      </c>
      <c r="L56" s="256">
        <v>27</v>
      </c>
      <c r="M56" s="108">
        <v>15</v>
      </c>
    </row>
    <row r="57" spans="1:13" ht="20.100000000000001" customHeight="1">
      <c r="G57" s="461"/>
      <c r="H57" s="277"/>
      <c r="I57" s="277"/>
      <c r="J57" s="277"/>
    </row>
    <row r="58" spans="1:13" ht="20.100000000000001" customHeight="1">
      <c r="A58" s="132"/>
      <c r="B58" s="132"/>
      <c r="C58" s="132"/>
      <c r="D58" s="132"/>
      <c r="E58" s="132"/>
      <c r="F58" s="462"/>
    </row>
    <row r="59" spans="1:13" ht="20.100000000000001" customHeight="1">
      <c r="A59" s="132"/>
      <c r="B59" s="132"/>
      <c r="C59" s="132"/>
      <c r="D59" s="132"/>
      <c r="E59" s="132"/>
      <c r="F59" s="462"/>
    </row>
    <row r="60" spans="1:13" ht="20.100000000000001" customHeight="1">
      <c r="A60" s="132"/>
      <c r="B60" s="132"/>
      <c r="C60" s="132"/>
      <c r="D60" s="132"/>
      <c r="E60" s="132"/>
      <c r="F60" s="462"/>
    </row>
    <row r="61" spans="1:13" ht="20.100000000000001" customHeight="1">
      <c r="A61" s="132"/>
      <c r="B61" s="132"/>
      <c r="C61" s="132"/>
      <c r="D61" s="132"/>
      <c r="E61" s="132"/>
      <c r="F61" s="462"/>
    </row>
    <row r="62" spans="1:13" ht="20.100000000000001" customHeight="1">
      <c r="A62" s="132"/>
      <c r="B62" s="132"/>
      <c r="C62" s="132"/>
      <c r="D62" s="132"/>
      <c r="E62" s="132"/>
      <c r="F62" s="462"/>
    </row>
    <row r="63" spans="1:13" ht="20.100000000000001" customHeight="1">
      <c r="A63" s="132"/>
      <c r="B63" s="132"/>
      <c r="C63" s="132"/>
      <c r="D63" s="132"/>
      <c r="E63" s="132"/>
      <c r="F63" s="462"/>
    </row>
    <row r="64" spans="1:13" ht="20.100000000000001" customHeight="1">
      <c r="A64" s="132"/>
      <c r="B64" s="132"/>
      <c r="C64" s="132"/>
      <c r="D64" s="132"/>
      <c r="E64" s="132"/>
      <c r="F64" s="462"/>
    </row>
    <row r="65" spans="1:13" ht="20.100000000000001" customHeight="1">
      <c r="A65" s="132"/>
      <c r="B65" s="132"/>
      <c r="C65" s="132"/>
      <c r="D65" s="132"/>
      <c r="E65" s="132"/>
      <c r="F65" s="462"/>
    </row>
    <row r="66" spans="1:13" ht="20.100000000000001" customHeight="1">
      <c r="A66" s="132"/>
      <c r="B66" s="132"/>
      <c r="C66" s="132"/>
      <c r="D66" s="132"/>
      <c r="E66" s="132"/>
      <c r="F66" s="462"/>
    </row>
    <row r="67" spans="1:13" ht="20.100000000000001" customHeight="1">
      <c r="A67" s="132"/>
      <c r="B67" s="132"/>
      <c r="C67" s="132"/>
      <c r="D67" s="132"/>
      <c r="E67" s="132"/>
      <c r="F67" s="462"/>
    </row>
    <row r="68" spans="1:13" ht="20.100000000000001" customHeight="1">
      <c r="A68" s="132"/>
      <c r="B68" s="132"/>
      <c r="C68" s="132"/>
      <c r="D68" s="132"/>
      <c r="E68" s="132"/>
      <c r="F68" s="462"/>
    </row>
    <row r="69" spans="1:13" ht="20.100000000000001" customHeight="1">
      <c r="A69" s="132"/>
      <c r="B69" s="132"/>
      <c r="C69" s="463"/>
      <c r="D69" s="463"/>
      <c r="E69" s="463"/>
      <c r="F69" s="463"/>
      <c r="G69" s="463"/>
      <c r="H69" s="463"/>
      <c r="I69" s="463"/>
      <c r="J69" s="463"/>
      <c r="K69" s="463"/>
      <c r="L69" s="463"/>
    </row>
    <row r="70" spans="1:13" ht="20.100000000000001" customHeight="1">
      <c r="A70" s="132"/>
      <c r="B70" s="132"/>
      <c r="C70" s="132"/>
      <c r="D70" s="132"/>
      <c r="E70" s="132"/>
      <c r="F70" s="132"/>
      <c r="G70" s="132"/>
      <c r="H70" s="132"/>
      <c r="I70" s="132"/>
      <c r="J70" s="132"/>
      <c r="K70" s="132"/>
      <c r="L70" s="132"/>
    </row>
    <row r="71" spans="1:13" ht="20.100000000000001" customHeight="1">
      <c r="A71" s="311" t="s">
        <v>444</v>
      </c>
      <c r="B71" s="311"/>
      <c r="C71" s="311"/>
      <c r="D71" s="311"/>
      <c r="E71" s="311"/>
    </row>
    <row r="72" spans="1:13" ht="20.100000000000001" customHeight="1">
      <c r="A72" s="311" t="s">
        <v>365</v>
      </c>
      <c r="B72" s="311"/>
      <c r="C72" s="311"/>
      <c r="D72" s="311"/>
      <c r="E72" s="311"/>
    </row>
    <row r="73" spans="1:13" ht="20.100000000000001" customHeight="1">
      <c r="A73" s="341" t="s">
        <v>380</v>
      </c>
      <c r="B73" s="311"/>
      <c r="C73" s="311"/>
      <c r="D73" s="311"/>
      <c r="E73" s="311"/>
    </row>
    <row r="74" spans="1:13" ht="20.100000000000001" customHeight="1">
      <c r="A74" s="454"/>
      <c r="B74" s="454"/>
      <c r="D74" s="455"/>
      <c r="E74" s="455"/>
      <c r="F74" s="455"/>
      <c r="G74" s="455"/>
      <c r="H74" s="455"/>
      <c r="M74" s="336" t="s">
        <v>479</v>
      </c>
    </row>
    <row r="75" spans="1:13" ht="27" customHeight="1">
      <c r="A75" s="456"/>
      <c r="B75" s="141">
        <v>2009</v>
      </c>
      <c r="C75" s="342">
        <v>2010</v>
      </c>
      <c r="D75" s="141">
        <v>2011</v>
      </c>
      <c r="E75" s="213">
        <v>2012</v>
      </c>
      <c r="F75" s="318">
        <v>2013</v>
      </c>
      <c r="G75" s="213">
        <v>2014</v>
      </c>
      <c r="H75" s="318">
        <v>2015</v>
      </c>
      <c r="I75" s="141">
        <v>2016</v>
      </c>
      <c r="J75" s="141">
        <v>2017</v>
      </c>
      <c r="K75" s="141">
        <v>2018</v>
      </c>
      <c r="L75" s="141">
        <v>2019</v>
      </c>
      <c r="M75" s="141">
        <v>2020</v>
      </c>
    </row>
    <row r="76" spans="1:13" ht="20.100000000000001" customHeight="1">
      <c r="A76" s="457" t="s">
        <v>17</v>
      </c>
      <c r="B76" s="458">
        <f t="shared" ref="B76:M76" si="2">SUM(B77:B91)</f>
        <v>332</v>
      </c>
      <c r="C76" s="269">
        <f t="shared" si="2"/>
        <v>441</v>
      </c>
      <c r="D76" s="269">
        <f t="shared" si="2"/>
        <v>529</v>
      </c>
      <c r="E76" s="269">
        <f t="shared" si="2"/>
        <v>602</v>
      </c>
      <c r="F76" s="269">
        <f t="shared" si="2"/>
        <v>383</v>
      </c>
      <c r="G76" s="269">
        <f t="shared" si="2"/>
        <v>370</v>
      </c>
      <c r="H76" s="269">
        <f t="shared" si="2"/>
        <v>307</v>
      </c>
      <c r="I76" s="269">
        <f t="shared" si="2"/>
        <v>507</v>
      </c>
      <c r="J76" s="269">
        <f t="shared" si="2"/>
        <v>496</v>
      </c>
      <c r="K76" s="269">
        <f t="shared" si="2"/>
        <v>493</v>
      </c>
      <c r="L76" s="269">
        <f t="shared" si="2"/>
        <v>1310</v>
      </c>
      <c r="M76" s="269">
        <f t="shared" si="2"/>
        <v>1208</v>
      </c>
    </row>
    <row r="77" spans="1:13" ht="20.100000000000001" customHeight="1">
      <c r="A77" s="256" t="s">
        <v>326</v>
      </c>
      <c r="B77" s="256">
        <v>3</v>
      </c>
      <c r="C77" s="298">
        <v>2</v>
      </c>
      <c r="D77" s="298">
        <v>2</v>
      </c>
      <c r="E77" s="298">
        <v>2</v>
      </c>
      <c r="F77" s="298">
        <v>2</v>
      </c>
      <c r="G77" s="298">
        <v>2</v>
      </c>
      <c r="H77" s="298">
        <v>8</v>
      </c>
      <c r="I77" s="298">
        <v>28</v>
      </c>
      <c r="J77" s="298">
        <v>41</v>
      </c>
      <c r="K77" s="298">
        <v>48</v>
      </c>
      <c r="L77" s="256">
        <v>70</v>
      </c>
      <c r="M77" s="108">
        <v>57</v>
      </c>
    </row>
    <row r="78" spans="1:13" ht="20.100000000000001" customHeight="1">
      <c r="A78" s="256" t="s">
        <v>327</v>
      </c>
      <c r="B78" s="256">
        <v>9</v>
      </c>
      <c r="C78" s="298">
        <v>17</v>
      </c>
      <c r="D78" s="298">
        <v>20</v>
      </c>
      <c r="E78" s="298">
        <v>20</v>
      </c>
      <c r="F78" s="298">
        <v>15</v>
      </c>
      <c r="G78" s="298">
        <v>6</v>
      </c>
      <c r="H78" s="294">
        <v>0</v>
      </c>
      <c r="I78" s="360">
        <v>1</v>
      </c>
      <c r="J78" s="298">
        <v>2</v>
      </c>
      <c r="K78" s="298">
        <v>3</v>
      </c>
      <c r="L78" s="256">
        <v>58</v>
      </c>
      <c r="M78" s="108">
        <v>17</v>
      </c>
    </row>
    <row r="79" spans="1:13" ht="20.100000000000001" customHeight="1">
      <c r="A79" s="256" t="s">
        <v>328</v>
      </c>
      <c r="B79" s="256">
        <v>7</v>
      </c>
      <c r="C79" s="298">
        <v>13</v>
      </c>
      <c r="D79" s="298">
        <v>98</v>
      </c>
      <c r="E79" s="298">
        <v>100</v>
      </c>
      <c r="F79" s="298">
        <v>41</v>
      </c>
      <c r="G79" s="298">
        <v>12</v>
      </c>
      <c r="H79" s="298">
        <v>5</v>
      </c>
      <c r="I79" s="298">
        <v>37</v>
      </c>
      <c r="J79" s="298">
        <v>21</v>
      </c>
      <c r="K79" s="298">
        <v>11</v>
      </c>
      <c r="L79" s="256">
        <v>11</v>
      </c>
      <c r="M79" s="108">
        <v>8</v>
      </c>
    </row>
    <row r="80" spans="1:13" ht="20.100000000000001" customHeight="1">
      <c r="A80" s="256" t="s">
        <v>329</v>
      </c>
      <c r="B80" s="256">
        <v>19</v>
      </c>
      <c r="C80" s="298">
        <v>31</v>
      </c>
      <c r="D80" s="298">
        <v>16</v>
      </c>
      <c r="E80" s="298">
        <v>17</v>
      </c>
      <c r="F80" s="298">
        <v>12</v>
      </c>
      <c r="G80" s="298">
        <v>8</v>
      </c>
      <c r="H80" s="298">
        <v>4</v>
      </c>
      <c r="I80" s="298">
        <v>31</v>
      </c>
      <c r="J80" s="298">
        <v>17</v>
      </c>
      <c r="K80" s="298">
        <v>26</v>
      </c>
      <c r="L80" s="256">
        <v>50</v>
      </c>
      <c r="M80" s="108">
        <v>94</v>
      </c>
    </row>
    <row r="81" spans="1:13" ht="20.100000000000001" customHeight="1">
      <c r="A81" s="256" t="s">
        <v>330</v>
      </c>
      <c r="B81" s="256">
        <v>39</v>
      </c>
      <c r="C81" s="298">
        <v>39</v>
      </c>
      <c r="D81" s="298">
        <v>50</v>
      </c>
      <c r="E81" s="298">
        <v>71</v>
      </c>
      <c r="F81" s="298">
        <v>39</v>
      </c>
      <c r="G81" s="298">
        <v>16</v>
      </c>
      <c r="H81" s="298">
        <v>16</v>
      </c>
      <c r="I81" s="298">
        <v>25</v>
      </c>
      <c r="J81" s="298">
        <v>27</v>
      </c>
      <c r="K81" s="298">
        <v>20</v>
      </c>
      <c r="L81" s="256">
        <v>33</v>
      </c>
      <c r="M81" s="108">
        <v>20</v>
      </c>
    </row>
    <row r="82" spans="1:13" ht="20.100000000000001" customHeight="1">
      <c r="A82" s="256" t="s">
        <v>331</v>
      </c>
      <c r="B82" s="256">
        <v>40</v>
      </c>
      <c r="C82" s="298">
        <v>40</v>
      </c>
      <c r="D82" s="298">
        <v>37</v>
      </c>
      <c r="E82" s="298">
        <v>45</v>
      </c>
      <c r="F82" s="298">
        <v>42</v>
      </c>
      <c r="G82" s="298">
        <v>56</v>
      </c>
      <c r="H82" s="294">
        <v>54</v>
      </c>
      <c r="I82" s="294">
        <v>54</v>
      </c>
      <c r="J82" s="298">
        <v>76</v>
      </c>
      <c r="K82" s="298">
        <v>86</v>
      </c>
      <c r="L82" s="256">
        <v>247</v>
      </c>
      <c r="M82" s="108">
        <v>212</v>
      </c>
    </row>
    <row r="83" spans="1:13" ht="20.100000000000001" customHeight="1">
      <c r="A83" s="256" t="s">
        <v>332</v>
      </c>
      <c r="B83" s="462">
        <v>22</v>
      </c>
      <c r="C83" s="298">
        <v>22</v>
      </c>
      <c r="D83" s="298">
        <v>22</v>
      </c>
      <c r="E83" s="298">
        <v>22</v>
      </c>
      <c r="F83" s="298">
        <v>32</v>
      </c>
      <c r="G83" s="298">
        <v>32</v>
      </c>
      <c r="H83" s="298">
        <v>32</v>
      </c>
      <c r="I83" s="298">
        <v>31</v>
      </c>
      <c r="J83" s="298">
        <v>31</v>
      </c>
      <c r="K83" s="298">
        <v>32</v>
      </c>
      <c r="L83" s="256">
        <v>34</v>
      </c>
      <c r="M83" s="108">
        <v>31</v>
      </c>
    </row>
    <row r="84" spans="1:13" ht="20.100000000000001" customHeight="1">
      <c r="A84" s="256" t="s">
        <v>333</v>
      </c>
      <c r="B84" s="462">
        <v>74</v>
      </c>
      <c r="C84" s="298">
        <v>137</v>
      </c>
      <c r="D84" s="298">
        <v>142</v>
      </c>
      <c r="E84" s="298">
        <v>149</v>
      </c>
      <c r="F84" s="298">
        <v>104</v>
      </c>
      <c r="G84" s="298">
        <v>171</v>
      </c>
      <c r="H84" s="298">
        <v>122</v>
      </c>
      <c r="I84" s="298">
        <v>239</v>
      </c>
      <c r="J84" s="298">
        <v>223</v>
      </c>
      <c r="K84" s="298">
        <v>167</v>
      </c>
      <c r="L84" s="256">
        <v>638</v>
      </c>
      <c r="M84" s="108">
        <v>573</v>
      </c>
    </row>
    <row r="85" spans="1:13" ht="20.100000000000001" customHeight="1">
      <c r="A85" s="256" t="s">
        <v>334</v>
      </c>
      <c r="B85" s="256">
        <v>20</v>
      </c>
      <c r="C85" s="298">
        <v>20</v>
      </c>
      <c r="D85" s="298">
        <v>25</v>
      </c>
      <c r="E85" s="298">
        <v>23</v>
      </c>
      <c r="F85" s="298">
        <v>23</v>
      </c>
      <c r="G85" s="298">
        <v>7</v>
      </c>
      <c r="H85" s="298">
        <v>20</v>
      </c>
      <c r="I85" s="298">
        <v>20</v>
      </c>
      <c r="J85" s="298">
        <v>22</v>
      </c>
      <c r="K85" s="298">
        <v>48</v>
      </c>
      <c r="L85" s="256">
        <v>70</v>
      </c>
      <c r="M85" s="108">
        <v>68</v>
      </c>
    </row>
    <row r="86" spans="1:13" ht="20.100000000000001" customHeight="1">
      <c r="A86" s="256" t="s">
        <v>335</v>
      </c>
      <c r="B86" s="256">
        <v>25</v>
      </c>
      <c r="C86" s="298">
        <v>25</v>
      </c>
      <c r="D86" s="298">
        <v>25</v>
      </c>
      <c r="E86" s="298">
        <v>25</v>
      </c>
      <c r="F86" s="298">
        <v>3</v>
      </c>
      <c r="G86" s="298">
        <v>3</v>
      </c>
      <c r="H86" s="294">
        <v>1</v>
      </c>
      <c r="I86" s="360">
        <v>1</v>
      </c>
      <c r="J86" s="298">
        <v>3</v>
      </c>
      <c r="K86" s="298">
        <v>17</v>
      </c>
      <c r="L86" s="256">
        <v>17</v>
      </c>
      <c r="M86" s="306">
        <v>53</v>
      </c>
    </row>
    <row r="87" spans="1:13" ht="20.100000000000001" customHeight="1">
      <c r="A87" s="256" t="s">
        <v>336</v>
      </c>
      <c r="B87" s="256">
        <v>1</v>
      </c>
      <c r="C87" s="298">
        <v>1</v>
      </c>
      <c r="D87" s="298">
        <v>1</v>
      </c>
      <c r="E87" s="460">
        <v>0</v>
      </c>
      <c r="F87" s="460">
        <v>0</v>
      </c>
      <c r="G87" s="294">
        <v>0</v>
      </c>
      <c r="H87" s="294">
        <v>0</v>
      </c>
      <c r="I87" s="294">
        <v>0</v>
      </c>
      <c r="J87" s="294">
        <v>0</v>
      </c>
      <c r="K87" s="298">
        <v>1</v>
      </c>
      <c r="L87" s="256">
        <v>2</v>
      </c>
      <c r="M87" s="108">
        <v>29</v>
      </c>
    </row>
    <row r="88" spans="1:13" ht="20.100000000000001" customHeight="1">
      <c r="A88" s="256" t="s">
        <v>337</v>
      </c>
      <c r="B88" s="256">
        <v>4</v>
      </c>
      <c r="C88" s="298">
        <v>10</v>
      </c>
      <c r="D88" s="298">
        <v>12</v>
      </c>
      <c r="E88" s="298">
        <v>37</v>
      </c>
      <c r="F88" s="298">
        <v>8</v>
      </c>
      <c r="G88" s="298">
        <v>5</v>
      </c>
      <c r="H88" s="294">
        <v>8</v>
      </c>
      <c r="I88" s="294">
        <v>9</v>
      </c>
      <c r="J88" s="298">
        <v>6</v>
      </c>
      <c r="K88" s="298">
        <v>8</v>
      </c>
      <c r="L88" s="256">
        <v>22</v>
      </c>
      <c r="M88" s="108">
        <v>16</v>
      </c>
    </row>
    <row r="89" spans="1:13" ht="20.100000000000001" customHeight="1">
      <c r="A89" s="256" t="s">
        <v>338</v>
      </c>
      <c r="B89" s="256">
        <v>14</v>
      </c>
      <c r="C89" s="298">
        <v>17</v>
      </c>
      <c r="D89" s="298">
        <v>15</v>
      </c>
      <c r="E89" s="298">
        <v>17</v>
      </c>
      <c r="F89" s="298">
        <v>16</v>
      </c>
      <c r="G89" s="298">
        <v>12</v>
      </c>
      <c r="H89" s="294">
        <v>8</v>
      </c>
      <c r="I89" s="294">
        <v>8</v>
      </c>
      <c r="J89" s="298">
        <v>12</v>
      </c>
      <c r="K89" s="298">
        <v>13</v>
      </c>
      <c r="L89" s="256">
        <v>19</v>
      </c>
      <c r="M89" s="108">
        <v>13</v>
      </c>
    </row>
    <row r="90" spans="1:13" ht="20.100000000000001" customHeight="1">
      <c r="A90" s="256" t="s">
        <v>339</v>
      </c>
      <c r="B90" s="256">
        <v>5</v>
      </c>
      <c r="C90" s="298">
        <v>6</v>
      </c>
      <c r="D90" s="298">
        <v>10</v>
      </c>
      <c r="E90" s="298">
        <v>6</v>
      </c>
      <c r="F90" s="298">
        <v>7</v>
      </c>
      <c r="G90" s="298">
        <v>7</v>
      </c>
      <c r="H90" s="298">
        <v>7</v>
      </c>
      <c r="I90" s="298">
        <v>9</v>
      </c>
      <c r="J90" s="298">
        <v>8</v>
      </c>
      <c r="K90" s="298">
        <v>8</v>
      </c>
      <c r="L90" s="256">
        <v>18</v>
      </c>
      <c r="M90" s="108">
        <v>9</v>
      </c>
    </row>
    <row r="91" spans="1:13" ht="20.100000000000001" customHeight="1">
      <c r="A91" s="256" t="s">
        <v>340</v>
      </c>
      <c r="B91" s="256">
        <v>50</v>
      </c>
      <c r="C91" s="298">
        <v>61</v>
      </c>
      <c r="D91" s="298">
        <v>54</v>
      </c>
      <c r="E91" s="298">
        <v>68</v>
      </c>
      <c r="F91" s="298">
        <v>39</v>
      </c>
      <c r="G91" s="298">
        <v>33</v>
      </c>
      <c r="H91" s="298">
        <v>22</v>
      </c>
      <c r="I91" s="298">
        <v>14</v>
      </c>
      <c r="J91" s="298">
        <v>7</v>
      </c>
      <c r="K91" s="298">
        <v>5</v>
      </c>
      <c r="L91" s="256">
        <v>21</v>
      </c>
      <c r="M91" s="108">
        <v>8</v>
      </c>
    </row>
    <row r="92" spans="1:13" ht="20.100000000000001" customHeight="1">
      <c r="H92" s="277"/>
      <c r="I92" s="277"/>
      <c r="J92" s="277"/>
    </row>
    <row r="93" spans="1:13" ht="20.100000000000001" customHeight="1">
      <c r="A93" s="132"/>
      <c r="B93" s="132"/>
      <c r="C93" s="132"/>
      <c r="D93" s="132"/>
      <c r="E93" s="132"/>
      <c r="F93" s="462"/>
    </row>
    <row r="94" spans="1:13" ht="20.100000000000001" customHeight="1">
      <c r="A94" s="132"/>
      <c r="B94" s="132"/>
      <c r="C94" s="132"/>
      <c r="D94" s="132"/>
      <c r="E94" s="132"/>
      <c r="F94" s="462"/>
    </row>
    <row r="95" spans="1:13" ht="20.100000000000001" customHeight="1">
      <c r="A95" s="132"/>
      <c r="B95" s="132"/>
      <c r="C95" s="132"/>
      <c r="D95" s="132"/>
      <c r="E95" s="132"/>
      <c r="F95" s="462"/>
    </row>
    <row r="96" spans="1:13" ht="20.100000000000001" customHeight="1">
      <c r="A96" s="132"/>
      <c r="B96" s="132"/>
      <c r="C96" s="132"/>
      <c r="D96" s="132"/>
      <c r="E96" s="132"/>
      <c r="F96" s="462"/>
    </row>
    <row r="97" spans="1:13" ht="20.100000000000001" customHeight="1">
      <c r="A97" s="132"/>
      <c r="B97" s="132"/>
      <c r="C97" s="132"/>
      <c r="D97" s="132"/>
      <c r="E97" s="132"/>
      <c r="F97" s="462"/>
    </row>
    <row r="98" spans="1:13" ht="20.100000000000001" customHeight="1">
      <c r="A98" s="132"/>
      <c r="B98" s="132"/>
      <c r="C98" s="132"/>
      <c r="D98" s="132"/>
      <c r="E98" s="132"/>
      <c r="F98" s="462"/>
    </row>
    <row r="99" spans="1:13" ht="20.100000000000001" customHeight="1">
      <c r="A99" s="132"/>
      <c r="B99" s="132"/>
      <c r="C99" s="132"/>
      <c r="D99" s="132"/>
      <c r="E99" s="132"/>
      <c r="F99" s="462"/>
    </row>
    <row r="100" spans="1:13" ht="20.100000000000001" customHeight="1">
      <c r="A100" s="132"/>
      <c r="B100" s="132"/>
      <c r="C100" s="132"/>
      <c r="D100" s="132"/>
      <c r="E100" s="132"/>
      <c r="F100" s="462"/>
    </row>
    <row r="101" spans="1:13" ht="20.100000000000001" customHeight="1">
      <c r="A101" s="132"/>
      <c r="B101" s="132"/>
      <c r="C101" s="132"/>
      <c r="D101" s="132"/>
      <c r="E101" s="132"/>
      <c r="F101" s="462"/>
    </row>
    <row r="102" spans="1:13" ht="20.100000000000001" customHeight="1">
      <c r="A102" s="132"/>
      <c r="B102" s="132"/>
      <c r="C102" s="132"/>
      <c r="D102" s="132"/>
      <c r="E102" s="132"/>
      <c r="F102" s="462"/>
    </row>
    <row r="103" spans="1:13" ht="20.100000000000001" customHeight="1">
      <c r="A103" s="132"/>
      <c r="B103" s="132"/>
      <c r="C103" s="132"/>
      <c r="D103" s="132"/>
      <c r="E103" s="132"/>
      <c r="F103" s="462"/>
    </row>
    <row r="104" spans="1:13" ht="20.100000000000001" customHeight="1">
      <c r="A104" s="132"/>
      <c r="B104" s="132"/>
      <c r="C104" s="132"/>
      <c r="D104" s="132"/>
      <c r="E104" s="132"/>
      <c r="F104" s="462"/>
    </row>
    <row r="105" spans="1:13" ht="20.100000000000001" customHeight="1">
      <c r="A105" s="132"/>
      <c r="B105" s="132"/>
      <c r="C105" s="463"/>
      <c r="D105" s="463"/>
      <c r="E105" s="463"/>
      <c r="F105" s="463"/>
      <c r="G105" s="463"/>
      <c r="H105" s="463"/>
      <c r="I105" s="463"/>
      <c r="J105" s="463"/>
      <c r="K105" s="463"/>
      <c r="L105" s="463"/>
    </row>
    <row r="106" spans="1:13" s="277" customFormat="1" ht="20.100000000000001" customHeight="1">
      <c r="A106" s="439" t="s">
        <v>445</v>
      </c>
      <c r="B106" s="439"/>
      <c r="C106" s="439"/>
      <c r="D106" s="439"/>
      <c r="E106" s="439"/>
      <c r="F106" s="439"/>
      <c r="G106" s="439"/>
      <c r="H106" s="439"/>
      <c r="I106" s="439"/>
      <c r="J106" s="439"/>
      <c r="K106" s="439"/>
      <c r="L106" s="439"/>
    </row>
    <row r="107" spans="1:13" s="277" customFormat="1" ht="20.100000000000001" customHeight="1">
      <c r="A107" s="439" t="s">
        <v>365</v>
      </c>
      <c r="B107" s="439"/>
      <c r="C107" s="439"/>
      <c r="D107" s="439"/>
      <c r="E107" s="439"/>
      <c r="F107" s="464"/>
    </row>
    <row r="108" spans="1:13" s="277" customFormat="1" ht="20.100000000000001" customHeight="1">
      <c r="A108" s="440" t="s">
        <v>381</v>
      </c>
      <c r="B108" s="439"/>
      <c r="C108" s="439"/>
      <c r="D108" s="439"/>
      <c r="E108" s="439"/>
      <c r="F108" s="464"/>
    </row>
    <row r="109" spans="1:13" s="277" customFormat="1" ht="20.100000000000001" customHeight="1">
      <c r="A109" s="450"/>
      <c r="B109" s="450"/>
      <c r="D109" s="330"/>
      <c r="E109" s="330"/>
      <c r="F109" s="330"/>
      <c r="G109" s="330"/>
      <c r="H109" s="330"/>
      <c r="J109" s="446"/>
      <c r="K109" s="446"/>
      <c r="M109" s="442" t="s">
        <v>404</v>
      </c>
    </row>
    <row r="110" spans="1:13" s="277" customFormat="1" ht="27" customHeight="1">
      <c r="A110" s="452"/>
      <c r="B110" s="141">
        <v>2009</v>
      </c>
      <c r="C110" s="317">
        <v>2010</v>
      </c>
      <c r="D110" s="141">
        <v>2011</v>
      </c>
      <c r="E110" s="141">
        <v>2012</v>
      </c>
      <c r="F110" s="318">
        <v>2013</v>
      </c>
      <c r="G110" s="141">
        <v>2014</v>
      </c>
      <c r="H110" s="318">
        <v>2015</v>
      </c>
      <c r="I110" s="141">
        <v>2016</v>
      </c>
      <c r="J110" s="141">
        <v>2017</v>
      </c>
      <c r="K110" s="141">
        <v>2018</v>
      </c>
      <c r="L110" s="141">
        <v>2019</v>
      </c>
      <c r="M110" s="141">
        <v>2020</v>
      </c>
    </row>
    <row r="111" spans="1:13" s="277" customFormat="1" ht="20.100000000000001" customHeight="1">
      <c r="A111" s="444" t="s">
        <v>17</v>
      </c>
      <c r="B111" s="153">
        <f t="shared" ref="B111:M111" si="3">SUM(B112:B126)</f>
        <v>2041</v>
      </c>
      <c r="C111" s="269">
        <f t="shared" si="3"/>
        <v>2733</v>
      </c>
      <c r="D111" s="269">
        <f t="shared" si="3"/>
        <v>3175</v>
      </c>
      <c r="E111" s="269">
        <f t="shared" si="3"/>
        <v>3625</v>
      </c>
      <c r="F111" s="269">
        <f t="shared" si="3"/>
        <v>2353</v>
      </c>
      <c r="G111" s="269">
        <f t="shared" si="3"/>
        <v>2257</v>
      </c>
      <c r="H111" s="269">
        <f t="shared" si="3"/>
        <v>1989</v>
      </c>
      <c r="I111" s="269">
        <f t="shared" si="3"/>
        <v>3626</v>
      </c>
      <c r="J111" s="269">
        <f t="shared" si="3"/>
        <v>3185</v>
      </c>
      <c r="K111" s="269">
        <f t="shared" si="3"/>
        <v>4274</v>
      </c>
      <c r="L111" s="269">
        <f t="shared" si="3"/>
        <v>11147</v>
      </c>
      <c r="M111" s="269">
        <f t="shared" si="3"/>
        <v>10739</v>
      </c>
    </row>
    <row r="112" spans="1:13" s="277" customFormat="1" ht="20.100000000000001" customHeight="1">
      <c r="A112" s="277" t="s">
        <v>326</v>
      </c>
      <c r="B112" s="277">
        <v>17</v>
      </c>
      <c r="C112" s="459">
        <v>12</v>
      </c>
      <c r="D112" s="298">
        <v>9</v>
      </c>
      <c r="E112" s="298">
        <v>5</v>
      </c>
      <c r="F112" s="298">
        <v>10</v>
      </c>
      <c r="G112" s="298">
        <v>11</v>
      </c>
      <c r="H112" s="298">
        <v>37</v>
      </c>
      <c r="I112" s="298">
        <v>140</v>
      </c>
      <c r="J112" s="298">
        <v>236</v>
      </c>
      <c r="K112" s="298">
        <v>322</v>
      </c>
      <c r="L112" s="277">
        <v>840</v>
      </c>
      <c r="M112" s="108">
        <v>517</v>
      </c>
    </row>
    <row r="113" spans="1:13" s="277" customFormat="1" ht="20.100000000000001" customHeight="1">
      <c r="A113" s="277" t="s">
        <v>327</v>
      </c>
      <c r="B113" s="277">
        <v>92</v>
      </c>
      <c r="C113" s="459">
        <v>98</v>
      </c>
      <c r="D113" s="298">
        <v>89</v>
      </c>
      <c r="E113" s="298">
        <v>88</v>
      </c>
      <c r="F113" s="298">
        <v>75</v>
      </c>
      <c r="G113" s="298">
        <v>37</v>
      </c>
      <c r="H113" s="294">
        <v>0</v>
      </c>
      <c r="I113" s="360">
        <v>4</v>
      </c>
      <c r="J113" s="298">
        <v>18</v>
      </c>
      <c r="K113" s="298">
        <v>21</v>
      </c>
      <c r="L113" s="277">
        <v>55</v>
      </c>
      <c r="M113" s="108">
        <v>151</v>
      </c>
    </row>
    <row r="114" spans="1:13" s="277" customFormat="1" ht="20.100000000000001" customHeight="1">
      <c r="A114" s="277" t="s">
        <v>328</v>
      </c>
      <c r="B114" s="277">
        <v>33</v>
      </c>
      <c r="C114" s="459">
        <v>74</v>
      </c>
      <c r="D114" s="298">
        <v>533</v>
      </c>
      <c r="E114" s="298">
        <v>353</v>
      </c>
      <c r="F114" s="298">
        <v>197</v>
      </c>
      <c r="G114" s="298">
        <v>77</v>
      </c>
      <c r="H114" s="298">
        <v>26</v>
      </c>
      <c r="I114" s="298">
        <v>224</v>
      </c>
      <c r="J114" s="298">
        <v>154</v>
      </c>
      <c r="K114" s="298">
        <v>65</v>
      </c>
      <c r="L114" s="277">
        <v>170</v>
      </c>
      <c r="M114" s="108">
        <v>61</v>
      </c>
    </row>
    <row r="115" spans="1:13" s="277" customFormat="1" ht="20.100000000000001" customHeight="1">
      <c r="A115" s="277" t="s">
        <v>329</v>
      </c>
      <c r="B115" s="277">
        <v>188</v>
      </c>
      <c r="C115" s="459">
        <v>253</v>
      </c>
      <c r="D115" s="298">
        <v>71</v>
      </c>
      <c r="E115" s="298">
        <v>145</v>
      </c>
      <c r="F115" s="298">
        <v>78</v>
      </c>
      <c r="G115" s="298">
        <v>57</v>
      </c>
      <c r="H115" s="298">
        <v>28</v>
      </c>
      <c r="I115" s="298">
        <v>285</v>
      </c>
      <c r="J115" s="298">
        <v>164</v>
      </c>
      <c r="K115" s="298">
        <v>620</v>
      </c>
      <c r="L115" s="277">
        <v>1617</v>
      </c>
      <c r="M115" s="108">
        <v>840</v>
      </c>
    </row>
    <row r="116" spans="1:13" s="277" customFormat="1" ht="20.100000000000001" customHeight="1">
      <c r="A116" s="277" t="s">
        <v>330</v>
      </c>
      <c r="B116" s="277">
        <v>137</v>
      </c>
      <c r="C116" s="459">
        <v>237</v>
      </c>
      <c r="D116" s="298">
        <v>212</v>
      </c>
      <c r="E116" s="298">
        <v>309</v>
      </c>
      <c r="F116" s="298">
        <v>230</v>
      </c>
      <c r="G116" s="298">
        <v>112</v>
      </c>
      <c r="H116" s="298">
        <v>104</v>
      </c>
      <c r="I116" s="298">
        <v>143</v>
      </c>
      <c r="J116" s="298">
        <v>223</v>
      </c>
      <c r="K116" s="298">
        <v>151</v>
      </c>
      <c r="L116" s="277">
        <v>394</v>
      </c>
      <c r="M116" s="108">
        <v>170</v>
      </c>
    </row>
    <row r="117" spans="1:13" s="277" customFormat="1" ht="20.100000000000001" customHeight="1">
      <c r="A117" s="277" t="s">
        <v>331</v>
      </c>
      <c r="B117" s="277">
        <v>317</v>
      </c>
      <c r="C117" s="459">
        <v>227</v>
      </c>
      <c r="D117" s="298">
        <v>210</v>
      </c>
      <c r="E117" s="298">
        <v>324</v>
      </c>
      <c r="F117" s="298">
        <v>444</v>
      </c>
      <c r="G117" s="298">
        <v>310</v>
      </c>
      <c r="H117" s="294">
        <v>310</v>
      </c>
      <c r="I117" s="294">
        <v>467</v>
      </c>
      <c r="J117" s="298">
        <v>435</v>
      </c>
      <c r="K117" s="298">
        <v>700</v>
      </c>
      <c r="L117" s="277">
        <v>1826</v>
      </c>
      <c r="M117" s="108">
        <v>1906</v>
      </c>
    </row>
    <row r="118" spans="1:13" s="277" customFormat="1" ht="20.100000000000001" customHeight="1">
      <c r="A118" s="277" t="s">
        <v>332</v>
      </c>
      <c r="B118" s="277">
        <v>137</v>
      </c>
      <c r="C118" s="459">
        <v>137</v>
      </c>
      <c r="D118" s="298">
        <v>137</v>
      </c>
      <c r="E118" s="298">
        <v>180</v>
      </c>
      <c r="F118" s="298">
        <v>149</v>
      </c>
      <c r="G118" s="298">
        <v>161</v>
      </c>
      <c r="H118" s="298">
        <v>161</v>
      </c>
      <c r="I118" s="298">
        <v>148</v>
      </c>
      <c r="J118" s="298">
        <v>203</v>
      </c>
      <c r="K118" s="298">
        <v>280</v>
      </c>
      <c r="L118" s="277">
        <v>730</v>
      </c>
      <c r="M118" s="108">
        <v>250</v>
      </c>
    </row>
    <row r="119" spans="1:13" s="277" customFormat="1" ht="20.100000000000001" customHeight="1">
      <c r="A119" s="277" t="s">
        <v>333</v>
      </c>
      <c r="B119" s="277">
        <v>265</v>
      </c>
      <c r="C119" s="459">
        <v>698</v>
      </c>
      <c r="D119" s="298">
        <v>734</v>
      </c>
      <c r="E119" s="298">
        <v>655</v>
      </c>
      <c r="F119" s="298">
        <v>536</v>
      </c>
      <c r="G119" s="298">
        <v>1026</v>
      </c>
      <c r="H119" s="298">
        <v>842</v>
      </c>
      <c r="I119" s="298">
        <v>1755</v>
      </c>
      <c r="J119" s="298">
        <v>1358</v>
      </c>
      <c r="K119" s="298">
        <v>1359</v>
      </c>
      <c r="L119" s="277">
        <v>3545</v>
      </c>
      <c r="M119" s="108">
        <v>5240</v>
      </c>
    </row>
    <row r="120" spans="1:13" s="277" customFormat="1" ht="20.100000000000001" customHeight="1">
      <c r="A120" s="277" t="s">
        <v>334</v>
      </c>
      <c r="B120" s="277">
        <v>130</v>
      </c>
      <c r="C120" s="459">
        <v>80</v>
      </c>
      <c r="D120" s="298">
        <v>294</v>
      </c>
      <c r="E120" s="298">
        <v>166</v>
      </c>
      <c r="F120" s="298">
        <v>119</v>
      </c>
      <c r="G120" s="298">
        <v>43</v>
      </c>
      <c r="H120" s="298">
        <v>128</v>
      </c>
      <c r="I120" s="298">
        <v>165</v>
      </c>
      <c r="J120" s="298">
        <v>138</v>
      </c>
      <c r="K120" s="298">
        <v>359</v>
      </c>
      <c r="L120" s="277">
        <v>935</v>
      </c>
      <c r="M120" s="108">
        <v>555</v>
      </c>
    </row>
    <row r="121" spans="1:13" s="277" customFormat="1" ht="20.100000000000001" customHeight="1">
      <c r="A121" s="277" t="s">
        <v>335</v>
      </c>
      <c r="B121" s="277">
        <v>150</v>
      </c>
      <c r="C121" s="459">
        <v>163</v>
      </c>
      <c r="D121" s="298">
        <v>164</v>
      </c>
      <c r="E121" s="298">
        <v>310</v>
      </c>
      <c r="F121" s="298">
        <v>19</v>
      </c>
      <c r="G121" s="298">
        <v>24</v>
      </c>
      <c r="H121" s="122">
        <v>4</v>
      </c>
      <c r="I121" s="298">
        <v>10</v>
      </c>
      <c r="J121" s="298">
        <v>18</v>
      </c>
      <c r="K121" s="298">
        <v>9</v>
      </c>
      <c r="L121" s="277">
        <v>24</v>
      </c>
      <c r="M121" s="306">
        <v>451</v>
      </c>
    </row>
    <row r="122" spans="1:13" s="277" customFormat="1" ht="20.100000000000001" customHeight="1">
      <c r="A122" s="277" t="s">
        <v>336</v>
      </c>
      <c r="B122" s="277">
        <v>8</v>
      </c>
      <c r="C122" s="459">
        <v>8</v>
      </c>
      <c r="D122" s="298">
        <v>8</v>
      </c>
      <c r="E122" s="460">
        <v>0</v>
      </c>
      <c r="F122" s="460">
        <v>0</v>
      </c>
      <c r="G122" s="294">
        <v>0</v>
      </c>
      <c r="H122" s="294">
        <v>0</v>
      </c>
      <c r="I122" s="294">
        <v>0</v>
      </c>
      <c r="J122" s="294">
        <v>0</v>
      </c>
      <c r="K122" s="298">
        <v>124</v>
      </c>
      <c r="L122" s="277">
        <v>323</v>
      </c>
      <c r="M122" s="108">
        <v>208</v>
      </c>
    </row>
    <row r="123" spans="1:13" s="277" customFormat="1" ht="20.100000000000001" customHeight="1">
      <c r="A123" s="277" t="s">
        <v>337</v>
      </c>
      <c r="B123" s="277">
        <v>55</v>
      </c>
      <c r="C123" s="459">
        <v>105</v>
      </c>
      <c r="D123" s="298">
        <v>157</v>
      </c>
      <c r="E123" s="298">
        <v>405</v>
      </c>
      <c r="F123" s="298">
        <v>92</v>
      </c>
      <c r="G123" s="298">
        <v>39</v>
      </c>
      <c r="H123" s="294">
        <v>92</v>
      </c>
      <c r="I123" s="294">
        <v>70</v>
      </c>
      <c r="J123" s="298">
        <v>53</v>
      </c>
      <c r="K123" s="298">
        <v>64</v>
      </c>
      <c r="L123" s="277">
        <v>167</v>
      </c>
      <c r="M123" s="108">
        <v>145</v>
      </c>
    </row>
    <row r="124" spans="1:13" s="277" customFormat="1" ht="20.100000000000001" customHeight="1">
      <c r="A124" s="277" t="s">
        <v>338</v>
      </c>
      <c r="B124" s="277">
        <v>137</v>
      </c>
      <c r="C124" s="459">
        <v>136</v>
      </c>
      <c r="D124" s="298">
        <v>126</v>
      </c>
      <c r="E124" s="298">
        <v>149</v>
      </c>
      <c r="F124" s="298">
        <v>128</v>
      </c>
      <c r="G124" s="298">
        <v>85</v>
      </c>
      <c r="H124" s="294">
        <v>60</v>
      </c>
      <c r="I124" s="294">
        <v>60</v>
      </c>
      <c r="J124" s="298">
        <v>80</v>
      </c>
      <c r="K124" s="298">
        <v>99</v>
      </c>
      <c r="L124" s="277">
        <v>258</v>
      </c>
      <c r="M124" s="108">
        <v>96</v>
      </c>
    </row>
    <row r="125" spans="1:13" s="277" customFormat="1" ht="20.100000000000001" customHeight="1">
      <c r="A125" s="277" t="s">
        <v>339</v>
      </c>
      <c r="B125" s="277">
        <v>57</v>
      </c>
      <c r="C125" s="459">
        <v>87</v>
      </c>
      <c r="D125" s="298">
        <v>61</v>
      </c>
      <c r="E125" s="298">
        <v>86</v>
      </c>
      <c r="F125" s="298">
        <v>48</v>
      </c>
      <c r="G125" s="298">
        <v>50</v>
      </c>
      <c r="H125" s="298">
        <v>52</v>
      </c>
      <c r="I125" s="298">
        <v>70</v>
      </c>
      <c r="J125" s="298">
        <v>52</v>
      </c>
      <c r="K125" s="298">
        <v>68</v>
      </c>
      <c r="L125" s="277">
        <v>177</v>
      </c>
      <c r="M125" s="108">
        <v>79</v>
      </c>
    </row>
    <row r="126" spans="1:13" s="277" customFormat="1" ht="20.100000000000001" customHeight="1">
      <c r="A126" s="277" t="s">
        <v>340</v>
      </c>
      <c r="B126" s="277">
        <v>318</v>
      </c>
      <c r="C126" s="459">
        <v>418</v>
      </c>
      <c r="D126" s="298">
        <v>370</v>
      </c>
      <c r="E126" s="298">
        <v>450</v>
      </c>
      <c r="F126" s="298">
        <v>228</v>
      </c>
      <c r="G126" s="298">
        <v>225</v>
      </c>
      <c r="H126" s="298">
        <v>145</v>
      </c>
      <c r="I126" s="298">
        <v>85</v>
      </c>
      <c r="J126" s="298">
        <v>53</v>
      </c>
      <c r="K126" s="298">
        <v>33</v>
      </c>
      <c r="L126" s="277">
        <v>86</v>
      </c>
      <c r="M126" s="108">
        <v>70</v>
      </c>
    </row>
    <row r="127" spans="1:13" s="277" customFormat="1" ht="20.100000000000001" customHeight="1">
      <c r="A127" s="450"/>
      <c r="B127" s="450"/>
      <c r="C127" s="450"/>
      <c r="D127" s="450"/>
      <c r="E127" s="256"/>
      <c r="F127" s="256"/>
    </row>
    <row r="128" spans="1:13" ht="20.100000000000001" customHeight="1">
      <c r="A128" s="132"/>
      <c r="B128" s="132"/>
      <c r="C128" s="132"/>
      <c r="D128" s="132"/>
      <c r="E128" s="132"/>
      <c r="F128" s="336"/>
    </row>
    <row r="129" spans="1:13" ht="20.100000000000001" customHeight="1">
      <c r="A129" s="132"/>
      <c r="B129" s="132"/>
      <c r="C129" s="132"/>
      <c r="D129" s="132"/>
      <c r="E129" s="132"/>
      <c r="F129" s="336"/>
    </row>
    <row r="130" spans="1:13" ht="20.100000000000001" customHeight="1">
      <c r="A130" s="132"/>
      <c r="B130" s="132"/>
      <c r="C130" s="132"/>
      <c r="D130" s="132"/>
      <c r="E130" s="132"/>
      <c r="F130" s="336"/>
    </row>
    <row r="131" spans="1:13" ht="20.100000000000001" customHeight="1">
      <c r="A131" s="132"/>
      <c r="B131" s="132"/>
      <c r="C131" s="132"/>
      <c r="D131" s="132"/>
      <c r="E131" s="132"/>
      <c r="F131" s="336"/>
    </row>
    <row r="132" spans="1:13" ht="20.100000000000001" customHeight="1">
      <c r="A132" s="132"/>
      <c r="B132" s="132"/>
      <c r="C132" s="132"/>
      <c r="D132" s="132"/>
      <c r="E132" s="132"/>
      <c r="F132" s="336"/>
    </row>
    <row r="133" spans="1:13" ht="20.100000000000001" customHeight="1">
      <c r="A133" s="132"/>
      <c r="B133" s="132"/>
      <c r="C133" s="132"/>
      <c r="D133" s="132"/>
      <c r="E133" s="132"/>
      <c r="F133" s="336"/>
    </row>
    <row r="134" spans="1:13" ht="20.100000000000001" customHeight="1">
      <c r="A134" s="132"/>
      <c r="B134" s="132"/>
      <c r="C134" s="132"/>
      <c r="D134" s="132"/>
      <c r="E134" s="132"/>
      <c r="F134" s="336"/>
    </row>
    <row r="135" spans="1:13" ht="20.100000000000001" customHeight="1">
      <c r="A135" s="132"/>
      <c r="B135" s="132"/>
      <c r="C135" s="132"/>
      <c r="D135" s="132"/>
      <c r="E135" s="132"/>
      <c r="F135" s="336"/>
    </row>
    <row r="136" spans="1:13" ht="20.100000000000001" customHeight="1">
      <c r="A136" s="132"/>
      <c r="B136" s="132"/>
      <c r="C136" s="132"/>
      <c r="D136" s="132"/>
      <c r="E136" s="132"/>
      <c r="F136" s="336"/>
    </row>
    <row r="137" spans="1:13" ht="20.100000000000001" customHeight="1">
      <c r="A137" s="132"/>
      <c r="B137" s="132"/>
      <c r="C137" s="132"/>
      <c r="D137" s="132"/>
      <c r="E137" s="132"/>
      <c r="F137" s="336"/>
    </row>
    <row r="138" spans="1:13" ht="20.100000000000001" customHeight="1">
      <c r="A138" s="132"/>
      <c r="B138" s="132"/>
      <c r="C138" s="132"/>
      <c r="D138" s="132"/>
      <c r="E138" s="132"/>
      <c r="F138" s="336"/>
    </row>
    <row r="139" spans="1:13" ht="20.100000000000001" customHeight="1">
      <c r="A139" s="132"/>
      <c r="B139" s="132"/>
      <c r="C139" s="132"/>
      <c r="D139" s="132"/>
      <c r="E139" s="132"/>
      <c r="F139" s="336"/>
    </row>
    <row r="140" spans="1:13" ht="20.100000000000001" customHeight="1">
      <c r="A140" s="132"/>
      <c r="B140" s="132"/>
      <c r="C140" s="463"/>
      <c r="D140" s="463"/>
      <c r="E140" s="463"/>
      <c r="F140" s="463"/>
      <c r="G140" s="463"/>
      <c r="H140" s="463"/>
      <c r="I140" s="463"/>
      <c r="J140" s="463"/>
      <c r="K140" s="463"/>
      <c r="L140" s="463"/>
    </row>
    <row r="141" spans="1:13" s="277" customFormat="1" ht="20.100000000000001" customHeight="1">
      <c r="A141" s="439" t="s">
        <v>446</v>
      </c>
      <c r="B141" s="439"/>
      <c r="C141" s="439"/>
      <c r="D141" s="439"/>
      <c r="E141" s="439"/>
      <c r="F141" s="439"/>
      <c r="G141" s="439"/>
      <c r="H141" s="439"/>
      <c r="I141" s="439"/>
      <c r="J141" s="439"/>
      <c r="K141" s="439"/>
      <c r="L141" s="439"/>
    </row>
    <row r="142" spans="1:13" s="277" customFormat="1" ht="20.100000000000001" customHeight="1">
      <c r="A142" s="439" t="s">
        <v>365</v>
      </c>
      <c r="B142" s="439"/>
      <c r="C142" s="439"/>
      <c r="D142" s="439"/>
      <c r="E142" s="439"/>
    </row>
    <row r="143" spans="1:13" s="277" customFormat="1" ht="20.100000000000001" customHeight="1">
      <c r="A143" s="440" t="s">
        <v>382</v>
      </c>
      <c r="B143" s="439"/>
      <c r="C143" s="439"/>
      <c r="D143" s="439"/>
      <c r="E143" s="439"/>
    </row>
    <row r="144" spans="1:13" s="277" customFormat="1" ht="20.100000000000001" customHeight="1">
      <c r="A144" s="450"/>
      <c r="B144" s="450"/>
      <c r="C144" s="450"/>
      <c r="E144" s="451"/>
      <c r="F144" s="451"/>
      <c r="G144" s="451"/>
      <c r="H144" s="451"/>
      <c r="I144" s="446"/>
      <c r="J144" s="446"/>
      <c r="K144" s="446"/>
      <c r="M144" s="442" t="s">
        <v>479</v>
      </c>
    </row>
    <row r="145" spans="1:13" s="277" customFormat="1" ht="27" customHeight="1">
      <c r="A145" s="452"/>
      <c r="B145" s="141">
        <v>2009</v>
      </c>
      <c r="C145" s="317">
        <v>2010</v>
      </c>
      <c r="D145" s="141">
        <v>2011</v>
      </c>
      <c r="E145" s="141">
        <v>2012</v>
      </c>
      <c r="F145" s="318">
        <v>2013</v>
      </c>
      <c r="G145" s="141">
        <v>2014</v>
      </c>
      <c r="H145" s="318">
        <v>2015</v>
      </c>
      <c r="I145" s="141">
        <v>2016</v>
      </c>
      <c r="J145" s="141">
        <v>2017</v>
      </c>
      <c r="K145" s="141">
        <v>2018</v>
      </c>
      <c r="L145" s="141">
        <v>2019</v>
      </c>
      <c r="M145" s="141">
        <v>2020</v>
      </c>
    </row>
    <row r="146" spans="1:13" s="277" customFormat="1" ht="20.100000000000001" customHeight="1">
      <c r="A146" s="444" t="s">
        <v>17</v>
      </c>
      <c r="B146" s="153">
        <f t="shared" ref="B146:M146" si="4">SUM(B147:B161)</f>
        <v>193</v>
      </c>
      <c r="C146" s="269">
        <f t="shared" si="4"/>
        <v>193</v>
      </c>
      <c r="D146" s="269">
        <f t="shared" si="4"/>
        <v>196</v>
      </c>
      <c r="E146" s="269">
        <f t="shared" si="4"/>
        <v>200</v>
      </c>
      <c r="F146" s="269">
        <f t="shared" si="4"/>
        <v>197.47</v>
      </c>
      <c r="G146" s="269">
        <f t="shared" si="4"/>
        <v>271</v>
      </c>
      <c r="H146" s="269">
        <f t="shared" si="4"/>
        <v>254</v>
      </c>
      <c r="I146" s="269">
        <f t="shared" si="4"/>
        <v>303</v>
      </c>
      <c r="J146" s="269">
        <f t="shared" si="4"/>
        <v>300</v>
      </c>
      <c r="K146" s="269">
        <f t="shared" si="4"/>
        <v>365</v>
      </c>
      <c r="L146" s="269">
        <f t="shared" si="4"/>
        <v>754</v>
      </c>
      <c r="M146" s="269">
        <f t="shared" si="4"/>
        <v>795</v>
      </c>
    </row>
    <row r="147" spans="1:13" s="277" customFormat="1" ht="20.100000000000001" customHeight="1">
      <c r="A147" s="277" t="s">
        <v>326</v>
      </c>
      <c r="B147" s="295">
        <v>19</v>
      </c>
      <c r="C147" s="322">
        <v>9</v>
      </c>
      <c r="D147" s="122">
        <v>6</v>
      </c>
      <c r="E147" s="122">
        <v>5</v>
      </c>
      <c r="F147" s="298">
        <v>4.5999999999999996</v>
      </c>
      <c r="G147" s="298">
        <v>6</v>
      </c>
      <c r="H147" s="298">
        <v>8</v>
      </c>
      <c r="I147" s="298">
        <v>9</v>
      </c>
      <c r="J147" s="380">
        <v>10</v>
      </c>
      <c r="K147" s="380">
        <v>9</v>
      </c>
      <c r="L147" s="277">
        <v>13</v>
      </c>
      <c r="M147" s="108">
        <v>7</v>
      </c>
    </row>
    <row r="148" spans="1:13" s="277" customFormat="1" ht="20.100000000000001" customHeight="1">
      <c r="A148" s="277" t="s">
        <v>327</v>
      </c>
      <c r="B148" s="295">
        <v>16</v>
      </c>
      <c r="C148" s="322">
        <v>18</v>
      </c>
      <c r="D148" s="122">
        <v>20</v>
      </c>
      <c r="E148" s="122">
        <v>20</v>
      </c>
      <c r="F148" s="298">
        <v>25</v>
      </c>
      <c r="G148" s="298">
        <v>22</v>
      </c>
      <c r="H148" s="298">
        <v>22</v>
      </c>
      <c r="I148" s="298">
        <v>31</v>
      </c>
      <c r="J148" s="380">
        <v>19</v>
      </c>
      <c r="K148" s="380">
        <v>19</v>
      </c>
      <c r="L148" s="277">
        <v>27</v>
      </c>
      <c r="M148" s="108">
        <v>26</v>
      </c>
    </row>
    <row r="149" spans="1:13" s="277" customFormat="1" ht="20.100000000000001" customHeight="1">
      <c r="A149" s="277" t="s">
        <v>328</v>
      </c>
      <c r="B149" s="295">
        <v>2</v>
      </c>
      <c r="C149" s="322">
        <v>3</v>
      </c>
      <c r="D149" s="122">
        <v>3</v>
      </c>
      <c r="E149" s="122">
        <v>3</v>
      </c>
      <c r="F149" s="445">
        <v>0</v>
      </c>
      <c r="G149" s="298">
        <v>2</v>
      </c>
      <c r="H149" s="298">
        <v>1</v>
      </c>
      <c r="I149" s="298">
        <v>2</v>
      </c>
      <c r="J149" s="380">
        <v>2</v>
      </c>
      <c r="K149" s="380">
        <v>2</v>
      </c>
      <c r="L149" s="298">
        <v>2</v>
      </c>
      <c r="M149" s="561">
        <v>0</v>
      </c>
    </row>
    <row r="150" spans="1:13" s="277" customFormat="1" ht="20.100000000000001" customHeight="1">
      <c r="A150" s="277" t="s">
        <v>329</v>
      </c>
      <c r="B150" s="295">
        <v>26</v>
      </c>
      <c r="C150" s="322">
        <v>28</v>
      </c>
      <c r="D150" s="122">
        <v>22</v>
      </c>
      <c r="E150" s="122">
        <v>23</v>
      </c>
      <c r="F150" s="298">
        <v>14.9</v>
      </c>
      <c r="G150" s="298">
        <v>16</v>
      </c>
      <c r="H150" s="298">
        <v>17</v>
      </c>
      <c r="I150" s="298">
        <v>23</v>
      </c>
      <c r="J150" s="380">
        <v>10</v>
      </c>
      <c r="K150" s="380">
        <v>15</v>
      </c>
      <c r="L150" s="277">
        <v>21</v>
      </c>
      <c r="M150" s="108">
        <v>16</v>
      </c>
    </row>
    <row r="151" spans="1:13" s="277" customFormat="1" ht="20.100000000000001" customHeight="1">
      <c r="A151" s="277" t="s">
        <v>330</v>
      </c>
      <c r="B151" s="295">
        <v>14</v>
      </c>
      <c r="C151" s="322">
        <v>15</v>
      </c>
      <c r="D151" s="122">
        <v>19</v>
      </c>
      <c r="E151" s="122">
        <v>20</v>
      </c>
      <c r="F151" s="298">
        <v>20.100000000000001</v>
      </c>
      <c r="G151" s="298">
        <v>18</v>
      </c>
      <c r="H151" s="298">
        <v>18</v>
      </c>
      <c r="I151" s="298">
        <v>35</v>
      </c>
      <c r="J151" s="380">
        <v>35</v>
      </c>
      <c r="K151" s="380">
        <v>27</v>
      </c>
      <c r="L151" s="277">
        <v>12</v>
      </c>
      <c r="M151" s="108">
        <v>12</v>
      </c>
    </row>
    <row r="152" spans="1:13" s="277" customFormat="1" ht="20.100000000000001" customHeight="1">
      <c r="A152" s="277" t="s">
        <v>331</v>
      </c>
      <c r="B152" s="295">
        <v>12</v>
      </c>
      <c r="C152" s="322">
        <v>14</v>
      </c>
      <c r="D152" s="122">
        <v>15</v>
      </c>
      <c r="E152" s="122">
        <v>25</v>
      </c>
      <c r="F152" s="298">
        <v>30.5</v>
      </c>
      <c r="G152" s="298">
        <v>35</v>
      </c>
      <c r="H152" s="294">
        <v>35</v>
      </c>
      <c r="I152" s="294">
        <v>35</v>
      </c>
      <c r="J152" s="380">
        <v>31</v>
      </c>
      <c r="K152" s="380">
        <v>31</v>
      </c>
      <c r="L152" s="277">
        <v>30</v>
      </c>
      <c r="M152" s="108">
        <v>30</v>
      </c>
    </row>
    <row r="153" spans="1:13" s="277" customFormat="1" ht="20.100000000000001" customHeight="1">
      <c r="A153" s="277" t="s">
        <v>332</v>
      </c>
      <c r="B153" s="295">
        <v>30</v>
      </c>
      <c r="C153" s="322">
        <v>30</v>
      </c>
      <c r="D153" s="122">
        <v>30</v>
      </c>
      <c r="E153" s="122">
        <v>30</v>
      </c>
      <c r="F153" s="298">
        <v>24</v>
      </c>
      <c r="G153" s="298">
        <v>24</v>
      </c>
      <c r="H153" s="298">
        <v>24</v>
      </c>
      <c r="I153" s="298">
        <v>24</v>
      </c>
      <c r="J153" s="380">
        <v>24</v>
      </c>
      <c r="K153" s="380">
        <v>25</v>
      </c>
      <c r="L153" s="277">
        <v>25</v>
      </c>
      <c r="M153" s="108">
        <v>25</v>
      </c>
    </row>
    <row r="154" spans="1:13" s="277" customFormat="1" ht="20.100000000000001" customHeight="1">
      <c r="A154" s="277" t="s">
        <v>333</v>
      </c>
      <c r="B154" s="295">
        <v>7</v>
      </c>
      <c r="C154" s="322">
        <v>7</v>
      </c>
      <c r="D154" s="122">
        <v>7</v>
      </c>
      <c r="E154" s="122">
        <v>7</v>
      </c>
      <c r="F154" s="298">
        <v>7</v>
      </c>
      <c r="G154" s="298">
        <v>54</v>
      </c>
      <c r="H154" s="298">
        <v>18</v>
      </c>
      <c r="I154" s="298">
        <v>17</v>
      </c>
      <c r="J154" s="380">
        <v>19</v>
      </c>
      <c r="K154" s="380">
        <v>53</v>
      </c>
      <c r="L154" s="277">
        <v>55</v>
      </c>
      <c r="M154" s="108">
        <v>4</v>
      </c>
    </row>
    <row r="155" spans="1:13" s="277" customFormat="1" ht="20.100000000000001" customHeight="1">
      <c r="A155" s="277" t="s">
        <v>334</v>
      </c>
      <c r="B155" s="295"/>
      <c r="C155" s="445">
        <v>0</v>
      </c>
      <c r="D155" s="445">
        <v>0</v>
      </c>
      <c r="E155" s="460">
        <v>0</v>
      </c>
      <c r="F155" s="460">
        <v>0</v>
      </c>
      <c r="G155" s="294">
        <v>0</v>
      </c>
      <c r="H155" s="294">
        <v>0</v>
      </c>
      <c r="I155" s="294">
        <v>0</v>
      </c>
      <c r="J155" s="380">
        <v>5</v>
      </c>
      <c r="K155" s="294">
        <v>0</v>
      </c>
      <c r="L155" s="277">
        <v>23</v>
      </c>
      <c r="M155" s="108">
        <v>24</v>
      </c>
    </row>
    <row r="156" spans="1:13" s="277" customFormat="1" ht="20.100000000000001" customHeight="1">
      <c r="A156" s="277" t="s">
        <v>335</v>
      </c>
      <c r="B156" s="295">
        <v>5</v>
      </c>
      <c r="C156" s="322">
        <v>5</v>
      </c>
      <c r="D156" s="122">
        <v>5</v>
      </c>
      <c r="E156" s="122">
        <v>5</v>
      </c>
      <c r="F156" s="298">
        <v>5.47</v>
      </c>
      <c r="G156" s="298">
        <v>3</v>
      </c>
      <c r="H156" s="298">
        <v>4</v>
      </c>
      <c r="I156" s="298">
        <v>4</v>
      </c>
      <c r="J156" s="380">
        <v>5</v>
      </c>
      <c r="K156" s="380">
        <v>15</v>
      </c>
      <c r="L156" s="277">
        <v>23</v>
      </c>
      <c r="M156" s="108">
        <v>10</v>
      </c>
    </row>
    <row r="157" spans="1:13" s="277" customFormat="1" ht="20.100000000000001" customHeight="1">
      <c r="A157" s="277" t="s">
        <v>336</v>
      </c>
      <c r="B157" s="295">
        <v>19</v>
      </c>
      <c r="C157" s="322">
        <v>21</v>
      </c>
      <c r="D157" s="122">
        <v>27</v>
      </c>
      <c r="E157" s="122">
        <v>32</v>
      </c>
      <c r="F157" s="298">
        <v>38.9</v>
      </c>
      <c r="G157" s="298">
        <v>68</v>
      </c>
      <c r="H157" s="298">
        <v>87</v>
      </c>
      <c r="I157" s="298">
        <v>102</v>
      </c>
      <c r="J157" s="380">
        <v>121</v>
      </c>
      <c r="K157" s="380">
        <v>140</v>
      </c>
      <c r="L157" s="277">
        <v>501</v>
      </c>
      <c r="M157" s="108">
        <v>622</v>
      </c>
    </row>
    <row r="158" spans="1:13" s="277" customFormat="1" ht="20.100000000000001" customHeight="1">
      <c r="A158" s="277" t="s">
        <v>337</v>
      </c>
      <c r="B158" s="295">
        <v>15</v>
      </c>
      <c r="C158" s="322">
        <v>18</v>
      </c>
      <c r="D158" s="122">
        <v>18</v>
      </c>
      <c r="E158" s="122">
        <v>5</v>
      </c>
      <c r="F158" s="298">
        <v>6.7</v>
      </c>
      <c r="G158" s="298">
        <v>7</v>
      </c>
      <c r="H158" s="294">
        <v>8</v>
      </c>
      <c r="I158" s="294">
        <v>8</v>
      </c>
      <c r="J158" s="380">
        <v>10</v>
      </c>
      <c r="K158" s="380">
        <v>10</v>
      </c>
      <c r="L158" s="277">
        <v>8</v>
      </c>
      <c r="M158" s="108">
        <v>4</v>
      </c>
    </row>
    <row r="159" spans="1:13" s="277" customFormat="1" ht="20.100000000000001" customHeight="1">
      <c r="A159" s="277" t="s">
        <v>338</v>
      </c>
      <c r="B159" s="295">
        <v>7</v>
      </c>
      <c r="C159" s="322">
        <v>7</v>
      </c>
      <c r="D159" s="122">
        <v>7</v>
      </c>
      <c r="E159" s="122">
        <v>8</v>
      </c>
      <c r="F159" s="298">
        <v>13.3</v>
      </c>
      <c r="G159" s="298">
        <v>9</v>
      </c>
      <c r="H159" s="294">
        <v>6</v>
      </c>
      <c r="I159" s="294">
        <v>6</v>
      </c>
      <c r="J159" s="380">
        <v>4</v>
      </c>
      <c r="K159" s="380">
        <v>10</v>
      </c>
      <c r="L159" s="277">
        <v>5</v>
      </c>
      <c r="M159" s="108">
        <v>5</v>
      </c>
    </row>
    <row r="160" spans="1:13" s="277" customFormat="1" ht="20.100000000000001" customHeight="1">
      <c r="A160" s="277" t="s">
        <v>339</v>
      </c>
      <c r="B160" s="295">
        <v>7</v>
      </c>
      <c r="C160" s="322">
        <v>5</v>
      </c>
      <c r="D160" s="122">
        <v>6</v>
      </c>
      <c r="E160" s="122">
        <v>6</v>
      </c>
      <c r="F160" s="298">
        <v>4</v>
      </c>
      <c r="G160" s="298">
        <v>4</v>
      </c>
      <c r="H160" s="298">
        <v>4</v>
      </c>
      <c r="I160" s="298">
        <v>5</v>
      </c>
      <c r="J160" s="380">
        <v>4</v>
      </c>
      <c r="K160" s="380">
        <v>9</v>
      </c>
      <c r="L160" s="277">
        <v>8</v>
      </c>
      <c r="M160" s="108">
        <v>9</v>
      </c>
    </row>
    <row r="161" spans="1:13" s="277" customFormat="1" ht="20.100000000000001" customHeight="1">
      <c r="A161" s="277" t="s">
        <v>340</v>
      </c>
      <c r="B161" s="295">
        <v>14</v>
      </c>
      <c r="C161" s="322">
        <v>13</v>
      </c>
      <c r="D161" s="122">
        <v>11</v>
      </c>
      <c r="E161" s="122">
        <v>11</v>
      </c>
      <c r="F161" s="298">
        <v>3</v>
      </c>
      <c r="G161" s="298">
        <v>3</v>
      </c>
      <c r="H161" s="298">
        <v>2</v>
      </c>
      <c r="I161" s="298">
        <v>2</v>
      </c>
      <c r="J161" s="380">
        <v>1</v>
      </c>
      <c r="K161" s="294">
        <v>0</v>
      </c>
      <c r="L161" s="277">
        <v>1</v>
      </c>
      <c r="M161" s="108">
        <v>1</v>
      </c>
    </row>
    <row r="162" spans="1:13" s="277" customFormat="1" ht="20.100000000000001" customHeight="1">
      <c r="B162" s="295"/>
      <c r="C162" s="295"/>
      <c r="D162" s="295"/>
      <c r="E162" s="295"/>
      <c r="F162" s="295"/>
    </row>
    <row r="163" spans="1:13" ht="20.100000000000001" customHeight="1"/>
    <row r="164" spans="1:13" ht="20.100000000000001" customHeight="1"/>
    <row r="165" spans="1:13" ht="20.100000000000001" customHeight="1"/>
    <row r="166" spans="1:13" ht="20.100000000000001" customHeight="1"/>
    <row r="167" spans="1:13" ht="20.100000000000001" customHeight="1"/>
    <row r="168" spans="1:13" ht="20.100000000000001" customHeight="1"/>
    <row r="169" spans="1:13" ht="20.100000000000001" customHeight="1"/>
    <row r="170" spans="1:13" ht="20.100000000000001" customHeight="1"/>
    <row r="171" spans="1:13" ht="20.100000000000001" customHeight="1"/>
    <row r="172" spans="1:13" ht="20.100000000000001" customHeight="1"/>
    <row r="173" spans="1:13" ht="20.100000000000001" customHeight="1"/>
    <row r="174" spans="1:13" ht="20.100000000000001" customHeight="1"/>
    <row r="175" spans="1:13" ht="20.100000000000001" customHeight="1">
      <c r="C175" s="465"/>
      <c r="D175" s="465"/>
      <c r="E175" s="465"/>
      <c r="F175" s="465"/>
      <c r="G175" s="465"/>
      <c r="H175" s="465"/>
      <c r="I175" s="465"/>
      <c r="J175" s="465"/>
      <c r="K175" s="465"/>
      <c r="L175" s="465"/>
    </row>
    <row r="176" spans="1:13" ht="20.100000000000001" customHeight="1">
      <c r="A176" s="311" t="s">
        <v>447</v>
      </c>
      <c r="B176" s="311"/>
      <c r="C176" s="311"/>
      <c r="D176" s="311"/>
      <c r="E176" s="311"/>
      <c r="F176" s="311"/>
      <c r="G176" s="311"/>
      <c r="H176" s="311"/>
      <c r="I176" s="311"/>
      <c r="J176" s="311"/>
      <c r="K176" s="311"/>
      <c r="L176" s="311"/>
    </row>
    <row r="177" spans="1:13" ht="20.100000000000001" customHeight="1">
      <c r="A177" s="311" t="s">
        <v>365</v>
      </c>
      <c r="B177" s="311"/>
      <c r="C177" s="311"/>
      <c r="D177" s="311"/>
      <c r="E177" s="311"/>
      <c r="F177" s="462"/>
    </row>
    <row r="178" spans="1:13" ht="20.100000000000001" customHeight="1">
      <c r="A178" s="341" t="s">
        <v>383</v>
      </c>
      <c r="B178" s="311"/>
      <c r="C178" s="311"/>
      <c r="D178" s="311"/>
      <c r="E178" s="311"/>
      <c r="F178" s="462"/>
    </row>
    <row r="179" spans="1:13" ht="20.100000000000001" customHeight="1">
      <c r="A179" s="454"/>
      <c r="B179" s="454"/>
      <c r="D179" s="455"/>
      <c r="E179" s="455"/>
      <c r="F179" s="455"/>
      <c r="G179" s="455"/>
      <c r="H179" s="455"/>
      <c r="J179" s="466"/>
      <c r="K179" s="466"/>
      <c r="M179" s="467" t="s">
        <v>479</v>
      </c>
    </row>
    <row r="180" spans="1:13" ht="27" customHeight="1">
      <c r="A180" s="456"/>
      <c r="B180" s="141">
        <v>2009</v>
      </c>
      <c r="C180" s="342">
        <v>2010</v>
      </c>
      <c r="D180" s="141">
        <v>2011</v>
      </c>
      <c r="E180" s="213">
        <v>2012</v>
      </c>
      <c r="F180" s="318">
        <v>2013</v>
      </c>
      <c r="G180" s="213">
        <v>2014</v>
      </c>
      <c r="H180" s="318">
        <v>2015</v>
      </c>
      <c r="I180" s="141">
        <v>2016</v>
      </c>
      <c r="J180" s="141">
        <v>2017</v>
      </c>
      <c r="K180" s="141">
        <v>2018</v>
      </c>
      <c r="L180" s="141">
        <v>2019</v>
      </c>
      <c r="M180" s="141">
        <v>2020</v>
      </c>
    </row>
    <row r="181" spans="1:13" ht="20.100000000000001" customHeight="1">
      <c r="A181" s="457" t="s">
        <v>17</v>
      </c>
      <c r="B181" s="458">
        <f t="shared" ref="B181:M181" si="5">SUM(B182:B196)</f>
        <v>170</v>
      </c>
      <c r="C181" s="269">
        <f t="shared" si="5"/>
        <v>179</v>
      </c>
      <c r="D181" s="269">
        <f t="shared" si="5"/>
        <v>174</v>
      </c>
      <c r="E181" s="269">
        <f t="shared" si="5"/>
        <v>165</v>
      </c>
      <c r="F181" s="269">
        <f t="shared" si="5"/>
        <v>157</v>
      </c>
      <c r="G181" s="269">
        <f t="shared" si="5"/>
        <v>234</v>
      </c>
      <c r="H181" s="269">
        <f t="shared" si="5"/>
        <v>212</v>
      </c>
      <c r="I181" s="269">
        <f t="shared" si="5"/>
        <v>251</v>
      </c>
      <c r="J181" s="269">
        <f t="shared" si="5"/>
        <v>248</v>
      </c>
      <c r="K181" s="269">
        <f t="shared" si="5"/>
        <v>265</v>
      </c>
      <c r="L181" s="269">
        <f t="shared" si="5"/>
        <v>575</v>
      </c>
      <c r="M181" s="269">
        <f t="shared" si="5"/>
        <v>605</v>
      </c>
    </row>
    <row r="182" spans="1:13" ht="20.100000000000001" customHeight="1">
      <c r="A182" s="256" t="s">
        <v>326</v>
      </c>
      <c r="B182" s="295">
        <v>19</v>
      </c>
      <c r="C182" s="322">
        <v>9</v>
      </c>
      <c r="D182" s="122">
        <v>5</v>
      </c>
      <c r="E182" s="122">
        <v>4</v>
      </c>
      <c r="F182" s="298">
        <v>4</v>
      </c>
      <c r="G182" s="298">
        <v>6</v>
      </c>
      <c r="H182" s="298">
        <v>7</v>
      </c>
      <c r="I182" s="298">
        <v>8</v>
      </c>
      <c r="J182" s="380">
        <v>6</v>
      </c>
      <c r="K182" s="380">
        <v>8</v>
      </c>
      <c r="L182" s="256">
        <v>7</v>
      </c>
      <c r="M182" s="108">
        <v>5</v>
      </c>
    </row>
    <row r="183" spans="1:13" ht="20.100000000000001" customHeight="1">
      <c r="A183" s="256" t="s">
        <v>327</v>
      </c>
      <c r="B183" s="295">
        <v>11</v>
      </c>
      <c r="C183" s="322">
        <v>13</v>
      </c>
      <c r="D183" s="122">
        <v>15</v>
      </c>
      <c r="E183" s="122">
        <v>15</v>
      </c>
      <c r="F183" s="298">
        <v>16</v>
      </c>
      <c r="G183" s="298">
        <v>22</v>
      </c>
      <c r="H183" s="298">
        <v>22</v>
      </c>
      <c r="I183" s="298">
        <v>27</v>
      </c>
      <c r="J183" s="380">
        <v>17</v>
      </c>
      <c r="K183" s="380">
        <v>18</v>
      </c>
      <c r="L183" s="256">
        <v>19</v>
      </c>
      <c r="M183" s="108">
        <v>16</v>
      </c>
    </row>
    <row r="184" spans="1:13" ht="20.100000000000001" customHeight="1">
      <c r="A184" s="256" t="s">
        <v>328</v>
      </c>
      <c r="B184" s="295">
        <v>2</v>
      </c>
      <c r="C184" s="322">
        <v>3</v>
      </c>
      <c r="D184" s="122">
        <v>3</v>
      </c>
      <c r="E184" s="122">
        <v>3</v>
      </c>
      <c r="F184" s="381">
        <v>0</v>
      </c>
      <c r="G184" s="298">
        <v>1</v>
      </c>
      <c r="H184" s="298">
        <v>1</v>
      </c>
      <c r="I184" s="298">
        <v>2</v>
      </c>
      <c r="J184" s="380">
        <v>2</v>
      </c>
      <c r="K184" s="380">
        <v>2</v>
      </c>
      <c r="L184" s="298">
        <v>2</v>
      </c>
      <c r="M184" s="561">
        <v>0</v>
      </c>
    </row>
    <row r="185" spans="1:13" ht="20.100000000000001" customHeight="1">
      <c r="A185" s="256" t="s">
        <v>329</v>
      </c>
      <c r="B185" s="295">
        <v>14</v>
      </c>
      <c r="C185" s="322">
        <v>27</v>
      </c>
      <c r="D185" s="122">
        <v>21</v>
      </c>
      <c r="E185" s="122">
        <v>23</v>
      </c>
      <c r="F185" s="298">
        <v>13</v>
      </c>
      <c r="G185" s="298">
        <v>14</v>
      </c>
      <c r="H185" s="298">
        <v>16</v>
      </c>
      <c r="I185" s="298">
        <v>22</v>
      </c>
      <c r="J185" s="380">
        <v>9</v>
      </c>
      <c r="K185" s="380">
        <v>14</v>
      </c>
      <c r="L185" s="256">
        <v>20</v>
      </c>
      <c r="M185" s="108">
        <v>15</v>
      </c>
    </row>
    <row r="186" spans="1:13" ht="20.100000000000001" customHeight="1">
      <c r="A186" s="256" t="s">
        <v>330</v>
      </c>
      <c r="B186" s="295">
        <v>13</v>
      </c>
      <c r="C186" s="322">
        <v>13</v>
      </c>
      <c r="D186" s="122">
        <v>13</v>
      </c>
      <c r="E186" s="122">
        <v>16</v>
      </c>
      <c r="F186" s="298">
        <v>20</v>
      </c>
      <c r="G186" s="298">
        <v>15</v>
      </c>
      <c r="H186" s="298">
        <v>16</v>
      </c>
      <c r="I186" s="298">
        <v>31</v>
      </c>
      <c r="J186" s="380">
        <v>32</v>
      </c>
      <c r="K186" s="380">
        <v>25</v>
      </c>
      <c r="L186" s="256">
        <v>11</v>
      </c>
      <c r="M186" s="108">
        <v>11</v>
      </c>
    </row>
    <row r="187" spans="1:13" ht="20.100000000000001" customHeight="1">
      <c r="A187" s="256" t="s">
        <v>331</v>
      </c>
      <c r="B187" s="295">
        <v>11</v>
      </c>
      <c r="C187" s="322">
        <v>12</v>
      </c>
      <c r="D187" s="122">
        <v>11</v>
      </c>
      <c r="E187" s="122">
        <v>15</v>
      </c>
      <c r="F187" s="298">
        <v>20</v>
      </c>
      <c r="G187" s="298">
        <v>27</v>
      </c>
      <c r="H187" s="294">
        <v>20</v>
      </c>
      <c r="I187" s="294">
        <v>20</v>
      </c>
      <c r="J187" s="380">
        <v>20</v>
      </c>
      <c r="K187" s="380">
        <v>22</v>
      </c>
      <c r="L187" s="256">
        <v>25</v>
      </c>
      <c r="M187" s="108">
        <v>25</v>
      </c>
    </row>
    <row r="188" spans="1:13" ht="20.100000000000001" customHeight="1">
      <c r="A188" s="256" t="s">
        <v>332</v>
      </c>
      <c r="B188" s="295">
        <v>30</v>
      </c>
      <c r="C188" s="322">
        <v>30</v>
      </c>
      <c r="D188" s="122">
        <v>30</v>
      </c>
      <c r="E188" s="122">
        <v>30</v>
      </c>
      <c r="F188" s="298">
        <v>24</v>
      </c>
      <c r="G188" s="298">
        <v>24</v>
      </c>
      <c r="H188" s="298">
        <v>24</v>
      </c>
      <c r="I188" s="298">
        <v>24</v>
      </c>
      <c r="J188" s="380">
        <v>24</v>
      </c>
      <c r="K188" s="380">
        <v>25</v>
      </c>
      <c r="L188" s="256">
        <v>25</v>
      </c>
      <c r="M188" s="108">
        <v>25</v>
      </c>
    </row>
    <row r="189" spans="1:13" ht="20.100000000000001" customHeight="1">
      <c r="A189" s="256" t="s">
        <v>333</v>
      </c>
      <c r="B189" s="295">
        <v>7</v>
      </c>
      <c r="C189" s="322">
        <v>7</v>
      </c>
      <c r="D189" s="122">
        <v>7</v>
      </c>
      <c r="E189" s="122">
        <v>7</v>
      </c>
      <c r="F189" s="298">
        <v>7</v>
      </c>
      <c r="G189" s="298">
        <v>52</v>
      </c>
      <c r="H189" s="298">
        <v>16</v>
      </c>
      <c r="I189" s="298">
        <v>17</v>
      </c>
      <c r="J189" s="380">
        <v>20</v>
      </c>
      <c r="K189" s="380">
        <v>52</v>
      </c>
      <c r="L189" s="256">
        <v>49</v>
      </c>
      <c r="M189" s="108">
        <v>4</v>
      </c>
    </row>
    <row r="190" spans="1:13" ht="20.100000000000001" customHeight="1">
      <c r="A190" s="256" t="s">
        <v>334</v>
      </c>
      <c r="B190" s="295"/>
      <c r="C190" s="381">
        <v>0</v>
      </c>
      <c r="D190" s="381">
        <v>0</v>
      </c>
      <c r="E190" s="468">
        <v>0</v>
      </c>
      <c r="F190" s="468">
        <v>0</v>
      </c>
      <c r="G190" s="294">
        <v>0</v>
      </c>
      <c r="H190" s="294">
        <v>0</v>
      </c>
      <c r="I190" s="294">
        <v>0</v>
      </c>
      <c r="J190" s="380">
        <v>3</v>
      </c>
      <c r="K190" s="294">
        <v>0</v>
      </c>
      <c r="L190" s="256">
        <v>16</v>
      </c>
      <c r="M190" s="108">
        <v>17</v>
      </c>
    </row>
    <row r="191" spans="1:13" ht="20.100000000000001" customHeight="1">
      <c r="A191" s="256" t="s">
        <v>335</v>
      </c>
      <c r="B191" s="295">
        <v>5</v>
      </c>
      <c r="C191" s="322">
        <v>5</v>
      </c>
      <c r="D191" s="122">
        <v>5</v>
      </c>
      <c r="E191" s="122">
        <v>5</v>
      </c>
      <c r="F191" s="298">
        <v>4</v>
      </c>
      <c r="G191" s="298">
        <v>2</v>
      </c>
      <c r="H191" s="298">
        <v>4</v>
      </c>
      <c r="I191" s="298">
        <v>3</v>
      </c>
      <c r="J191" s="380">
        <v>5</v>
      </c>
      <c r="K191" s="380">
        <v>15</v>
      </c>
      <c r="L191" s="256">
        <v>18</v>
      </c>
      <c r="M191" s="108">
        <v>9</v>
      </c>
    </row>
    <row r="192" spans="1:13" ht="20.100000000000001" customHeight="1">
      <c r="A192" s="256" t="s">
        <v>336</v>
      </c>
      <c r="B192" s="295">
        <v>15</v>
      </c>
      <c r="C192" s="322">
        <v>17</v>
      </c>
      <c r="D192" s="122">
        <v>22</v>
      </c>
      <c r="E192" s="122">
        <v>19</v>
      </c>
      <c r="F192" s="298">
        <v>25</v>
      </c>
      <c r="G192" s="298">
        <v>49</v>
      </c>
      <c r="H192" s="298">
        <v>68</v>
      </c>
      <c r="I192" s="298">
        <v>78</v>
      </c>
      <c r="J192" s="380">
        <v>91</v>
      </c>
      <c r="K192" s="380">
        <v>57</v>
      </c>
      <c r="L192" s="256">
        <v>365</v>
      </c>
      <c r="M192" s="108">
        <v>461</v>
      </c>
    </row>
    <row r="193" spans="1:13" ht="20.100000000000001" customHeight="1">
      <c r="A193" s="256" t="s">
        <v>337</v>
      </c>
      <c r="B193" s="295">
        <v>15</v>
      </c>
      <c r="C193" s="322">
        <v>18</v>
      </c>
      <c r="D193" s="122">
        <v>18</v>
      </c>
      <c r="E193" s="122">
        <v>5</v>
      </c>
      <c r="F193" s="298">
        <v>6</v>
      </c>
      <c r="G193" s="298">
        <v>6</v>
      </c>
      <c r="H193" s="294">
        <v>7</v>
      </c>
      <c r="I193" s="294">
        <v>7</v>
      </c>
      <c r="J193" s="380">
        <v>10</v>
      </c>
      <c r="K193" s="380">
        <v>9</v>
      </c>
      <c r="L193" s="256">
        <v>5</v>
      </c>
      <c r="M193" s="108">
        <v>4</v>
      </c>
    </row>
    <row r="194" spans="1:13" ht="20.100000000000001" customHeight="1">
      <c r="A194" s="256" t="s">
        <v>338</v>
      </c>
      <c r="B194" s="295">
        <v>7</v>
      </c>
      <c r="C194" s="322">
        <v>7</v>
      </c>
      <c r="D194" s="122">
        <v>7</v>
      </c>
      <c r="E194" s="122">
        <v>7</v>
      </c>
      <c r="F194" s="298">
        <v>12</v>
      </c>
      <c r="G194" s="298">
        <v>9</v>
      </c>
      <c r="H194" s="294">
        <v>5</v>
      </c>
      <c r="I194" s="294">
        <v>6</v>
      </c>
      <c r="J194" s="380">
        <v>4</v>
      </c>
      <c r="K194" s="380">
        <v>9</v>
      </c>
      <c r="L194" s="256">
        <v>5</v>
      </c>
      <c r="M194" s="108">
        <v>5</v>
      </c>
    </row>
    <row r="195" spans="1:13" ht="20.100000000000001" customHeight="1">
      <c r="A195" s="256" t="s">
        <v>339</v>
      </c>
      <c r="B195" s="295">
        <v>7</v>
      </c>
      <c r="C195" s="322">
        <v>5</v>
      </c>
      <c r="D195" s="122">
        <v>6</v>
      </c>
      <c r="E195" s="122">
        <v>5</v>
      </c>
      <c r="F195" s="298">
        <v>4</v>
      </c>
      <c r="G195" s="298">
        <v>4</v>
      </c>
      <c r="H195" s="298">
        <v>4</v>
      </c>
      <c r="I195" s="298">
        <v>4</v>
      </c>
      <c r="J195" s="380">
        <v>4</v>
      </c>
      <c r="K195" s="380">
        <v>8</v>
      </c>
      <c r="L195" s="256">
        <v>7</v>
      </c>
      <c r="M195" s="108">
        <v>7</v>
      </c>
    </row>
    <row r="196" spans="1:13" ht="20.100000000000001" customHeight="1">
      <c r="A196" s="256" t="s">
        <v>340</v>
      </c>
      <c r="B196" s="295">
        <v>14</v>
      </c>
      <c r="C196" s="322">
        <v>13</v>
      </c>
      <c r="D196" s="122">
        <v>11</v>
      </c>
      <c r="E196" s="122">
        <v>11</v>
      </c>
      <c r="F196" s="298">
        <v>2</v>
      </c>
      <c r="G196" s="298">
        <v>3</v>
      </c>
      <c r="H196" s="298">
        <v>2</v>
      </c>
      <c r="I196" s="298">
        <v>2</v>
      </c>
      <c r="J196" s="380">
        <v>1</v>
      </c>
      <c r="K196" s="380">
        <v>1</v>
      </c>
      <c r="L196" s="256">
        <v>1</v>
      </c>
      <c r="M196" s="108">
        <v>1</v>
      </c>
    </row>
    <row r="197" spans="1:13" ht="20.100000000000001" customHeight="1">
      <c r="B197" s="132"/>
      <c r="C197" s="295"/>
      <c r="D197" s="132"/>
      <c r="E197" s="132"/>
      <c r="F197" s="132"/>
      <c r="H197" s="277"/>
      <c r="I197" s="277"/>
      <c r="J197" s="277"/>
    </row>
    <row r="198" spans="1:13" ht="20.100000000000001" customHeight="1"/>
    <row r="199" spans="1:13" ht="20.100000000000001" customHeight="1"/>
    <row r="200" spans="1:13" ht="20.100000000000001" customHeight="1"/>
    <row r="201" spans="1:13" ht="20.100000000000001" customHeight="1"/>
    <row r="202" spans="1:13" ht="20.100000000000001" customHeight="1"/>
    <row r="203" spans="1:13" ht="20.100000000000001" customHeight="1"/>
    <row r="204" spans="1:13" ht="20.100000000000001" customHeight="1"/>
    <row r="205" spans="1:13" ht="20.100000000000001" customHeight="1"/>
    <row r="206" spans="1:13" ht="20.100000000000001" customHeight="1"/>
    <row r="207" spans="1:13" ht="20.100000000000001" customHeight="1"/>
    <row r="208" spans="1:13" ht="20.100000000000001" customHeight="1"/>
    <row r="209" spans="1:13" ht="20.100000000000001" customHeight="1"/>
    <row r="210" spans="1:13" ht="20.100000000000001" customHeight="1">
      <c r="C210" s="465"/>
      <c r="D210" s="465"/>
      <c r="E210" s="465"/>
      <c r="F210" s="465"/>
      <c r="G210" s="465"/>
      <c r="H210" s="465"/>
      <c r="I210" s="465"/>
      <c r="J210" s="465"/>
      <c r="K210" s="465"/>
      <c r="L210" s="465"/>
    </row>
    <row r="211" spans="1:13" s="277" customFormat="1" ht="20.100000000000001" customHeight="1">
      <c r="A211" s="439" t="s">
        <v>448</v>
      </c>
      <c r="B211" s="439"/>
      <c r="C211" s="439"/>
      <c r="D211" s="439"/>
      <c r="E211" s="439"/>
      <c r="F211" s="439"/>
      <c r="G211" s="439"/>
      <c r="H211" s="439"/>
      <c r="I211" s="439"/>
      <c r="J211" s="439"/>
      <c r="K211" s="439"/>
      <c r="L211" s="439"/>
    </row>
    <row r="212" spans="1:13" s="277" customFormat="1" ht="20.100000000000001" customHeight="1">
      <c r="A212" s="439" t="s">
        <v>365</v>
      </c>
      <c r="B212" s="439"/>
      <c r="C212" s="439"/>
      <c r="D212" s="439"/>
      <c r="E212" s="439"/>
    </row>
    <row r="213" spans="1:13" s="277" customFormat="1" ht="20.100000000000001" customHeight="1">
      <c r="A213" s="440" t="s">
        <v>384</v>
      </c>
      <c r="B213" s="439"/>
      <c r="C213" s="439"/>
      <c r="D213" s="439"/>
      <c r="E213" s="439"/>
    </row>
    <row r="214" spans="1:13" s="277" customFormat="1" ht="20.100000000000001" customHeight="1">
      <c r="A214" s="450"/>
      <c r="B214" s="450"/>
      <c r="D214" s="469"/>
      <c r="E214" s="469"/>
      <c r="F214" s="469"/>
      <c r="G214" s="469"/>
      <c r="H214" s="469"/>
      <c r="J214" s="470"/>
      <c r="K214" s="470"/>
      <c r="M214" s="471" t="s">
        <v>404</v>
      </c>
    </row>
    <row r="215" spans="1:13" s="277" customFormat="1" ht="27" customHeight="1">
      <c r="A215" s="452"/>
      <c r="B215" s="141">
        <v>2009</v>
      </c>
      <c r="C215" s="317">
        <v>2010</v>
      </c>
      <c r="D215" s="141">
        <v>2011</v>
      </c>
      <c r="E215" s="141">
        <v>2012</v>
      </c>
      <c r="F215" s="318">
        <v>2013</v>
      </c>
      <c r="G215" s="141">
        <v>2014</v>
      </c>
      <c r="H215" s="318">
        <v>2015</v>
      </c>
      <c r="I215" s="141">
        <v>2016</v>
      </c>
      <c r="J215" s="141">
        <v>2017</v>
      </c>
      <c r="K215" s="141">
        <v>2018</v>
      </c>
      <c r="L215" s="141">
        <v>2019</v>
      </c>
      <c r="M215" s="141">
        <v>2020</v>
      </c>
    </row>
    <row r="216" spans="1:13" s="277" customFormat="1" ht="20.100000000000001" customHeight="1">
      <c r="A216" s="444" t="s">
        <v>17</v>
      </c>
      <c r="B216" s="153">
        <f t="shared" ref="B216:M216" si="6">SUM(B217:B231)</f>
        <v>1846</v>
      </c>
      <c r="C216" s="269">
        <f t="shared" si="6"/>
        <v>2106</v>
      </c>
      <c r="D216" s="269">
        <f t="shared" si="6"/>
        <v>1786</v>
      </c>
      <c r="E216" s="269">
        <f t="shared" si="6"/>
        <v>1971</v>
      </c>
      <c r="F216" s="269">
        <f t="shared" si="6"/>
        <v>1910</v>
      </c>
      <c r="G216" s="269">
        <f t="shared" si="6"/>
        <v>2820</v>
      </c>
      <c r="H216" s="269">
        <f t="shared" si="6"/>
        <v>2366</v>
      </c>
      <c r="I216" s="269">
        <f t="shared" si="6"/>
        <v>2671</v>
      </c>
      <c r="J216" s="269">
        <f t="shared" si="6"/>
        <v>3122</v>
      </c>
      <c r="K216" s="269">
        <f t="shared" si="6"/>
        <v>3251</v>
      </c>
      <c r="L216" s="269">
        <f t="shared" si="6"/>
        <v>7331</v>
      </c>
      <c r="M216" s="269">
        <f t="shared" si="6"/>
        <v>7803</v>
      </c>
    </row>
    <row r="217" spans="1:13" s="277" customFormat="1" ht="20.100000000000001" customHeight="1">
      <c r="A217" s="277" t="s">
        <v>326</v>
      </c>
      <c r="B217" s="295">
        <v>197</v>
      </c>
      <c r="C217" s="322">
        <v>98</v>
      </c>
      <c r="D217" s="122">
        <v>53</v>
      </c>
      <c r="E217" s="122">
        <v>45</v>
      </c>
      <c r="F217" s="298">
        <v>43</v>
      </c>
      <c r="G217" s="298">
        <v>61</v>
      </c>
      <c r="H217" s="298">
        <v>79</v>
      </c>
      <c r="I217" s="298">
        <v>86</v>
      </c>
      <c r="J217" s="298">
        <v>70</v>
      </c>
      <c r="K217" s="298">
        <v>85</v>
      </c>
      <c r="L217" s="277">
        <v>192</v>
      </c>
      <c r="M217" s="106">
        <v>65</v>
      </c>
    </row>
    <row r="218" spans="1:13" s="277" customFormat="1" ht="20.100000000000001" customHeight="1">
      <c r="A218" s="277" t="s">
        <v>327</v>
      </c>
      <c r="B218" s="295">
        <v>105</v>
      </c>
      <c r="C218" s="322">
        <v>117</v>
      </c>
      <c r="D218" s="122">
        <v>80</v>
      </c>
      <c r="E218" s="122">
        <v>150</v>
      </c>
      <c r="F218" s="298">
        <v>160</v>
      </c>
      <c r="G218" s="298">
        <v>160</v>
      </c>
      <c r="H218" s="298">
        <v>174</v>
      </c>
      <c r="I218" s="298">
        <v>350</v>
      </c>
      <c r="J218" s="298">
        <v>199</v>
      </c>
      <c r="K218" s="298">
        <v>215</v>
      </c>
      <c r="L218" s="277">
        <v>485</v>
      </c>
      <c r="M218" s="106">
        <v>196</v>
      </c>
    </row>
    <row r="219" spans="1:13" s="277" customFormat="1" ht="20.100000000000001" customHeight="1">
      <c r="A219" s="277" t="s">
        <v>328</v>
      </c>
      <c r="B219" s="295">
        <v>21</v>
      </c>
      <c r="C219" s="322">
        <v>34</v>
      </c>
      <c r="D219" s="122">
        <v>31</v>
      </c>
      <c r="E219" s="122">
        <v>31</v>
      </c>
      <c r="F219" s="445">
        <v>0</v>
      </c>
      <c r="G219" s="298">
        <v>8</v>
      </c>
      <c r="H219" s="298">
        <v>9</v>
      </c>
      <c r="I219" s="298">
        <v>22</v>
      </c>
      <c r="J219" s="298">
        <v>24</v>
      </c>
      <c r="K219" s="298">
        <v>18</v>
      </c>
      <c r="L219" s="298">
        <v>41</v>
      </c>
      <c r="M219" s="352">
        <v>0</v>
      </c>
    </row>
    <row r="220" spans="1:13" s="277" customFormat="1" ht="20.100000000000001" customHeight="1">
      <c r="A220" s="277" t="s">
        <v>329</v>
      </c>
      <c r="B220" s="295">
        <v>210</v>
      </c>
      <c r="C220" s="322">
        <v>405</v>
      </c>
      <c r="D220" s="122">
        <v>205</v>
      </c>
      <c r="E220" s="122">
        <v>420</v>
      </c>
      <c r="F220" s="298">
        <v>205</v>
      </c>
      <c r="G220" s="298">
        <v>189</v>
      </c>
      <c r="H220" s="298">
        <v>246</v>
      </c>
      <c r="I220" s="298">
        <v>220</v>
      </c>
      <c r="J220" s="298">
        <v>110</v>
      </c>
      <c r="K220" s="298">
        <v>180</v>
      </c>
      <c r="L220" s="277">
        <v>406</v>
      </c>
      <c r="M220" s="106">
        <v>264</v>
      </c>
    </row>
    <row r="221" spans="1:13" s="277" customFormat="1" ht="20.100000000000001" customHeight="1">
      <c r="A221" s="277" t="s">
        <v>330</v>
      </c>
      <c r="B221" s="295">
        <v>130</v>
      </c>
      <c r="C221" s="322">
        <v>134</v>
      </c>
      <c r="D221" s="122">
        <v>140</v>
      </c>
      <c r="E221" s="122">
        <v>215</v>
      </c>
      <c r="F221" s="298">
        <v>266</v>
      </c>
      <c r="G221" s="298">
        <v>177</v>
      </c>
      <c r="H221" s="298">
        <v>177</v>
      </c>
      <c r="I221" s="298">
        <v>220</v>
      </c>
      <c r="J221" s="298">
        <v>356</v>
      </c>
      <c r="K221" s="298">
        <v>323</v>
      </c>
      <c r="L221" s="277">
        <v>528</v>
      </c>
      <c r="M221" s="106">
        <v>145</v>
      </c>
    </row>
    <row r="222" spans="1:13" s="277" customFormat="1" ht="20.100000000000001" customHeight="1">
      <c r="A222" s="277" t="s">
        <v>331</v>
      </c>
      <c r="B222" s="295">
        <v>99</v>
      </c>
      <c r="C222" s="322">
        <v>160</v>
      </c>
      <c r="D222" s="122">
        <v>61</v>
      </c>
      <c r="E222" s="122">
        <v>100</v>
      </c>
      <c r="F222" s="298">
        <v>220</v>
      </c>
      <c r="G222" s="298">
        <v>300</v>
      </c>
      <c r="H222" s="294">
        <v>225</v>
      </c>
      <c r="I222" s="294">
        <v>225</v>
      </c>
      <c r="J222" s="298">
        <v>240</v>
      </c>
      <c r="K222" s="298">
        <v>272</v>
      </c>
      <c r="L222" s="277">
        <v>613</v>
      </c>
      <c r="M222" s="106">
        <v>320</v>
      </c>
    </row>
    <row r="223" spans="1:13" s="277" customFormat="1" ht="20.100000000000001" customHeight="1">
      <c r="A223" s="277" t="s">
        <v>332</v>
      </c>
      <c r="B223" s="295">
        <v>300</v>
      </c>
      <c r="C223" s="322">
        <v>300</v>
      </c>
      <c r="D223" s="122">
        <v>300</v>
      </c>
      <c r="E223" s="122">
        <v>300</v>
      </c>
      <c r="F223" s="298">
        <v>250</v>
      </c>
      <c r="G223" s="298">
        <v>240</v>
      </c>
      <c r="H223" s="298">
        <v>240</v>
      </c>
      <c r="I223" s="298">
        <v>240</v>
      </c>
      <c r="J223" s="298">
        <v>288</v>
      </c>
      <c r="K223" s="298">
        <v>313</v>
      </c>
      <c r="L223" s="277">
        <v>706</v>
      </c>
      <c r="M223" s="106">
        <v>313</v>
      </c>
    </row>
    <row r="224" spans="1:13" s="277" customFormat="1" ht="20.100000000000001" customHeight="1">
      <c r="A224" s="277" t="s">
        <v>333</v>
      </c>
      <c r="B224" s="295">
        <v>43</v>
      </c>
      <c r="C224" s="322">
        <v>70</v>
      </c>
      <c r="D224" s="122">
        <v>70</v>
      </c>
      <c r="E224" s="122">
        <v>95</v>
      </c>
      <c r="F224" s="298">
        <v>95</v>
      </c>
      <c r="G224" s="298">
        <v>632</v>
      </c>
      <c r="H224" s="298">
        <v>203</v>
      </c>
      <c r="I224" s="298">
        <v>224</v>
      </c>
      <c r="J224" s="298">
        <v>238</v>
      </c>
      <c r="K224" s="298">
        <v>601</v>
      </c>
      <c r="L224" s="277">
        <v>1355</v>
      </c>
      <c r="M224" s="106">
        <v>50</v>
      </c>
    </row>
    <row r="225" spans="1:13" s="277" customFormat="1" ht="20.100000000000001" customHeight="1">
      <c r="A225" s="277" t="s">
        <v>334</v>
      </c>
      <c r="B225" s="295"/>
      <c r="C225" s="445">
        <v>0</v>
      </c>
      <c r="D225" s="445">
        <v>0</v>
      </c>
      <c r="E225" s="460">
        <v>0</v>
      </c>
      <c r="F225" s="460">
        <v>0</v>
      </c>
      <c r="G225" s="460">
        <v>0</v>
      </c>
      <c r="H225" s="298">
        <v>0</v>
      </c>
      <c r="I225" s="298">
        <v>0</v>
      </c>
      <c r="J225" s="298">
        <v>35</v>
      </c>
      <c r="K225" s="445">
        <v>0</v>
      </c>
      <c r="L225" s="277">
        <v>200</v>
      </c>
      <c r="M225" s="106">
        <v>220</v>
      </c>
    </row>
    <row r="226" spans="1:13" s="277" customFormat="1" ht="20.100000000000001" customHeight="1">
      <c r="A226" s="277" t="s">
        <v>335</v>
      </c>
      <c r="B226" s="295">
        <v>50</v>
      </c>
      <c r="C226" s="322">
        <v>68</v>
      </c>
      <c r="D226" s="122">
        <v>76</v>
      </c>
      <c r="E226" s="122">
        <v>5</v>
      </c>
      <c r="F226" s="298">
        <v>38</v>
      </c>
      <c r="G226" s="298">
        <v>19</v>
      </c>
      <c r="H226" s="298">
        <v>42</v>
      </c>
      <c r="I226" s="298">
        <v>30</v>
      </c>
      <c r="J226" s="298">
        <v>66</v>
      </c>
      <c r="K226" s="298">
        <v>184</v>
      </c>
      <c r="L226" s="277">
        <v>415</v>
      </c>
      <c r="M226" s="106">
        <v>215</v>
      </c>
    </row>
    <row r="227" spans="1:13" s="277" customFormat="1" ht="20.100000000000001" customHeight="1">
      <c r="A227" s="277" t="s">
        <v>336</v>
      </c>
      <c r="B227" s="295">
        <v>180</v>
      </c>
      <c r="C227" s="322">
        <v>204</v>
      </c>
      <c r="D227" s="122">
        <v>264</v>
      </c>
      <c r="E227" s="122">
        <v>238</v>
      </c>
      <c r="F227" s="298">
        <v>328</v>
      </c>
      <c r="G227" s="298">
        <v>784</v>
      </c>
      <c r="H227" s="298">
        <v>700</v>
      </c>
      <c r="I227" s="298">
        <v>850</v>
      </c>
      <c r="J227" s="298">
        <v>1260</v>
      </c>
      <c r="K227" s="298">
        <v>742</v>
      </c>
      <c r="L227" s="277">
        <v>1673</v>
      </c>
      <c r="M227" s="106">
        <v>5801</v>
      </c>
    </row>
    <row r="228" spans="1:13" s="277" customFormat="1" ht="20.100000000000001" customHeight="1">
      <c r="A228" s="277" t="s">
        <v>337</v>
      </c>
      <c r="B228" s="295">
        <v>199</v>
      </c>
      <c r="C228" s="322">
        <v>239</v>
      </c>
      <c r="D228" s="122">
        <v>239</v>
      </c>
      <c r="E228" s="122">
        <v>92</v>
      </c>
      <c r="F228" s="298">
        <v>88</v>
      </c>
      <c r="G228" s="298">
        <v>72</v>
      </c>
      <c r="H228" s="294">
        <v>136</v>
      </c>
      <c r="I228" s="294">
        <v>80</v>
      </c>
      <c r="J228" s="298">
        <v>124</v>
      </c>
      <c r="K228" s="298">
        <v>120</v>
      </c>
      <c r="L228" s="277">
        <v>271</v>
      </c>
      <c r="M228" s="106">
        <v>50</v>
      </c>
    </row>
    <row r="229" spans="1:13" s="277" customFormat="1" ht="20.100000000000001" customHeight="1">
      <c r="A229" s="277" t="s">
        <v>338</v>
      </c>
      <c r="B229" s="295">
        <v>83</v>
      </c>
      <c r="C229" s="322">
        <v>87</v>
      </c>
      <c r="D229" s="122">
        <v>87</v>
      </c>
      <c r="E229" s="122">
        <v>101</v>
      </c>
      <c r="F229" s="298">
        <v>146</v>
      </c>
      <c r="G229" s="298">
        <v>101</v>
      </c>
      <c r="H229" s="294">
        <v>50</v>
      </c>
      <c r="I229" s="294">
        <v>60</v>
      </c>
      <c r="J229" s="298">
        <v>42</v>
      </c>
      <c r="K229" s="298">
        <v>99</v>
      </c>
      <c r="L229" s="277">
        <v>223</v>
      </c>
      <c r="M229" s="106">
        <v>61</v>
      </c>
    </row>
    <row r="230" spans="1:13" s="277" customFormat="1" ht="20.100000000000001" customHeight="1">
      <c r="A230" s="277" t="s">
        <v>339</v>
      </c>
      <c r="B230" s="295">
        <v>97</v>
      </c>
      <c r="C230" s="322">
        <v>70</v>
      </c>
      <c r="D230" s="122">
        <v>60</v>
      </c>
      <c r="E230" s="122">
        <v>78</v>
      </c>
      <c r="F230" s="298">
        <v>45</v>
      </c>
      <c r="G230" s="298">
        <v>45</v>
      </c>
      <c r="H230" s="298">
        <v>55</v>
      </c>
      <c r="I230" s="298">
        <v>44</v>
      </c>
      <c r="J230" s="298">
        <v>58</v>
      </c>
      <c r="K230" s="298">
        <v>95</v>
      </c>
      <c r="L230" s="277">
        <v>214</v>
      </c>
      <c r="M230" s="540">
        <v>91</v>
      </c>
    </row>
    <row r="231" spans="1:13" s="277" customFormat="1" ht="20.100000000000001" customHeight="1">
      <c r="A231" s="277" t="s">
        <v>340</v>
      </c>
      <c r="B231" s="295">
        <v>132</v>
      </c>
      <c r="C231" s="322">
        <v>120</v>
      </c>
      <c r="D231" s="122">
        <v>120</v>
      </c>
      <c r="E231" s="122">
        <v>101</v>
      </c>
      <c r="F231" s="298">
        <v>26</v>
      </c>
      <c r="G231" s="298">
        <v>32</v>
      </c>
      <c r="H231" s="298">
        <v>30</v>
      </c>
      <c r="I231" s="298">
        <v>20</v>
      </c>
      <c r="J231" s="298">
        <v>12</v>
      </c>
      <c r="K231" s="298">
        <v>4</v>
      </c>
      <c r="L231" s="298">
        <v>9</v>
      </c>
      <c r="M231" s="106">
        <v>12</v>
      </c>
    </row>
    <row r="232" spans="1:13" s="277" customFormat="1" ht="20.100000000000001" customHeight="1">
      <c r="A232" s="450"/>
      <c r="B232" s="295"/>
      <c r="C232" s="295"/>
      <c r="D232" s="295"/>
      <c r="E232" s="295"/>
    </row>
    <row r="233" spans="1:13" ht="20.100000000000001" customHeight="1"/>
    <row r="234" spans="1:13" ht="20.100000000000001" customHeight="1"/>
    <row r="235" spans="1:13" ht="20.100000000000001" customHeight="1"/>
    <row r="236" spans="1:13" ht="20.100000000000001" customHeight="1"/>
    <row r="237" spans="1:13" ht="20.100000000000001" customHeight="1"/>
    <row r="238" spans="1:13" ht="20.100000000000001" customHeight="1"/>
    <row r="239" spans="1:13" ht="20.100000000000001" customHeight="1"/>
    <row r="240" spans="1:13" ht="20.100000000000001" customHeight="1"/>
    <row r="241" spans="1:13" ht="20.100000000000001" customHeight="1"/>
    <row r="242" spans="1:13" ht="20.100000000000001" customHeight="1"/>
    <row r="243" spans="1:13" ht="20.100000000000001" customHeight="1"/>
    <row r="244" spans="1:13" ht="20.100000000000001" customHeight="1">
      <c r="C244" s="465"/>
      <c r="D244" s="465"/>
      <c r="E244" s="465"/>
      <c r="F244" s="465"/>
      <c r="G244" s="465"/>
      <c r="H244" s="465"/>
      <c r="I244" s="465"/>
      <c r="J244" s="465"/>
      <c r="K244" s="465"/>
      <c r="L244" s="465"/>
    </row>
    <row r="245" spans="1:13" ht="20.100000000000001" customHeight="1"/>
    <row r="246" spans="1:13" ht="20.100000000000001" customHeight="1">
      <c r="A246" s="311" t="s">
        <v>566</v>
      </c>
      <c r="B246" s="311"/>
      <c r="C246" s="311"/>
      <c r="D246" s="311"/>
      <c r="E246" s="311"/>
    </row>
    <row r="247" spans="1:13" ht="20.100000000000001" customHeight="1">
      <c r="A247" s="311" t="s">
        <v>365</v>
      </c>
      <c r="B247" s="311"/>
      <c r="C247" s="311"/>
      <c r="D247" s="311"/>
      <c r="E247" s="311"/>
    </row>
    <row r="248" spans="1:13" ht="20.100000000000001" customHeight="1">
      <c r="A248" s="341" t="s">
        <v>567</v>
      </c>
      <c r="B248" s="311"/>
      <c r="C248" s="311"/>
      <c r="D248" s="311"/>
      <c r="E248" s="311"/>
    </row>
    <row r="249" spans="1:13" ht="20.100000000000001" customHeight="1">
      <c r="A249" s="454"/>
      <c r="B249" s="454"/>
      <c r="D249" s="455"/>
      <c r="E249" s="455"/>
      <c r="F249" s="455"/>
      <c r="G249" s="455"/>
      <c r="H249" s="455"/>
      <c r="J249" s="466"/>
      <c r="K249" s="466"/>
      <c r="M249" s="467" t="s">
        <v>479</v>
      </c>
    </row>
    <row r="250" spans="1:13" ht="27" customHeight="1">
      <c r="A250" s="456"/>
      <c r="B250" s="141">
        <v>2009</v>
      </c>
      <c r="C250" s="342">
        <v>2010</v>
      </c>
      <c r="D250" s="141">
        <v>2011</v>
      </c>
      <c r="E250" s="213">
        <v>2012</v>
      </c>
      <c r="F250" s="318">
        <v>2013</v>
      </c>
      <c r="G250" s="213">
        <v>2014</v>
      </c>
      <c r="H250" s="318">
        <v>2015</v>
      </c>
      <c r="I250" s="141">
        <v>2016</v>
      </c>
      <c r="J250" s="141">
        <v>2017</v>
      </c>
      <c r="K250" s="141">
        <v>2018</v>
      </c>
      <c r="L250" s="141">
        <v>2019</v>
      </c>
      <c r="M250" s="141">
        <v>2020</v>
      </c>
    </row>
    <row r="251" spans="1:13" ht="20.100000000000001" customHeight="1">
      <c r="A251" s="457" t="s">
        <v>17</v>
      </c>
      <c r="B251" s="458">
        <f t="shared" ref="B251:H251" si="7">SUM(B252:B266)</f>
        <v>510</v>
      </c>
      <c r="C251" s="269">
        <f t="shared" si="7"/>
        <v>459</v>
      </c>
      <c r="D251" s="269">
        <f t="shared" si="7"/>
        <v>462</v>
      </c>
      <c r="E251" s="269">
        <f t="shared" si="7"/>
        <v>594</v>
      </c>
      <c r="F251" s="269">
        <f t="shared" si="7"/>
        <v>412</v>
      </c>
      <c r="G251" s="269">
        <f t="shared" si="7"/>
        <v>560</v>
      </c>
      <c r="H251" s="269">
        <f t="shared" si="7"/>
        <v>481</v>
      </c>
      <c r="I251" s="269">
        <f>SUM(I252:I266)</f>
        <v>527</v>
      </c>
      <c r="J251" s="269">
        <f>SUM(J252:J266)</f>
        <v>728</v>
      </c>
      <c r="K251" s="269">
        <f>SUM(K252:K266)</f>
        <v>1206</v>
      </c>
      <c r="L251" s="269">
        <f>SUM(L252:L266)</f>
        <v>1811</v>
      </c>
      <c r="M251" s="269">
        <f>SUM(M252:M266)</f>
        <v>3238</v>
      </c>
    </row>
    <row r="252" spans="1:13" ht="20.100000000000001" customHeight="1">
      <c r="A252" s="132" t="s">
        <v>326</v>
      </c>
      <c r="B252" s="132">
        <v>51</v>
      </c>
      <c r="C252" s="122">
        <v>21</v>
      </c>
      <c r="D252" s="122">
        <v>30</v>
      </c>
      <c r="E252" s="122">
        <v>34</v>
      </c>
      <c r="F252" s="298">
        <v>37</v>
      </c>
      <c r="G252" s="298">
        <v>9</v>
      </c>
      <c r="H252" s="298">
        <v>5</v>
      </c>
      <c r="I252" s="298">
        <v>6</v>
      </c>
      <c r="J252" s="298">
        <v>7</v>
      </c>
      <c r="K252" s="298">
        <v>8</v>
      </c>
      <c r="L252" s="256">
        <v>41</v>
      </c>
      <c r="M252" s="256">
        <v>47</v>
      </c>
    </row>
    <row r="253" spans="1:13" ht="21" customHeight="1">
      <c r="A253" s="132" t="s">
        <v>327</v>
      </c>
      <c r="B253" s="462">
        <v>19</v>
      </c>
      <c r="C253" s="122">
        <v>33</v>
      </c>
      <c r="D253" s="122">
        <v>39</v>
      </c>
      <c r="E253" s="122">
        <v>38</v>
      </c>
      <c r="F253" s="298">
        <v>24</v>
      </c>
      <c r="G253" s="298">
        <v>12</v>
      </c>
      <c r="H253" s="298">
        <v>0</v>
      </c>
      <c r="I253" s="360">
        <v>2</v>
      </c>
      <c r="J253" s="298">
        <v>2</v>
      </c>
      <c r="K253" s="298">
        <v>25</v>
      </c>
      <c r="L253" s="256">
        <v>46</v>
      </c>
      <c r="M253" s="256">
        <v>227</v>
      </c>
    </row>
    <row r="254" spans="1:13" ht="20.100000000000001" customHeight="1">
      <c r="A254" s="132" t="s">
        <v>328</v>
      </c>
      <c r="B254" s="462">
        <v>9</v>
      </c>
      <c r="C254" s="122">
        <v>14</v>
      </c>
      <c r="D254" s="122">
        <v>2</v>
      </c>
      <c r="E254" s="122">
        <v>8</v>
      </c>
      <c r="F254" s="460">
        <v>0</v>
      </c>
      <c r="G254" s="298">
        <v>1</v>
      </c>
      <c r="H254" s="298">
        <v>3</v>
      </c>
      <c r="I254" s="298">
        <v>12</v>
      </c>
      <c r="J254" s="298">
        <v>12</v>
      </c>
      <c r="K254" s="294">
        <v>0</v>
      </c>
      <c r="L254" s="294">
        <v>0</v>
      </c>
      <c r="M254" s="256">
        <v>2</v>
      </c>
    </row>
    <row r="255" spans="1:13" ht="20.100000000000001" customHeight="1">
      <c r="A255" s="132" t="s">
        <v>329</v>
      </c>
      <c r="B255" s="462">
        <v>65</v>
      </c>
      <c r="C255" s="122">
        <v>67</v>
      </c>
      <c r="D255" s="122">
        <v>49</v>
      </c>
      <c r="E255" s="122">
        <v>56</v>
      </c>
      <c r="F255" s="298">
        <v>42</v>
      </c>
      <c r="G255" s="298">
        <v>65</v>
      </c>
      <c r="H255" s="298">
        <v>62</v>
      </c>
      <c r="I255" s="298">
        <v>56</v>
      </c>
      <c r="J255" s="298">
        <v>51</v>
      </c>
      <c r="K255" s="298">
        <v>108</v>
      </c>
      <c r="L255" s="256">
        <v>127</v>
      </c>
      <c r="M255" s="256">
        <v>234</v>
      </c>
    </row>
    <row r="256" spans="1:13" ht="20.100000000000001" customHeight="1">
      <c r="A256" s="132" t="s">
        <v>330</v>
      </c>
      <c r="B256" s="462">
        <v>62</v>
      </c>
      <c r="C256" s="122">
        <v>62</v>
      </c>
      <c r="D256" s="122">
        <v>62</v>
      </c>
      <c r="E256" s="122">
        <v>65</v>
      </c>
      <c r="F256" s="298">
        <v>58</v>
      </c>
      <c r="G256" s="298">
        <v>25</v>
      </c>
      <c r="H256" s="298">
        <v>62</v>
      </c>
      <c r="I256" s="298">
        <v>45</v>
      </c>
      <c r="J256" s="298">
        <v>37</v>
      </c>
      <c r="K256" s="298">
        <v>38</v>
      </c>
      <c r="L256" s="256">
        <v>62</v>
      </c>
      <c r="M256" s="256">
        <v>66</v>
      </c>
    </row>
    <row r="257" spans="1:13" ht="20.100000000000001" customHeight="1">
      <c r="A257" s="132" t="s">
        <v>331</v>
      </c>
      <c r="B257" s="462">
        <v>23</v>
      </c>
      <c r="C257" s="122">
        <v>26</v>
      </c>
      <c r="D257" s="122">
        <v>32</v>
      </c>
      <c r="E257" s="122">
        <v>115</v>
      </c>
      <c r="F257" s="298">
        <v>62</v>
      </c>
      <c r="G257" s="298">
        <v>64</v>
      </c>
      <c r="H257" s="294">
        <v>64</v>
      </c>
      <c r="I257" s="294">
        <v>65</v>
      </c>
      <c r="J257" s="298">
        <v>47</v>
      </c>
      <c r="K257" s="298">
        <v>57</v>
      </c>
      <c r="L257" s="256">
        <v>111</v>
      </c>
      <c r="M257" s="256">
        <v>133</v>
      </c>
    </row>
    <row r="258" spans="1:13" ht="20.100000000000001" customHeight="1">
      <c r="A258" s="132" t="s">
        <v>332</v>
      </c>
      <c r="B258" s="462">
        <v>35</v>
      </c>
      <c r="C258" s="122">
        <v>35</v>
      </c>
      <c r="D258" s="122">
        <v>35</v>
      </c>
      <c r="E258" s="122">
        <v>35</v>
      </c>
      <c r="F258" s="298">
        <v>39</v>
      </c>
      <c r="G258" s="298">
        <v>2</v>
      </c>
      <c r="H258" s="298">
        <v>3</v>
      </c>
      <c r="I258" s="298">
        <v>3</v>
      </c>
      <c r="J258" s="298">
        <v>3</v>
      </c>
      <c r="K258" s="298">
        <v>3</v>
      </c>
      <c r="L258" s="256">
        <v>43</v>
      </c>
      <c r="M258" s="256">
        <v>39</v>
      </c>
    </row>
    <row r="259" spans="1:13" ht="20.100000000000001" customHeight="1">
      <c r="A259" s="132" t="s">
        <v>333</v>
      </c>
      <c r="B259" s="462">
        <v>99</v>
      </c>
      <c r="C259" s="122">
        <v>100</v>
      </c>
      <c r="D259" s="122">
        <v>100</v>
      </c>
      <c r="E259" s="122">
        <v>101</v>
      </c>
      <c r="F259" s="298">
        <v>46</v>
      </c>
      <c r="G259" s="298">
        <v>278</v>
      </c>
      <c r="H259" s="298">
        <v>196</v>
      </c>
      <c r="I259" s="298">
        <v>234</v>
      </c>
      <c r="J259" s="298">
        <v>285</v>
      </c>
      <c r="K259" s="298">
        <v>389</v>
      </c>
      <c r="L259" s="256">
        <v>495</v>
      </c>
      <c r="M259" s="256">
        <v>1348</v>
      </c>
    </row>
    <row r="260" spans="1:13" ht="20.100000000000001" customHeight="1">
      <c r="A260" s="132" t="s">
        <v>334</v>
      </c>
      <c r="B260" s="132">
        <v>33</v>
      </c>
      <c r="C260" s="122">
        <v>4</v>
      </c>
      <c r="D260" s="122">
        <v>25</v>
      </c>
      <c r="E260" s="122">
        <v>23</v>
      </c>
      <c r="F260" s="298">
        <v>24</v>
      </c>
      <c r="G260" s="298">
        <v>22</v>
      </c>
      <c r="H260" s="298">
        <v>27</v>
      </c>
      <c r="I260" s="298">
        <v>40</v>
      </c>
      <c r="J260" s="298">
        <v>184</v>
      </c>
      <c r="K260" s="298">
        <v>400</v>
      </c>
      <c r="L260" s="256">
        <v>567</v>
      </c>
      <c r="M260" s="256">
        <v>624</v>
      </c>
    </row>
    <row r="261" spans="1:13" ht="20.100000000000001" customHeight="1">
      <c r="A261" s="132" t="s">
        <v>335</v>
      </c>
      <c r="B261" s="132">
        <v>6</v>
      </c>
      <c r="C261" s="122">
        <v>2</v>
      </c>
      <c r="D261" s="122">
        <v>6</v>
      </c>
      <c r="E261" s="122">
        <v>6</v>
      </c>
      <c r="F261" s="298">
        <v>13</v>
      </c>
      <c r="G261" s="298">
        <v>37</v>
      </c>
      <c r="H261" s="298">
        <v>27</v>
      </c>
      <c r="I261" s="298">
        <v>29</v>
      </c>
      <c r="J261" s="298">
        <v>42</v>
      </c>
      <c r="K261" s="298">
        <v>62</v>
      </c>
      <c r="L261" s="256">
        <v>170</v>
      </c>
      <c r="M261" s="256">
        <v>271</v>
      </c>
    </row>
    <row r="262" spans="1:13" ht="20.100000000000001" customHeight="1">
      <c r="A262" s="132" t="s">
        <v>336</v>
      </c>
      <c r="B262" s="132">
        <v>1</v>
      </c>
      <c r="C262" s="122">
        <v>1</v>
      </c>
      <c r="D262" s="381">
        <v>0</v>
      </c>
      <c r="E262" s="122">
        <v>1</v>
      </c>
      <c r="F262" s="298">
        <v>4</v>
      </c>
      <c r="G262" s="298">
        <v>1</v>
      </c>
      <c r="H262" s="298">
        <v>0</v>
      </c>
      <c r="I262" s="360">
        <v>1</v>
      </c>
      <c r="J262" s="298">
        <v>1</v>
      </c>
      <c r="K262" s="298">
        <v>57</v>
      </c>
      <c r="L262" s="256">
        <v>1</v>
      </c>
      <c r="M262" s="256">
        <v>53</v>
      </c>
    </row>
    <row r="263" spans="1:13" ht="20.100000000000001" customHeight="1">
      <c r="A263" s="132" t="s">
        <v>337</v>
      </c>
      <c r="B263" s="132">
        <v>19</v>
      </c>
      <c r="C263" s="122">
        <v>25</v>
      </c>
      <c r="D263" s="122">
        <v>26</v>
      </c>
      <c r="E263" s="122">
        <v>26</v>
      </c>
      <c r="F263" s="298">
        <v>21</v>
      </c>
      <c r="G263" s="298">
        <v>5</v>
      </c>
      <c r="H263" s="294">
        <v>11</v>
      </c>
      <c r="I263" s="294">
        <v>11</v>
      </c>
      <c r="J263" s="298">
        <v>25</v>
      </c>
      <c r="K263" s="298">
        <v>27</v>
      </c>
      <c r="L263" s="256">
        <v>47</v>
      </c>
      <c r="M263" s="256">
        <v>54</v>
      </c>
    </row>
    <row r="264" spans="1:13" ht="20.100000000000001" customHeight="1">
      <c r="A264" s="132" t="s">
        <v>338</v>
      </c>
      <c r="B264" s="132">
        <v>23</v>
      </c>
      <c r="C264" s="122">
        <v>25</v>
      </c>
      <c r="D264" s="122">
        <v>25</v>
      </c>
      <c r="E264" s="122">
        <v>31</v>
      </c>
      <c r="F264" s="298">
        <v>19</v>
      </c>
      <c r="G264" s="298">
        <v>9</v>
      </c>
      <c r="H264" s="294">
        <v>3</v>
      </c>
      <c r="I264" s="294">
        <v>2</v>
      </c>
      <c r="J264" s="298">
        <v>7</v>
      </c>
      <c r="K264" s="298">
        <v>7</v>
      </c>
      <c r="L264" s="256">
        <v>45</v>
      </c>
      <c r="M264" s="256">
        <v>47</v>
      </c>
    </row>
    <row r="265" spans="1:13" ht="20.100000000000001" customHeight="1">
      <c r="A265" s="132" t="s">
        <v>339</v>
      </c>
      <c r="B265" s="132">
        <v>15</v>
      </c>
      <c r="C265" s="122">
        <v>19</v>
      </c>
      <c r="D265" s="122">
        <v>19</v>
      </c>
      <c r="E265" s="122">
        <v>19</v>
      </c>
      <c r="F265" s="298">
        <v>11</v>
      </c>
      <c r="G265" s="298">
        <v>10</v>
      </c>
      <c r="H265" s="298">
        <v>10</v>
      </c>
      <c r="I265" s="298">
        <v>10</v>
      </c>
      <c r="J265" s="298">
        <v>10</v>
      </c>
      <c r="K265" s="298">
        <v>10</v>
      </c>
      <c r="L265" s="256">
        <v>31</v>
      </c>
      <c r="M265" s="256">
        <v>59</v>
      </c>
    </row>
    <row r="266" spans="1:13" ht="20.100000000000001" customHeight="1">
      <c r="A266" s="132" t="s">
        <v>340</v>
      </c>
      <c r="B266" s="132">
        <v>50</v>
      </c>
      <c r="C266" s="122">
        <v>25</v>
      </c>
      <c r="D266" s="122">
        <v>12</v>
      </c>
      <c r="E266" s="122">
        <v>36</v>
      </c>
      <c r="F266" s="298">
        <v>12</v>
      </c>
      <c r="G266" s="298">
        <v>20</v>
      </c>
      <c r="H266" s="298">
        <v>8</v>
      </c>
      <c r="I266" s="298">
        <v>11</v>
      </c>
      <c r="J266" s="298">
        <v>15</v>
      </c>
      <c r="K266" s="298">
        <v>15</v>
      </c>
      <c r="L266" s="256">
        <v>25</v>
      </c>
      <c r="M266" s="256">
        <v>34</v>
      </c>
    </row>
    <row r="267" spans="1:13" ht="20.100000000000001" customHeight="1">
      <c r="A267" s="132"/>
      <c r="B267" s="132"/>
      <c r="C267" s="132"/>
      <c r="D267" s="132"/>
      <c r="E267" s="132"/>
      <c r="F267" s="132"/>
      <c r="H267" s="277"/>
      <c r="I267" s="277"/>
      <c r="J267" s="277"/>
    </row>
    <row r="268" spans="1:13" ht="20.100000000000001" customHeight="1"/>
    <row r="269" spans="1:13" ht="20.100000000000001" customHeight="1"/>
    <row r="270" spans="1:13" ht="20.100000000000001" customHeight="1"/>
    <row r="271" spans="1:13" ht="20.100000000000001" customHeight="1"/>
    <row r="272" spans="1:13" ht="20.100000000000001" customHeight="1"/>
    <row r="273" spans="1:13" ht="20.100000000000001" customHeight="1"/>
    <row r="274" spans="1:13" ht="20.100000000000001" customHeight="1"/>
    <row r="275" spans="1:13" ht="20.100000000000001" customHeight="1"/>
    <row r="276" spans="1:13" ht="20.100000000000001" customHeight="1"/>
    <row r="277" spans="1:13" ht="20.100000000000001" customHeight="1"/>
    <row r="278" spans="1:13" ht="20.100000000000001" customHeight="1"/>
    <row r="279" spans="1:13" ht="20.100000000000001" customHeight="1">
      <c r="C279" s="465"/>
      <c r="D279" s="465"/>
      <c r="E279" s="465"/>
      <c r="F279" s="465"/>
      <c r="G279" s="465"/>
      <c r="H279" s="465"/>
      <c r="I279" s="465"/>
      <c r="J279" s="465"/>
      <c r="K279" s="465"/>
      <c r="L279" s="465"/>
    </row>
    <row r="280" spans="1:13" ht="20.100000000000001" customHeight="1"/>
    <row r="281" spans="1:13" ht="20.100000000000001" customHeight="1">
      <c r="A281" s="311" t="s">
        <v>568</v>
      </c>
      <c r="B281" s="311"/>
      <c r="C281" s="311"/>
      <c r="D281" s="311"/>
      <c r="E281" s="311"/>
      <c r="F281" s="462"/>
    </row>
    <row r="282" spans="1:13" ht="20.100000000000001" customHeight="1">
      <c r="A282" s="311" t="s">
        <v>365</v>
      </c>
      <c r="B282" s="311"/>
      <c r="C282" s="311"/>
      <c r="D282" s="311"/>
      <c r="E282" s="311"/>
      <c r="F282" s="462"/>
    </row>
    <row r="283" spans="1:13" ht="20.100000000000001" customHeight="1">
      <c r="A283" s="341" t="s">
        <v>569</v>
      </c>
      <c r="B283" s="311"/>
      <c r="C283" s="311"/>
      <c r="D283" s="311"/>
      <c r="E283" s="311"/>
      <c r="F283" s="462"/>
    </row>
    <row r="284" spans="1:13" ht="20.100000000000001" customHeight="1">
      <c r="A284" s="454"/>
      <c r="B284" s="454"/>
      <c r="D284" s="455"/>
      <c r="E284" s="455"/>
      <c r="F284" s="455"/>
      <c r="G284" s="455"/>
      <c r="H284" s="455"/>
      <c r="J284" s="466"/>
      <c r="K284" s="466"/>
      <c r="M284" s="467" t="s">
        <v>479</v>
      </c>
    </row>
    <row r="285" spans="1:13" ht="27" customHeight="1">
      <c r="A285" s="456"/>
      <c r="B285" s="141">
        <v>2009</v>
      </c>
      <c r="C285" s="342">
        <v>2010</v>
      </c>
      <c r="D285" s="141">
        <v>2011</v>
      </c>
      <c r="E285" s="213">
        <v>2012</v>
      </c>
      <c r="F285" s="318">
        <v>2013</v>
      </c>
      <c r="G285" s="213">
        <v>2014</v>
      </c>
      <c r="H285" s="318">
        <v>2015</v>
      </c>
      <c r="I285" s="141">
        <v>2016</v>
      </c>
      <c r="J285" s="141">
        <v>2017</v>
      </c>
      <c r="K285" s="141">
        <v>2018</v>
      </c>
      <c r="L285" s="141">
        <v>2019</v>
      </c>
      <c r="M285" s="141">
        <v>2020</v>
      </c>
    </row>
    <row r="286" spans="1:13" ht="20.100000000000001" customHeight="1">
      <c r="A286" s="457" t="s">
        <v>17</v>
      </c>
      <c r="B286" s="458">
        <f t="shared" ref="B286:H286" si="8">SUM(B287:B301)</f>
        <v>429</v>
      </c>
      <c r="C286" s="269">
        <f t="shared" si="8"/>
        <v>399</v>
      </c>
      <c r="D286" s="269">
        <f t="shared" si="8"/>
        <v>383</v>
      </c>
      <c r="E286" s="269">
        <f t="shared" si="8"/>
        <v>361</v>
      </c>
      <c r="F286" s="269">
        <f t="shared" si="8"/>
        <v>258</v>
      </c>
      <c r="G286" s="269">
        <f t="shared" si="8"/>
        <v>401</v>
      </c>
      <c r="H286" s="269">
        <f t="shared" si="8"/>
        <v>339</v>
      </c>
      <c r="I286" s="269">
        <f>SUM(I287:I301)</f>
        <v>401</v>
      </c>
      <c r="J286" s="269">
        <f t="shared" ref="J286:M286" si="9">SUM(J287:J301)</f>
        <v>497</v>
      </c>
      <c r="K286" s="269">
        <f t="shared" si="9"/>
        <v>646</v>
      </c>
      <c r="L286" s="269">
        <f t="shared" si="9"/>
        <v>1092</v>
      </c>
      <c r="M286" s="269">
        <f t="shared" si="9"/>
        <v>1484</v>
      </c>
    </row>
    <row r="287" spans="1:13" ht="20.100000000000001" customHeight="1">
      <c r="A287" s="256" t="s">
        <v>326</v>
      </c>
      <c r="B287" s="256">
        <v>50</v>
      </c>
      <c r="C287" s="298">
        <v>21</v>
      </c>
      <c r="D287" s="298">
        <v>30</v>
      </c>
      <c r="E287" s="298">
        <v>2</v>
      </c>
      <c r="F287" s="298">
        <v>6</v>
      </c>
      <c r="G287" s="122">
        <v>7</v>
      </c>
      <c r="H287" s="298">
        <v>2</v>
      </c>
      <c r="I287" s="298">
        <v>5</v>
      </c>
      <c r="J287" s="380">
        <v>6</v>
      </c>
      <c r="K287" s="380">
        <v>7</v>
      </c>
      <c r="L287" s="256">
        <v>36</v>
      </c>
      <c r="M287" s="108">
        <v>34</v>
      </c>
    </row>
    <row r="288" spans="1:13" ht="20.100000000000001" customHeight="1">
      <c r="A288" s="256" t="s">
        <v>327</v>
      </c>
      <c r="B288" s="256">
        <v>19</v>
      </c>
      <c r="C288" s="298">
        <v>22</v>
      </c>
      <c r="D288" s="298">
        <v>28</v>
      </c>
      <c r="E288" s="298">
        <v>16</v>
      </c>
      <c r="F288" s="298">
        <v>13</v>
      </c>
      <c r="G288" s="122">
        <v>10</v>
      </c>
      <c r="H288" s="298">
        <v>0</v>
      </c>
      <c r="I288" s="298">
        <v>0</v>
      </c>
      <c r="J288" s="380">
        <v>1</v>
      </c>
      <c r="K288" s="380">
        <v>1</v>
      </c>
      <c r="L288" s="256">
        <v>20</v>
      </c>
      <c r="M288" s="108">
        <v>21</v>
      </c>
    </row>
    <row r="289" spans="1:13" ht="20.100000000000001" customHeight="1">
      <c r="A289" s="256" t="s">
        <v>328</v>
      </c>
      <c r="B289" s="256">
        <v>8</v>
      </c>
      <c r="C289" s="298">
        <v>12</v>
      </c>
      <c r="D289" s="298">
        <v>2</v>
      </c>
      <c r="E289" s="298">
        <v>8</v>
      </c>
      <c r="F289" s="298">
        <v>6</v>
      </c>
      <c r="G289" s="122">
        <v>1</v>
      </c>
      <c r="H289" s="298">
        <v>1</v>
      </c>
      <c r="I289" s="298">
        <v>8</v>
      </c>
      <c r="J289" s="380">
        <v>4</v>
      </c>
      <c r="K289" s="380">
        <v>0</v>
      </c>
      <c r="L289" s="298">
        <v>0</v>
      </c>
      <c r="M289" s="108">
        <v>2</v>
      </c>
    </row>
    <row r="290" spans="1:13" ht="20.100000000000001" customHeight="1">
      <c r="A290" s="256" t="s">
        <v>329</v>
      </c>
      <c r="B290" s="256">
        <v>37</v>
      </c>
      <c r="C290" s="298">
        <v>55</v>
      </c>
      <c r="D290" s="298">
        <v>34</v>
      </c>
      <c r="E290" s="298">
        <v>47</v>
      </c>
      <c r="F290" s="298">
        <v>42</v>
      </c>
      <c r="G290" s="122">
        <v>43</v>
      </c>
      <c r="H290" s="298">
        <v>31</v>
      </c>
      <c r="I290" s="298">
        <v>36</v>
      </c>
      <c r="J290" s="380">
        <v>47</v>
      </c>
      <c r="K290" s="380">
        <v>34</v>
      </c>
      <c r="L290" s="256">
        <v>73</v>
      </c>
      <c r="M290" s="108">
        <v>104</v>
      </c>
    </row>
    <row r="291" spans="1:13" ht="20.100000000000001" customHeight="1">
      <c r="A291" s="256" t="s">
        <v>330</v>
      </c>
      <c r="B291" s="256">
        <v>49</v>
      </c>
      <c r="C291" s="298">
        <v>43</v>
      </c>
      <c r="D291" s="298">
        <v>23</v>
      </c>
      <c r="E291" s="298">
        <v>48</v>
      </c>
      <c r="F291" s="298">
        <v>32</v>
      </c>
      <c r="G291" s="122">
        <v>20</v>
      </c>
      <c r="H291" s="298">
        <v>51</v>
      </c>
      <c r="I291" s="298">
        <v>40</v>
      </c>
      <c r="J291" s="380">
        <v>36</v>
      </c>
      <c r="K291" s="380">
        <v>36</v>
      </c>
      <c r="L291" s="256">
        <v>50</v>
      </c>
      <c r="M291" s="108">
        <v>53</v>
      </c>
    </row>
    <row r="292" spans="1:13" ht="20.100000000000001" customHeight="1">
      <c r="A292" s="256" t="s">
        <v>331</v>
      </c>
      <c r="B292" s="256">
        <v>23</v>
      </c>
      <c r="C292" s="298">
        <v>23</v>
      </c>
      <c r="D292" s="298">
        <v>26</v>
      </c>
      <c r="E292" s="298">
        <v>24</v>
      </c>
      <c r="F292" s="298">
        <v>16</v>
      </c>
      <c r="G292" s="122">
        <v>49</v>
      </c>
      <c r="H292" s="294">
        <v>50</v>
      </c>
      <c r="I292" s="294">
        <v>50</v>
      </c>
      <c r="J292" s="380">
        <v>36</v>
      </c>
      <c r="K292" s="380">
        <v>37</v>
      </c>
      <c r="L292" s="256">
        <v>73</v>
      </c>
      <c r="M292" s="108">
        <v>77</v>
      </c>
    </row>
    <row r="293" spans="1:13" ht="20.100000000000001" customHeight="1">
      <c r="A293" s="256" t="s">
        <v>332</v>
      </c>
      <c r="B293" s="256">
        <v>35</v>
      </c>
      <c r="C293" s="298">
        <v>35</v>
      </c>
      <c r="D293" s="298">
        <v>35</v>
      </c>
      <c r="E293" s="298">
        <v>35</v>
      </c>
      <c r="F293" s="298">
        <v>3</v>
      </c>
      <c r="G293" s="122">
        <v>2</v>
      </c>
      <c r="H293" s="298">
        <v>3</v>
      </c>
      <c r="I293" s="298">
        <v>3</v>
      </c>
      <c r="J293" s="380">
        <v>3</v>
      </c>
      <c r="K293" s="380">
        <v>3</v>
      </c>
      <c r="L293" s="256">
        <v>43</v>
      </c>
      <c r="M293" s="108">
        <v>38</v>
      </c>
    </row>
    <row r="294" spans="1:13" ht="20.100000000000001" customHeight="1">
      <c r="A294" s="256" t="s">
        <v>333</v>
      </c>
      <c r="B294" s="256">
        <v>68</v>
      </c>
      <c r="C294" s="298">
        <v>94</v>
      </c>
      <c r="D294" s="298">
        <v>100</v>
      </c>
      <c r="E294" s="298">
        <v>80</v>
      </c>
      <c r="F294" s="298">
        <v>80</v>
      </c>
      <c r="G294" s="122">
        <v>176</v>
      </c>
      <c r="H294" s="298">
        <v>127</v>
      </c>
      <c r="I294" s="298">
        <v>168</v>
      </c>
      <c r="J294" s="380">
        <v>206</v>
      </c>
      <c r="K294" s="380">
        <v>257</v>
      </c>
      <c r="L294" s="256">
        <v>267</v>
      </c>
      <c r="M294" s="108">
        <v>466</v>
      </c>
    </row>
    <row r="295" spans="1:13" ht="20.100000000000001" customHeight="1">
      <c r="A295" s="256" t="s">
        <v>334</v>
      </c>
      <c r="B295" s="256">
        <v>29</v>
      </c>
      <c r="C295" s="298">
        <v>4</v>
      </c>
      <c r="D295" s="298">
        <v>25</v>
      </c>
      <c r="E295" s="298">
        <v>23</v>
      </c>
      <c r="F295" s="298">
        <v>23</v>
      </c>
      <c r="G295" s="122">
        <v>17</v>
      </c>
      <c r="H295" s="298">
        <v>22</v>
      </c>
      <c r="I295" s="298">
        <v>39</v>
      </c>
      <c r="J295" s="380">
        <v>86</v>
      </c>
      <c r="K295" s="380">
        <v>177</v>
      </c>
      <c r="L295" s="256">
        <v>375</v>
      </c>
      <c r="M295" s="108">
        <v>420</v>
      </c>
    </row>
    <row r="296" spans="1:13" ht="20.100000000000001" customHeight="1">
      <c r="A296" s="256" t="s">
        <v>335</v>
      </c>
      <c r="B296" s="256">
        <v>6</v>
      </c>
      <c r="C296" s="298">
        <v>2</v>
      </c>
      <c r="D296" s="298">
        <v>6</v>
      </c>
      <c r="E296" s="298">
        <v>6</v>
      </c>
      <c r="F296" s="298">
        <v>3</v>
      </c>
      <c r="G296" s="122">
        <v>33</v>
      </c>
      <c r="H296" s="298">
        <v>25</v>
      </c>
      <c r="I296" s="298">
        <v>22</v>
      </c>
      <c r="J296" s="380">
        <v>27</v>
      </c>
      <c r="K296" s="380">
        <v>31</v>
      </c>
      <c r="L296" s="256">
        <v>49</v>
      </c>
      <c r="M296" s="108">
        <v>146</v>
      </c>
    </row>
    <row r="297" spans="1:13" ht="20.100000000000001" customHeight="1">
      <c r="A297" s="256" t="s">
        <v>336</v>
      </c>
      <c r="B297" s="256">
        <v>1</v>
      </c>
      <c r="C297" s="298">
        <v>1</v>
      </c>
      <c r="D297" s="445">
        <v>0</v>
      </c>
      <c r="E297" s="460">
        <v>0</v>
      </c>
      <c r="F297" s="460">
        <v>0</v>
      </c>
      <c r="G297" s="122">
        <v>1</v>
      </c>
      <c r="H297" s="298">
        <v>0</v>
      </c>
      <c r="I297" s="360">
        <v>1</v>
      </c>
      <c r="J297" s="380">
        <v>1</v>
      </c>
      <c r="K297" s="380">
        <v>19</v>
      </c>
      <c r="L297" s="256">
        <v>1</v>
      </c>
      <c r="M297" s="108">
        <v>16</v>
      </c>
    </row>
    <row r="298" spans="1:13" ht="20.100000000000001" customHeight="1">
      <c r="A298" s="256" t="s">
        <v>337</v>
      </c>
      <c r="B298" s="256">
        <v>19</v>
      </c>
      <c r="C298" s="298">
        <v>25</v>
      </c>
      <c r="D298" s="298">
        <v>26</v>
      </c>
      <c r="E298" s="298">
        <v>15</v>
      </c>
      <c r="F298" s="298">
        <v>3</v>
      </c>
      <c r="G298" s="122">
        <v>3</v>
      </c>
      <c r="H298" s="294">
        <v>8</v>
      </c>
      <c r="I298" s="294">
        <v>7</v>
      </c>
      <c r="J298" s="380">
        <v>15</v>
      </c>
      <c r="K298" s="380">
        <v>14</v>
      </c>
      <c r="L298" s="256">
        <v>25</v>
      </c>
      <c r="M298" s="108">
        <v>26</v>
      </c>
    </row>
    <row r="299" spans="1:13" ht="20.100000000000001" customHeight="1">
      <c r="A299" s="256" t="s">
        <v>338</v>
      </c>
      <c r="B299" s="256">
        <v>20</v>
      </c>
      <c r="C299" s="298">
        <v>18</v>
      </c>
      <c r="D299" s="298">
        <v>18</v>
      </c>
      <c r="E299" s="298">
        <v>13</v>
      </c>
      <c r="F299" s="298">
        <v>3</v>
      </c>
      <c r="G299" s="122">
        <v>9</v>
      </c>
      <c r="H299" s="294">
        <v>1</v>
      </c>
      <c r="I299" s="294">
        <v>1</v>
      </c>
      <c r="J299" s="380">
        <v>4</v>
      </c>
      <c r="K299" s="380">
        <v>6</v>
      </c>
      <c r="L299" s="256">
        <v>33</v>
      </c>
      <c r="M299" s="108">
        <v>36</v>
      </c>
    </row>
    <row r="300" spans="1:13" ht="20.100000000000001" customHeight="1">
      <c r="A300" s="256" t="s">
        <v>339</v>
      </c>
      <c r="B300" s="256">
        <v>15</v>
      </c>
      <c r="C300" s="298">
        <v>19</v>
      </c>
      <c r="D300" s="298">
        <v>19</v>
      </c>
      <c r="E300" s="298">
        <v>19</v>
      </c>
      <c r="F300" s="298">
        <v>10</v>
      </c>
      <c r="G300" s="122">
        <v>10</v>
      </c>
      <c r="H300" s="298">
        <v>10</v>
      </c>
      <c r="I300" s="298">
        <v>10</v>
      </c>
      <c r="J300" s="380">
        <v>10</v>
      </c>
      <c r="K300" s="380">
        <v>10</v>
      </c>
      <c r="L300" s="256">
        <v>22</v>
      </c>
      <c r="M300" s="108">
        <v>23</v>
      </c>
    </row>
    <row r="301" spans="1:13" ht="20.100000000000001" customHeight="1">
      <c r="A301" s="256" t="s">
        <v>340</v>
      </c>
      <c r="B301" s="256">
        <v>50</v>
      </c>
      <c r="C301" s="298">
        <v>25</v>
      </c>
      <c r="D301" s="298">
        <v>11</v>
      </c>
      <c r="E301" s="298">
        <v>25</v>
      </c>
      <c r="F301" s="298">
        <v>18</v>
      </c>
      <c r="G301" s="122">
        <v>20</v>
      </c>
      <c r="H301" s="298">
        <v>8</v>
      </c>
      <c r="I301" s="298">
        <v>11</v>
      </c>
      <c r="J301" s="380">
        <v>15</v>
      </c>
      <c r="K301" s="380">
        <v>14</v>
      </c>
      <c r="L301" s="256">
        <v>25</v>
      </c>
      <c r="M301" s="108">
        <v>22</v>
      </c>
    </row>
    <row r="302" spans="1:13" ht="20.100000000000001" customHeight="1">
      <c r="H302" s="277"/>
      <c r="I302" s="277"/>
      <c r="J302" s="277"/>
    </row>
    <row r="303" spans="1:13" ht="20.100000000000001" customHeight="1"/>
    <row r="304" spans="1:13" ht="20.100000000000001" customHeight="1"/>
    <row r="305" spans="1:13" ht="20.100000000000001" customHeight="1"/>
    <row r="306" spans="1:13" ht="20.100000000000001" customHeight="1"/>
    <row r="307" spans="1:13" ht="20.100000000000001" customHeight="1"/>
    <row r="308" spans="1:13" ht="20.100000000000001" customHeight="1"/>
    <row r="309" spans="1:13" ht="20.100000000000001" customHeight="1"/>
    <row r="310" spans="1:13" ht="20.100000000000001" customHeight="1"/>
    <row r="311" spans="1:13" ht="20.100000000000001" customHeight="1"/>
    <row r="312" spans="1:13" ht="20.100000000000001" customHeight="1"/>
    <row r="313" spans="1:13" ht="20.100000000000001" customHeight="1"/>
    <row r="314" spans="1:13" ht="20.100000000000001" customHeight="1">
      <c r="C314" s="465"/>
      <c r="D314" s="465"/>
      <c r="E314" s="465"/>
      <c r="F314" s="465"/>
      <c r="G314" s="465"/>
      <c r="H314" s="465"/>
      <c r="I314" s="465"/>
      <c r="J314" s="465"/>
      <c r="K314" s="465"/>
      <c r="L314" s="465"/>
    </row>
    <row r="315" spans="1:13" ht="20.100000000000001" customHeight="1"/>
    <row r="316" spans="1:13" s="277" customFormat="1" ht="20.100000000000001" customHeight="1">
      <c r="A316" s="439" t="s">
        <v>570</v>
      </c>
      <c r="B316" s="439"/>
      <c r="C316" s="439"/>
      <c r="D316" s="439"/>
      <c r="E316" s="439"/>
      <c r="F316" s="464"/>
    </row>
    <row r="317" spans="1:13" s="277" customFormat="1" ht="20.100000000000001" customHeight="1">
      <c r="A317" s="439" t="s">
        <v>365</v>
      </c>
      <c r="B317" s="439"/>
      <c r="C317" s="439"/>
      <c r="D317" s="439"/>
      <c r="E317" s="439"/>
      <c r="F317" s="464"/>
    </row>
    <row r="318" spans="1:13" s="277" customFormat="1" ht="20.100000000000001" customHeight="1">
      <c r="A318" s="440" t="s">
        <v>571</v>
      </c>
      <c r="B318" s="439"/>
      <c r="C318" s="439"/>
      <c r="D318" s="439"/>
      <c r="E318" s="439"/>
      <c r="F318" s="464"/>
    </row>
    <row r="319" spans="1:13" s="277" customFormat="1" ht="20.100000000000001" customHeight="1">
      <c r="A319" s="450"/>
      <c r="B319" s="450"/>
      <c r="D319" s="330"/>
      <c r="E319" s="330"/>
      <c r="F319" s="330"/>
      <c r="G319" s="330"/>
      <c r="H319" s="330"/>
      <c r="J319" s="446"/>
      <c r="K319" s="446"/>
      <c r="M319" s="442" t="s">
        <v>404</v>
      </c>
    </row>
    <row r="320" spans="1:13" s="277" customFormat="1" ht="27" customHeight="1">
      <c r="A320" s="452"/>
      <c r="B320" s="141">
        <v>2009</v>
      </c>
      <c r="C320" s="317">
        <v>2010</v>
      </c>
      <c r="D320" s="141">
        <v>2011</v>
      </c>
      <c r="E320" s="141">
        <v>2012</v>
      </c>
      <c r="F320" s="318">
        <v>2013</v>
      </c>
      <c r="G320" s="141">
        <v>2014</v>
      </c>
      <c r="H320" s="318">
        <v>2015</v>
      </c>
      <c r="I320" s="141">
        <v>2016</v>
      </c>
      <c r="J320" s="141">
        <v>2017</v>
      </c>
      <c r="K320" s="141">
        <v>2018</v>
      </c>
      <c r="L320" s="141">
        <v>2019</v>
      </c>
      <c r="M320" s="141">
        <v>2020</v>
      </c>
    </row>
    <row r="321" spans="1:13" s="277" customFormat="1" ht="20.100000000000001" customHeight="1">
      <c r="A321" s="444" t="s">
        <v>17</v>
      </c>
      <c r="B321" s="153">
        <f t="shared" ref="B321:H321" si="10">SUM(B322:B336)</f>
        <v>3512</v>
      </c>
      <c r="C321" s="269">
        <f t="shared" si="10"/>
        <v>2875</v>
      </c>
      <c r="D321" s="269">
        <f t="shared" si="10"/>
        <v>3202</v>
      </c>
      <c r="E321" s="269">
        <f t="shared" si="10"/>
        <v>3523</v>
      </c>
      <c r="F321" s="269">
        <f t="shared" si="10"/>
        <v>2770</v>
      </c>
      <c r="G321" s="269">
        <f t="shared" si="10"/>
        <v>3805</v>
      </c>
      <c r="H321" s="269">
        <f t="shared" si="10"/>
        <v>3246</v>
      </c>
      <c r="I321" s="269">
        <f>SUM(I322:I336)</f>
        <v>3298</v>
      </c>
      <c r="J321" s="269">
        <f>SUM(J322:J336)</f>
        <v>4321</v>
      </c>
      <c r="K321" s="269">
        <f>SUM(K322:K336)</f>
        <v>5667</v>
      </c>
      <c r="L321" s="269">
        <f>SUM(L322:L336)</f>
        <v>10217</v>
      </c>
      <c r="M321" s="269">
        <f>SUM(M322:M336)</f>
        <v>14227</v>
      </c>
    </row>
    <row r="322" spans="1:13" s="277" customFormat="1" ht="20.100000000000001" customHeight="1">
      <c r="A322" s="277" t="s">
        <v>326</v>
      </c>
      <c r="B322" s="277">
        <v>465</v>
      </c>
      <c r="C322" s="298">
        <v>193</v>
      </c>
      <c r="D322" s="298">
        <v>270</v>
      </c>
      <c r="E322" s="298">
        <v>18</v>
      </c>
      <c r="F322" s="298">
        <v>64</v>
      </c>
      <c r="G322" s="298">
        <v>67</v>
      </c>
      <c r="H322" s="298">
        <v>17</v>
      </c>
      <c r="I322" s="298">
        <v>24</v>
      </c>
      <c r="J322" s="298">
        <v>37</v>
      </c>
      <c r="K322" s="562">
        <v>53</v>
      </c>
      <c r="L322" s="108">
        <v>96</v>
      </c>
      <c r="M322" s="108">
        <v>330</v>
      </c>
    </row>
    <row r="323" spans="1:13" s="277" customFormat="1" ht="20.100000000000001" customHeight="1">
      <c r="A323" s="277" t="s">
        <v>327</v>
      </c>
      <c r="B323" s="277">
        <v>138</v>
      </c>
      <c r="C323" s="298">
        <v>140</v>
      </c>
      <c r="D323" s="298">
        <v>120</v>
      </c>
      <c r="E323" s="298">
        <v>70</v>
      </c>
      <c r="F323" s="298">
        <v>113</v>
      </c>
      <c r="G323" s="298">
        <v>50</v>
      </c>
      <c r="H323" s="298">
        <v>0</v>
      </c>
      <c r="I323" s="298">
        <v>0</v>
      </c>
      <c r="J323" s="298">
        <v>9</v>
      </c>
      <c r="K323" s="562">
        <v>10</v>
      </c>
      <c r="L323" s="108">
        <v>18</v>
      </c>
      <c r="M323" s="108">
        <v>169</v>
      </c>
    </row>
    <row r="324" spans="1:13" s="277" customFormat="1" ht="20.100000000000001" customHeight="1">
      <c r="A324" s="277" t="s">
        <v>328</v>
      </c>
      <c r="B324" s="277">
        <v>61</v>
      </c>
      <c r="C324" s="298">
        <v>83</v>
      </c>
      <c r="D324" s="298">
        <v>15</v>
      </c>
      <c r="E324" s="298">
        <v>27</v>
      </c>
      <c r="F324" s="298">
        <v>36</v>
      </c>
      <c r="G324" s="298">
        <v>10</v>
      </c>
      <c r="H324" s="298">
        <v>4</v>
      </c>
      <c r="I324" s="298">
        <v>55</v>
      </c>
      <c r="J324" s="298">
        <v>43</v>
      </c>
      <c r="K324" s="562">
        <v>0</v>
      </c>
      <c r="L324" s="563">
        <v>0</v>
      </c>
      <c r="M324" s="108">
        <v>14</v>
      </c>
    </row>
    <row r="325" spans="1:13" s="277" customFormat="1" ht="20.100000000000001" customHeight="1">
      <c r="A325" s="277" t="s">
        <v>329</v>
      </c>
      <c r="B325" s="277">
        <v>273</v>
      </c>
      <c r="C325" s="298">
        <v>333</v>
      </c>
      <c r="D325" s="298">
        <v>397</v>
      </c>
      <c r="E325" s="298">
        <v>740</v>
      </c>
      <c r="F325" s="298">
        <v>663</v>
      </c>
      <c r="G325" s="298">
        <v>620</v>
      </c>
      <c r="H325" s="298">
        <v>424</v>
      </c>
      <c r="I325" s="298">
        <v>360</v>
      </c>
      <c r="J325" s="298">
        <v>415</v>
      </c>
      <c r="K325" s="562">
        <v>311</v>
      </c>
      <c r="L325" s="108">
        <v>561</v>
      </c>
      <c r="M325" s="108">
        <v>997</v>
      </c>
    </row>
    <row r="326" spans="1:13" s="277" customFormat="1" ht="20.100000000000001" customHeight="1">
      <c r="A326" s="277" t="s">
        <v>330</v>
      </c>
      <c r="B326" s="277">
        <v>260</v>
      </c>
      <c r="C326" s="298">
        <v>215</v>
      </c>
      <c r="D326" s="298">
        <v>200</v>
      </c>
      <c r="E326" s="298">
        <v>687</v>
      </c>
      <c r="F326" s="298">
        <v>560</v>
      </c>
      <c r="G326" s="298">
        <v>250</v>
      </c>
      <c r="H326" s="298">
        <v>417</v>
      </c>
      <c r="I326" s="298">
        <v>322</v>
      </c>
      <c r="J326" s="298">
        <v>417</v>
      </c>
      <c r="K326" s="562">
        <v>280</v>
      </c>
      <c r="L326" s="108">
        <v>505</v>
      </c>
      <c r="M326" s="108">
        <v>503</v>
      </c>
    </row>
    <row r="327" spans="1:13" s="277" customFormat="1" ht="20.100000000000001" customHeight="1">
      <c r="A327" s="277" t="s">
        <v>331</v>
      </c>
      <c r="B327" s="277">
        <v>156</v>
      </c>
      <c r="C327" s="298">
        <v>141</v>
      </c>
      <c r="D327" s="298">
        <v>157</v>
      </c>
      <c r="E327" s="298">
        <v>146</v>
      </c>
      <c r="F327" s="298">
        <v>168</v>
      </c>
      <c r="G327" s="298">
        <v>314</v>
      </c>
      <c r="H327" s="294">
        <v>339</v>
      </c>
      <c r="I327" s="294">
        <v>314</v>
      </c>
      <c r="J327" s="298">
        <v>225</v>
      </c>
      <c r="K327" s="562">
        <v>290</v>
      </c>
      <c r="L327" s="108">
        <v>523</v>
      </c>
      <c r="M327" s="108">
        <v>708</v>
      </c>
    </row>
    <row r="328" spans="1:13" s="277" customFormat="1" ht="20.100000000000001" customHeight="1">
      <c r="A328" s="277" t="s">
        <v>332</v>
      </c>
      <c r="B328" s="277">
        <v>350</v>
      </c>
      <c r="C328" s="298">
        <v>180</v>
      </c>
      <c r="D328" s="298">
        <v>173</v>
      </c>
      <c r="E328" s="298">
        <v>174</v>
      </c>
      <c r="F328" s="298">
        <v>19</v>
      </c>
      <c r="G328" s="298">
        <v>13</v>
      </c>
      <c r="H328" s="298">
        <v>15</v>
      </c>
      <c r="I328" s="298">
        <v>18</v>
      </c>
      <c r="J328" s="298">
        <v>15</v>
      </c>
      <c r="K328" s="562">
        <v>25</v>
      </c>
      <c r="L328" s="108">
        <v>45</v>
      </c>
      <c r="M328" s="108">
        <v>330</v>
      </c>
    </row>
    <row r="329" spans="1:13" s="277" customFormat="1" ht="20.100000000000001" customHeight="1">
      <c r="A329" s="277" t="s">
        <v>333</v>
      </c>
      <c r="B329" s="277">
        <v>653</v>
      </c>
      <c r="C329" s="298">
        <v>714</v>
      </c>
      <c r="D329" s="298">
        <v>800</v>
      </c>
      <c r="E329" s="298">
        <v>651</v>
      </c>
      <c r="F329" s="298">
        <v>671</v>
      </c>
      <c r="G329" s="298">
        <v>1745</v>
      </c>
      <c r="H329" s="298">
        <v>1340</v>
      </c>
      <c r="I329" s="298">
        <v>1451</v>
      </c>
      <c r="J329" s="298">
        <v>1903</v>
      </c>
      <c r="K329" s="562">
        <v>2391</v>
      </c>
      <c r="L329" s="108">
        <v>4311</v>
      </c>
      <c r="M329" s="108">
        <v>4610</v>
      </c>
    </row>
    <row r="330" spans="1:13" s="277" customFormat="1" ht="20.100000000000001" customHeight="1">
      <c r="A330" s="277" t="s">
        <v>334</v>
      </c>
      <c r="B330" s="277">
        <v>240</v>
      </c>
      <c r="C330" s="298">
        <v>35</v>
      </c>
      <c r="D330" s="298">
        <v>308</v>
      </c>
      <c r="E330" s="298">
        <v>182</v>
      </c>
      <c r="F330" s="298">
        <v>162</v>
      </c>
      <c r="G330" s="298">
        <v>110</v>
      </c>
      <c r="H330" s="298">
        <v>162</v>
      </c>
      <c r="I330" s="298">
        <v>330</v>
      </c>
      <c r="J330" s="298">
        <v>561</v>
      </c>
      <c r="K330" s="562">
        <v>1489</v>
      </c>
      <c r="L330" s="108">
        <v>2685</v>
      </c>
      <c r="M330" s="108">
        <v>4007</v>
      </c>
    </row>
    <row r="331" spans="1:13" s="277" customFormat="1" ht="20.100000000000001" customHeight="1">
      <c r="A331" s="277" t="s">
        <v>335</v>
      </c>
      <c r="B331" s="277">
        <v>51</v>
      </c>
      <c r="C331" s="298">
        <v>17</v>
      </c>
      <c r="D331" s="298">
        <v>51</v>
      </c>
      <c r="E331" s="298">
        <v>79</v>
      </c>
      <c r="F331" s="298">
        <v>23</v>
      </c>
      <c r="G331" s="298">
        <v>273</v>
      </c>
      <c r="H331" s="298">
        <v>263</v>
      </c>
      <c r="I331" s="298">
        <v>219</v>
      </c>
      <c r="J331" s="298">
        <v>242</v>
      </c>
      <c r="K331" s="562">
        <v>272</v>
      </c>
      <c r="L331" s="108">
        <v>490</v>
      </c>
      <c r="M331" s="108">
        <v>1385</v>
      </c>
    </row>
    <row r="332" spans="1:13" s="277" customFormat="1" ht="20.100000000000001" customHeight="1">
      <c r="A332" s="277" t="s">
        <v>336</v>
      </c>
      <c r="B332" s="277">
        <v>3</v>
      </c>
      <c r="C332" s="298">
        <v>3</v>
      </c>
      <c r="D332" s="445">
        <v>0</v>
      </c>
      <c r="E332" s="460">
        <v>0</v>
      </c>
      <c r="F332" s="460">
        <v>0</v>
      </c>
      <c r="G332" s="298">
        <v>4</v>
      </c>
      <c r="H332" s="298">
        <v>0</v>
      </c>
      <c r="I332" s="360">
        <v>5</v>
      </c>
      <c r="J332" s="298">
        <v>3</v>
      </c>
      <c r="K332" s="562">
        <v>165</v>
      </c>
      <c r="L332" s="108">
        <v>297</v>
      </c>
      <c r="M332" s="108">
        <v>143</v>
      </c>
    </row>
    <row r="333" spans="1:13" s="277" customFormat="1" ht="20.100000000000001" customHeight="1">
      <c r="A333" s="277" t="s">
        <v>337</v>
      </c>
      <c r="B333" s="277">
        <v>214</v>
      </c>
      <c r="C333" s="298">
        <v>279</v>
      </c>
      <c r="D333" s="298">
        <v>304</v>
      </c>
      <c r="E333" s="298">
        <v>220</v>
      </c>
      <c r="F333" s="298">
        <v>32</v>
      </c>
      <c r="G333" s="298">
        <v>32</v>
      </c>
      <c r="H333" s="294">
        <v>77</v>
      </c>
      <c r="I333" s="294">
        <v>74</v>
      </c>
      <c r="J333" s="298">
        <v>179</v>
      </c>
      <c r="K333" s="562">
        <v>141</v>
      </c>
      <c r="L333" s="108">
        <v>254</v>
      </c>
      <c r="M333" s="108">
        <v>251</v>
      </c>
    </row>
    <row r="334" spans="1:13" s="277" customFormat="1" ht="20.100000000000001" customHeight="1">
      <c r="A334" s="277" t="s">
        <v>338</v>
      </c>
      <c r="B334" s="277">
        <v>164</v>
      </c>
      <c r="C334" s="298">
        <v>133</v>
      </c>
      <c r="D334" s="298">
        <v>133</v>
      </c>
      <c r="E334" s="298">
        <v>91</v>
      </c>
      <c r="F334" s="298">
        <v>21</v>
      </c>
      <c r="G334" s="298">
        <v>64</v>
      </c>
      <c r="H334" s="294">
        <v>12</v>
      </c>
      <c r="I334" s="294">
        <v>5</v>
      </c>
      <c r="J334" s="298">
        <v>20</v>
      </c>
      <c r="K334" s="562">
        <v>34</v>
      </c>
      <c r="L334" s="108">
        <v>61</v>
      </c>
      <c r="M334" s="108">
        <v>340</v>
      </c>
    </row>
    <row r="335" spans="1:13" s="277" customFormat="1" ht="20.100000000000001" customHeight="1">
      <c r="A335" s="277" t="s">
        <v>339</v>
      </c>
      <c r="B335" s="277">
        <v>180</v>
      </c>
      <c r="C335" s="298">
        <v>205</v>
      </c>
      <c r="D335" s="298">
        <v>172</v>
      </c>
      <c r="E335" s="298">
        <v>240</v>
      </c>
      <c r="F335" s="298">
        <v>95</v>
      </c>
      <c r="G335" s="298">
        <v>90</v>
      </c>
      <c r="H335" s="298">
        <v>101</v>
      </c>
      <c r="I335" s="298">
        <v>6</v>
      </c>
      <c r="J335" s="298">
        <v>96</v>
      </c>
      <c r="K335" s="562">
        <v>97</v>
      </c>
      <c r="L335" s="108">
        <v>175</v>
      </c>
      <c r="M335" s="108">
        <v>225</v>
      </c>
    </row>
    <row r="336" spans="1:13" s="277" customFormat="1" ht="20.100000000000001" customHeight="1">
      <c r="A336" s="277" t="s">
        <v>340</v>
      </c>
      <c r="B336" s="277">
        <v>304</v>
      </c>
      <c r="C336" s="298">
        <v>204</v>
      </c>
      <c r="D336" s="298">
        <v>102</v>
      </c>
      <c r="E336" s="298">
        <v>198</v>
      </c>
      <c r="F336" s="298">
        <v>143</v>
      </c>
      <c r="G336" s="298">
        <v>163</v>
      </c>
      <c r="H336" s="298">
        <v>75</v>
      </c>
      <c r="I336" s="298">
        <v>115</v>
      </c>
      <c r="J336" s="298">
        <v>156</v>
      </c>
      <c r="K336" s="562">
        <v>109</v>
      </c>
      <c r="L336" s="108">
        <v>196</v>
      </c>
      <c r="M336" s="108">
        <v>215</v>
      </c>
    </row>
    <row r="337" spans="1:12" s="277" customFormat="1" ht="20.100000000000001" customHeight="1">
      <c r="A337" s="450"/>
      <c r="C337" s="256"/>
      <c r="D337" s="450"/>
      <c r="E337" s="450"/>
      <c r="F337" s="450"/>
    </row>
    <row r="338" spans="1:12" ht="20.100000000000001" customHeight="1"/>
    <row r="339" spans="1:12" ht="20.100000000000001" customHeight="1"/>
    <row r="340" spans="1:12" ht="20.100000000000001" customHeight="1"/>
    <row r="341" spans="1:12" ht="20.100000000000001" customHeight="1"/>
    <row r="342" spans="1:12" ht="20.100000000000001" customHeight="1"/>
    <row r="343" spans="1:12" ht="20.100000000000001" customHeight="1"/>
    <row r="344" spans="1:12" ht="20.100000000000001" customHeight="1"/>
    <row r="345" spans="1:12" ht="20.100000000000001" customHeight="1"/>
    <row r="346" spans="1:12" ht="20.100000000000001" customHeight="1"/>
    <row r="347" spans="1:12" ht="20.100000000000001" customHeight="1"/>
    <row r="348" spans="1:12" ht="20.100000000000001" customHeight="1"/>
    <row r="349" spans="1:12" ht="20.100000000000001" customHeight="1"/>
    <row r="350" spans="1:12" ht="20.100000000000001" customHeight="1">
      <c r="C350" s="465"/>
      <c r="D350" s="465"/>
      <c r="E350" s="465"/>
      <c r="F350" s="465"/>
      <c r="G350" s="465"/>
      <c r="H350" s="465"/>
      <c r="I350" s="465"/>
      <c r="J350" s="465"/>
      <c r="K350" s="465"/>
      <c r="L350" s="465"/>
    </row>
    <row r="351" spans="1:12" ht="20.100000000000001" customHeight="1">
      <c r="A351" s="311" t="s">
        <v>449</v>
      </c>
      <c r="B351" s="311"/>
      <c r="C351" s="311"/>
      <c r="D351" s="311"/>
      <c r="E351" s="311"/>
      <c r="F351" s="311"/>
      <c r="G351" s="311"/>
      <c r="H351" s="311"/>
      <c r="I351" s="311"/>
      <c r="J351" s="311"/>
      <c r="K351" s="311"/>
      <c r="L351" s="311"/>
    </row>
    <row r="352" spans="1:12" ht="20.100000000000001" customHeight="1">
      <c r="A352" s="311" t="s">
        <v>365</v>
      </c>
      <c r="B352" s="311"/>
      <c r="C352" s="311"/>
      <c r="D352" s="311"/>
      <c r="E352" s="311"/>
    </row>
    <row r="353" spans="1:13" ht="20.100000000000001" customHeight="1">
      <c r="A353" s="341" t="s">
        <v>385</v>
      </c>
      <c r="B353" s="311"/>
      <c r="C353" s="311"/>
      <c r="D353" s="311"/>
      <c r="E353" s="311"/>
    </row>
    <row r="354" spans="1:13" ht="20.100000000000001" customHeight="1">
      <c r="A354" s="454"/>
      <c r="B354" s="454"/>
      <c r="C354" s="454"/>
      <c r="E354" s="455"/>
      <c r="F354" s="455"/>
      <c r="G354" s="455"/>
      <c r="H354" s="455"/>
      <c r="J354" s="466"/>
      <c r="K354" s="466"/>
      <c r="M354" s="467" t="s">
        <v>479</v>
      </c>
    </row>
    <row r="355" spans="1:13" ht="27" customHeight="1">
      <c r="A355" s="456"/>
      <c r="B355" s="141">
        <v>2009</v>
      </c>
      <c r="C355" s="342">
        <v>2010</v>
      </c>
      <c r="D355" s="141">
        <v>2011</v>
      </c>
      <c r="E355" s="213">
        <v>2012</v>
      </c>
      <c r="F355" s="318">
        <v>2013</v>
      </c>
      <c r="G355" s="213">
        <v>2014</v>
      </c>
      <c r="H355" s="318">
        <v>2015</v>
      </c>
      <c r="I355" s="141">
        <v>2016</v>
      </c>
      <c r="J355" s="141">
        <v>2017</v>
      </c>
      <c r="K355" s="141">
        <v>2018</v>
      </c>
      <c r="L355" s="141">
        <v>2019</v>
      </c>
      <c r="M355" s="141">
        <v>2020</v>
      </c>
    </row>
    <row r="356" spans="1:13" ht="20.100000000000001" customHeight="1">
      <c r="A356" s="457" t="s">
        <v>17</v>
      </c>
      <c r="B356" s="458">
        <f t="shared" ref="B356:H356" si="11">SUM(B357:B371)</f>
        <v>593</v>
      </c>
      <c r="C356" s="269">
        <f t="shared" si="11"/>
        <v>550</v>
      </c>
      <c r="D356" s="269">
        <f t="shared" si="11"/>
        <v>518</v>
      </c>
      <c r="E356" s="269">
        <f t="shared" si="11"/>
        <v>508</v>
      </c>
      <c r="F356" s="269">
        <f t="shared" si="11"/>
        <v>666.97</v>
      </c>
      <c r="G356" s="269">
        <f t="shared" si="11"/>
        <v>896</v>
      </c>
      <c r="H356" s="269">
        <f t="shared" si="11"/>
        <v>729</v>
      </c>
      <c r="I356" s="269">
        <f>SUM(I357:I371)</f>
        <v>766</v>
      </c>
      <c r="J356" s="269">
        <f>SUM(J357:J371)</f>
        <v>947</v>
      </c>
      <c r="K356" s="269">
        <f>SUM(K357:K371)</f>
        <v>946</v>
      </c>
      <c r="L356" s="269">
        <f>SUM(L357:L371)</f>
        <v>978</v>
      </c>
      <c r="M356" s="269">
        <f>SUM(M357:M371)</f>
        <v>971</v>
      </c>
    </row>
    <row r="357" spans="1:13" ht="20.100000000000001" customHeight="1">
      <c r="A357" s="256" t="s">
        <v>326</v>
      </c>
      <c r="B357" s="295">
        <v>11</v>
      </c>
      <c r="C357" s="322">
        <v>4</v>
      </c>
      <c r="D357" s="122">
        <v>16</v>
      </c>
      <c r="E357" s="122">
        <v>13</v>
      </c>
      <c r="F357" s="298">
        <v>21.8</v>
      </c>
      <c r="G357" s="298">
        <v>21</v>
      </c>
      <c r="H357" s="298">
        <v>15</v>
      </c>
      <c r="I357" s="298">
        <v>22</v>
      </c>
      <c r="J357" s="298">
        <v>25</v>
      </c>
      <c r="K357" s="298">
        <v>24</v>
      </c>
      <c r="L357" s="256">
        <v>24</v>
      </c>
      <c r="M357" s="108">
        <v>26</v>
      </c>
    </row>
    <row r="358" spans="1:13" ht="20.100000000000001" customHeight="1">
      <c r="A358" s="256" t="s">
        <v>327</v>
      </c>
      <c r="B358" s="295">
        <v>37</v>
      </c>
      <c r="C358" s="322">
        <v>37</v>
      </c>
      <c r="D358" s="122">
        <v>42</v>
      </c>
      <c r="E358" s="122">
        <v>42</v>
      </c>
      <c r="F358" s="298">
        <v>47</v>
      </c>
      <c r="G358" s="298">
        <v>49</v>
      </c>
      <c r="H358" s="298">
        <v>100</v>
      </c>
      <c r="I358" s="298">
        <v>138</v>
      </c>
      <c r="J358" s="298">
        <v>105</v>
      </c>
      <c r="K358" s="298">
        <v>100</v>
      </c>
      <c r="L358" s="256">
        <v>139</v>
      </c>
      <c r="M358" s="108">
        <v>127</v>
      </c>
    </row>
    <row r="359" spans="1:13" ht="20.100000000000001" customHeight="1">
      <c r="A359" s="256" t="s">
        <v>328</v>
      </c>
      <c r="B359" s="295">
        <v>20</v>
      </c>
      <c r="C359" s="322">
        <v>22</v>
      </c>
      <c r="D359" s="122">
        <v>22</v>
      </c>
      <c r="E359" s="122">
        <v>22</v>
      </c>
      <c r="F359" s="298">
        <v>116</v>
      </c>
      <c r="G359" s="298">
        <v>404</v>
      </c>
      <c r="H359" s="298">
        <v>147</v>
      </c>
      <c r="I359" s="298">
        <v>189</v>
      </c>
      <c r="J359" s="298">
        <v>375</v>
      </c>
      <c r="K359" s="298">
        <v>341</v>
      </c>
      <c r="L359" s="256">
        <v>349</v>
      </c>
      <c r="M359" s="108">
        <v>340</v>
      </c>
    </row>
    <row r="360" spans="1:13" ht="20.100000000000001" customHeight="1">
      <c r="A360" s="256" t="s">
        <v>329</v>
      </c>
      <c r="B360" s="295">
        <v>108</v>
      </c>
      <c r="C360" s="322">
        <v>107</v>
      </c>
      <c r="D360" s="122">
        <v>50</v>
      </c>
      <c r="E360" s="122">
        <v>39</v>
      </c>
      <c r="F360" s="298">
        <v>33</v>
      </c>
      <c r="G360" s="298">
        <v>10</v>
      </c>
      <c r="H360" s="298">
        <v>48</v>
      </c>
      <c r="I360" s="298">
        <v>49</v>
      </c>
      <c r="J360" s="298">
        <v>31</v>
      </c>
      <c r="K360" s="298">
        <v>39</v>
      </c>
      <c r="L360" s="256">
        <v>19</v>
      </c>
      <c r="M360" s="108">
        <v>28</v>
      </c>
    </row>
    <row r="361" spans="1:13" ht="20.100000000000001" customHeight="1">
      <c r="A361" s="256" t="s">
        <v>330</v>
      </c>
      <c r="B361" s="295">
        <v>56</v>
      </c>
      <c r="C361" s="322">
        <v>53</v>
      </c>
      <c r="D361" s="122">
        <v>62</v>
      </c>
      <c r="E361" s="122">
        <v>53</v>
      </c>
      <c r="F361" s="298">
        <v>48.19</v>
      </c>
      <c r="G361" s="298">
        <v>39</v>
      </c>
      <c r="H361" s="298">
        <v>39</v>
      </c>
      <c r="I361" s="298">
        <v>48</v>
      </c>
      <c r="J361" s="298">
        <v>42</v>
      </c>
      <c r="K361" s="298">
        <v>42</v>
      </c>
      <c r="L361" s="256">
        <v>49</v>
      </c>
      <c r="M361" s="108">
        <v>51</v>
      </c>
    </row>
    <row r="362" spans="1:13" ht="20.100000000000001" customHeight="1">
      <c r="A362" s="256" t="s">
        <v>331</v>
      </c>
      <c r="B362" s="295">
        <v>61</v>
      </c>
      <c r="C362" s="322">
        <v>65</v>
      </c>
      <c r="D362" s="122">
        <v>70</v>
      </c>
      <c r="E362" s="122">
        <v>80</v>
      </c>
      <c r="F362" s="298">
        <v>74</v>
      </c>
      <c r="G362" s="298">
        <v>77</v>
      </c>
      <c r="H362" s="294">
        <v>77</v>
      </c>
      <c r="I362" s="294">
        <v>77</v>
      </c>
      <c r="J362" s="298">
        <v>114</v>
      </c>
      <c r="K362" s="298">
        <v>85</v>
      </c>
      <c r="L362" s="256">
        <v>97</v>
      </c>
      <c r="M362" s="108">
        <v>120</v>
      </c>
    </row>
    <row r="363" spans="1:13" ht="20.100000000000001" customHeight="1">
      <c r="A363" s="256" t="s">
        <v>332</v>
      </c>
      <c r="B363" s="295">
        <v>58</v>
      </c>
      <c r="C363" s="322">
        <v>58</v>
      </c>
      <c r="D363" s="122">
        <v>55</v>
      </c>
      <c r="E363" s="122">
        <v>55</v>
      </c>
      <c r="F363" s="298">
        <v>42.73</v>
      </c>
      <c r="G363" s="298">
        <v>43</v>
      </c>
      <c r="H363" s="298">
        <v>43</v>
      </c>
      <c r="I363" s="298">
        <v>43</v>
      </c>
      <c r="J363" s="298">
        <v>43</v>
      </c>
      <c r="K363" s="298">
        <v>43</v>
      </c>
      <c r="L363" s="256">
        <v>43</v>
      </c>
      <c r="M363" s="108">
        <v>43</v>
      </c>
    </row>
    <row r="364" spans="1:13" ht="20.100000000000001" customHeight="1">
      <c r="A364" s="256" t="s">
        <v>333</v>
      </c>
      <c r="B364" s="295">
        <v>89</v>
      </c>
      <c r="C364" s="322">
        <v>74</v>
      </c>
      <c r="D364" s="122">
        <v>74</v>
      </c>
      <c r="E364" s="122">
        <v>74</v>
      </c>
      <c r="F364" s="298">
        <v>139</v>
      </c>
      <c r="G364" s="298">
        <v>67</v>
      </c>
      <c r="H364" s="298">
        <v>74</v>
      </c>
      <c r="I364" s="298">
        <v>54</v>
      </c>
      <c r="J364" s="298">
        <v>55</v>
      </c>
      <c r="K364" s="298">
        <v>80</v>
      </c>
      <c r="L364" s="256">
        <v>61</v>
      </c>
      <c r="M364" s="108">
        <v>56</v>
      </c>
    </row>
    <row r="365" spans="1:13" ht="20.100000000000001" customHeight="1">
      <c r="A365" s="256" t="s">
        <v>334</v>
      </c>
      <c r="B365" s="295">
        <v>32</v>
      </c>
      <c r="C365" s="322">
        <v>34</v>
      </c>
      <c r="D365" s="122">
        <v>26</v>
      </c>
      <c r="E365" s="122">
        <v>21</v>
      </c>
      <c r="F365" s="298">
        <v>23</v>
      </c>
      <c r="G365" s="298">
        <v>22</v>
      </c>
      <c r="H365" s="298">
        <v>24</v>
      </c>
      <c r="I365" s="298">
        <v>9</v>
      </c>
      <c r="J365" s="298">
        <v>11</v>
      </c>
      <c r="K365" s="298">
        <v>28</v>
      </c>
      <c r="L365" s="256">
        <v>42</v>
      </c>
      <c r="M365" s="108">
        <v>43</v>
      </c>
    </row>
    <row r="366" spans="1:13" ht="20.100000000000001" customHeight="1">
      <c r="A366" s="256" t="s">
        <v>335</v>
      </c>
      <c r="B366" s="295">
        <v>5</v>
      </c>
      <c r="C366" s="322">
        <v>5</v>
      </c>
      <c r="D366" s="122">
        <v>5</v>
      </c>
      <c r="E366" s="122">
        <v>5</v>
      </c>
      <c r="F366" s="298">
        <v>9.35</v>
      </c>
      <c r="G366" s="298">
        <v>10</v>
      </c>
      <c r="H366" s="298">
        <v>16</v>
      </c>
      <c r="I366" s="298">
        <v>19</v>
      </c>
      <c r="J366" s="298">
        <v>24</v>
      </c>
      <c r="K366" s="298">
        <v>33</v>
      </c>
      <c r="L366" s="256">
        <v>35</v>
      </c>
      <c r="M366" s="108">
        <v>18</v>
      </c>
    </row>
    <row r="367" spans="1:13" ht="20.100000000000001" customHeight="1">
      <c r="A367" s="256" t="s">
        <v>336</v>
      </c>
      <c r="B367" s="295">
        <v>41</v>
      </c>
      <c r="C367" s="322">
        <v>30</v>
      </c>
      <c r="D367" s="122">
        <v>22</v>
      </c>
      <c r="E367" s="122">
        <v>23</v>
      </c>
      <c r="F367" s="298">
        <v>23.5</v>
      </c>
      <c r="G367" s="298">
        <v>41</v>
      </c>
      <c r="H367" s="298">
        <v>30</v>
      </c>
      <c r="I367" s="298">
        <v>27</v>
      </c>
      <c r="J367" s="298">
        <v>26</v>
      </c>
      <c r="K367" s="298">
        <v>25</v>
      </c>
      <c r="L367" s="256">
        <v>19</v>
      </c>
      <c r="M367" s="108">
        <v>20</v>
      </c>
    </row>
    <row r="368" spans="1:13" ht="20.100000000000001" customHeight="1">
      <c r="A368" s="256" t="s">
        <v>337</v>
      </c>
      <c r="B368" s="295">
        <v>20</v>
      </c>
      <c r="C368" s="322">
        <v>21</v>
      </c>
      <c r="D368" s="122">
        <v>21</v>
      </c>
      <c r="E368" s="122">
        <v>29</v>
      </c>
      <c r="F368" s="298">
        <v>27.9</v>
      </c>
      <c r="G368" s="298">
        <v>18</v>
      </c>
      <c r="H368" s="294">
        <v>23</v>
      </c>
      <c r="I368" s="294">
        <v>23</v>
      </c>
      <c r="J368" s="298">
        <v>31</v>
      </c>
      <c r="K368" s="298">
        <v>29</v>
      </c>
      <c r="L368" s="256">
        <v>21</v>
      </c>
      <c r="M368" s="108">
        <v>14</v>
      </c>
    </row>
    <row r="369" spans="1:13" ht="20.100000000000001" customHeight="1">
      <c r="A369" s="256" t="s">
        <v>338</v>
      </c>
      <c r="B369" s="295">
        <v>15</v>
      </c>
      <c r="C369" s="322">
        <v>15</v>
      </c>
      <c r="D369" s="122">
        <v>15</v>
      </c>
      <c r="E369" s="122">
        <v>22</v>
      </c>
      <c r="F369" s="298">
        <v>34.4</v>
      </c>
      <c r="G369" s="298">
        <v>30</v>
      </c>
      <c r="H369" s="294">
        <v>56</v>
      </c>
      <c r="I369" s="294">
        <v>28</v>
      </c>
      <c r="J369" s="298">
        <v>26</v>
      </c>
      <c r="K369" s="298">
        <v>32</v>
      </c>
      <c r="L369" s="256">
        <v>32</v>
      </c>
      <c r="M369" s="108">
        <v>35</v>
      </c>
    </row>
    <row r="370" spans="1:13" ht="20.100000000000001" customHeight="1">
      <c r="A370" s="256" t="s">
        <v>339</v>
      </c>
      <c r="B370" s="295">
        <v>11</v>
      </c>
      <c r="C370" s="322">
        <v>15</v>
      </c>
      <c r="D370" s="122">
        <v>15</v>
      </c>
      <c r="E370" s="122">
        <v>15</v>
      </c>
      <c r="F370" s="298">
        <v>15.1</v>
      </c>
      <c r="G370" s="298">
        <v>50</v>
      </c>
      <c r="H370" s="298">
        <v>17</v>
      </c>
      <c r="I370" s="298">
        <v>20</v>
      </c>
      <c r="J370" s="298">
        <v>23</v>
      </c>
      <c r="K370" s="298">
        <v>28</v>
      </c>
      <c r="L370" s="256">
        <v>28</v>
      </c>
      <c r="M370" s="108">
        <v>38</v>
      </c>
    </row>
    <row r="371" spans="1:13" ht="20.100000000000001" customHeight="1">
      <c r="A371" s="256" t="s">
        <v>340</v>
      </c>
      <c r="B371" s="295">
        <v>29</v>
      </c>
      <c r="C371" s="322">
        <v>10</v>
      </c>
      <c r="D371" s="122">
        <v>23</v>
      </c>
      <c r="E371" s="122">
        <v>15</v>
      </c>
      <c r="F371" s="298">
        <v>12</v>
      </c>
      <c r="G371" s="298">
        <v>15</v>
      </c>
      <c r="H371" s="298">
        <v>20</v>
      </c>
      <c r="I371" s="298">
        <v>20</v>
      </c>
      <c r="J371" s="298">
        <v>16</v>
      </c>
      <c r="K371" s="298">
        <v>17</v>
      </c>
      <c r="L371" s="256">
        <v>20</v>
      </c>
      <c r="M371" s="108">
        <v>12</v>
      </c>
    </row>
    <row r="372" spans="1:13" ht="20.100000000000001" customHeight="1">
      <c r="B372" s="132"/>
      <c r="C372" s="132"/>
      <c r="D372" s="132"/>
      <c r="E372" s="132"/>
      <c r="F372" s="132"/>
      <c r="H372" s="277"/>
      <c r="I372" s="277"/>
      <c r="J372" s="277"/>
    </row>
    <row r="373" spans="1:13" ht="20.100000000000001" customHeight="1"/>
    <row r="374" spans="1:13" ht="20.100000000000001" customHeight="1"/>
    <row r="375" spans="1:13" ht="20.100000000000001" customHeight="1"/>
    <row r="376" spans="1:13" ht="20.100000000000001" customHeight="1"/>
    <row r="377" spans="1:13" ht="20.100000000000001" customHeight="1"/>
    <row r="378" spans="1:13" ht="20.100000000000001" customHeight="1"/>
    <row r="379" spans="1:13" ht="20.100000000000001" customHeight="1"/>
    <row r="380" spans="1:13" ht="20.100000000000001" customHeight="1"/>
    <row r="381" spans="1:13" ht="20.100000000000001" customHeight="1"/>
    <row r="382" spans="1:13" ht="20.100000000000001" customHeight="1"/>
    <row r="383" spans="1:13" ht="20.100000000000001" customHeight="1"/>
    <row r="384" spans="1:13" ht="20.100000000000001" customHeight="1"/>
    <row r="385" spans="1:13" ht="20.100000000000001" customHeight="1">
      <c r="C385" s="465"/>
      <c r="D385" s="465"/>
      <c r="E385" s="465"/>
      <c r="F385" s="465"/>
      <c r="G385" s="465"/>
      <c r="H385" s="465"/>
      <c r="I385" s="465"/>
      <c r="J385" s="465"/>
      <c r="K385" s="465"/>
      <c r="L385" s="465"/>
    </row>
    <row r="386" spans="1:13" ht="20.100000000000001" customHeight="1">
      <c r="A386" s="311" t="s">
        <v>450</v>
      </c>
      <c r="B386" s="311"/>
      <c r="C386" s="311"/>
      <c r="D386" s="311"/>
      <c r="E386" s="311"/>
      <c r="F386" s="311"/>
      <c r="G386" s="311"/>
      <c r="H386" s="311"/>
      <c r="I386" s="311"/>
      <c r="J386" s="311"/>
      <c r="K386" s="311"/>
      <c r="L386" s="311"/>
    </row>
    <row r="387" spans="1:13" ht="20.100000000000001" customHeight="1">
      <c r="A387" s="311" t="s">
        <v>365</v>
      </c>
      <c r="B387" s="311"/>
      <c r="C387" s="311"/>
      <c r="D387" s="311"/>
      <c r="E387" s="311"/>
      <c r="F387" s="462"/>
    </row>
    <row r="388" spans="1:13" ht="20.100000000000001" customHeight="1">
      <c r="A388" s="341" t="s">
        <v>386</v>
      </c>
      <c r="B388" s="311"/>
      <c r="C388" s="311"/>
      <c r="D388" s="311"/>
      <c r="E388" s="311"/>
      <c r="F388" s="462"/>
    </row>
    <row r="389" spans="1:13" ht="20.100000000000001" customHeight="1">
      <c r="A389" s="454"/>
      <c r="B389" s="454"/>
      <c r="D389" s="455"/>
      <c r="E389" s="455"/>
      <c r="F389" s="455"/>
      <c r="G389" s="455"/>
      <c r="H389" s="455"/>
      <c r="J389" s="466"/>
      <c r="K389" s="466"/>
      <c r="M389" s="467" t="s">
        <v>479</v>
      </c>
    </row>
    <row r="390" spans="1:13" ht="27" customHeight="1">
      <c r="A390" s="456"/>
      <c r="B390" s="141">
        <v>2009</v>
      </c>
      <c r="C390" s="342">
        <v>2010</v>
      </c>
      <c r="D390" s="141">
        <v>2011</v>
      </c>
      <c r="E390" s="213">
        <v>2012</v>
      </c>
      <c r="F390" s="318">
        <v>2013</v>
      </c>
      <c r="G390" s="213">
        <v>2014</v>
      </c>
      <c r="H390" s="318">
        <v>2015</v>
      </c>
      <c r="I390" s="141">
        <v>2016</v>
      </c>
      <c r="J390" s="141">
        <v>2017</v>
      </c>
      <c r="K390" s="141">
        <v>2018</v>
      </c>
      <c r="L390" s="141">
        <v>2019</v>
      </c>
      <c r="M390" s="141">
        <v>2020</v>
      </c>
    </row>
    <row r="391" spans="1:13" ht="20.100000000000001" customHeight="1">
      <c r="A391" s="457" t="s">
        <v>17</v>
      </c>
      <c r="B391" s="458">
        <f t="shared" ref="B391:H391" si="12">SUM(B392:B406)</f>
        <v>593</v>
      </c>
      <c r="C391" s="269">
        <f t="shared" si="12"/>
        <v>480</v>
      </c>
      <c r="D391" s="269">
        <f t="shared" si="12"/>
        <v>504</v>
      </c>
      <c r="E391" s="269">
        <f t="shared" si="12"/>
        <v>441</v>
      </c>
      <c r="F391" s="269">
        <f t="shared" si="12"/>
        <v>641</v>
      </c>
      <c r="G391" s="269">
        <f t="shared" si="12"/>
        <v>504</v>
      </c>
      <c r="H391" s="269">
        <f t="shared" si="12"/>
        <v>614</v>
      </c>
      <c r="I391" s="269">
        <f>SUM(I392:I406)</f>
        <v>624</v>
      </c>
      <c r="J391" s="269">
        <f>SUM(J392:J406)</f>
        <v>608</v>
      </c>
      <c r="K391" s="269">
        <f>SUM(K392:K406)</f>
        <v>750</v>
      </c>
      <c r="L391" s="269">
        <f>SUM(L392:L406)</f>
        <v>771</v>
      </c>
      <c r="M391" s="269">
        <f>SUM(M392:M406)</f>
        <v>780</v>
      </c>
    </row>
    <row r="392" spans="1:13" ht="20.100000000000001" customHeight="1">
      <c r="A392" s="256" t="s">
        <v>326</v>
      </c>
      <c r="B392" s="295">
        <v>11</v>
      </c>
      <c r="C392" s="322">
        <v>4</v>
      </c>
      <c r="D392" s="122">
        <v>15</v>
      </c>
      <c r="E392" s="122">
        <v>13</v>
      </c>
      <c r="F392" s="122">
        <v>22</v>
      </c>
      <c r="G392" s="298">
        <v>19</v>
      </c>
      <c r="H392" s="298">
        <v>13</v>
      </c>
      <c r="I392" s="298">
        <v>20</v>
      </c>
      <c r="J392" s="380">
        <v>20</v>
      </c>
      <c r="K392" s="380">
        <v>22</v>
      </c>
      <c r="L392" s="256">
        <v>22</v>
      </c>
      <c r="M392" s="108">
        <v>22</v>
      </c>
    </row>
    <row r="393" spans="1:13" ht="20.100000000000001" customHeight="1">
      <c r="A393" s="256" t="s">
        <v>327</v>
      </c>
      <c r="B393" s="295">
        <v>37</v>
      </c>
      <c r="C393" s="322">
        <v>30</v>
      </c>
      <c r="D393" s="122">
        <v>35</v>
      </c>
      <c r="E393" s="122">
        <v>35</v>
      </c>
      <c r="F393" s="122">
        <v>36</v>
      </c>
      <c r="G393" s="298">
        <v>40</v>
      </c>
      <c r="H393" s="298">
        <v>76</v>
      </c>
      <c r="I393" s="298">
        <v>116</v>
      </c>
      <c r="J393" s="380">
        <v>65</v>
      </c>
      <c r="K393" s="380">
        <v>66</v>
      </c>
      <c r="L393" s="256">
        <v>96</v>
      </c>
      <c r="M393" s="108">
        <v>77</v>
      </c>
    </row>
    <row r="394" spans="1:13" ht="20.100000000000001" customHeight="1">
      <c r="A394" s="256" t="s">
        <v>328</v>
      </c>
      <c r="B394" s="295">
        <v>20</v>
      </c>
      <c r="C394" s="322">
        <v>21</v>
      </c>
      <c r="D394" s="122">
        <v>22</v>
      </c>
      <c r="E394" s="122">
        <v>22</v>
      </c>
      <c r="F394" s="122">
        <v>116</v>
      </c>
      <c r="G394" s="298">
        <v>136</v>
      </c>
      <c r="H394" s="298">
        <v>122</v>
      </c>
      <c r="I394" s="298">
        <v>153</v>
      </c>
      <c r="J394" s="380">
        <v>193</v>
      </c>
      <c r="K394" s="380">
        <v>285</v>
      </c>
      <c r="L394" s="256">
        <v>281</v>
      </c>
      <c r="M394" s="108">
        <v>318</v>
      </c>
    </row>
    <row r="395" spans="1:13" ht="20.100000000000001" customHeight="1">
      <c r="A395" s="256" t="s">
        <v>329</v>
      </c>
      <c r="B395" s="295">
        <v>108</v>
      </c>
      <c r="C395" s="322">
        <v>81</v>
      </c>
      <c r="D395" s="122">
        <v>47</v>
      </c>
      <c r="E395" s="122">
        <v>39</v>
      </c>
      <c r="F395" s="122">
        <v>31</v>
      </c>
      <c r="G395" s="298">
        <v>10</v>
      </c>
      <c r="H395" s="298">
        <v>45</v>
      </c>
      <c r="I395" s="298">
        <v>28</v>
      </c>
      <c r="J395" s="380">
        <v>27</v>
      </c>
      <c r="K395" s="380">
        <v>22</v>
      </c>
      <c r="L395" s="256">
        <v>16</v>
      </c>
      <c r="M395" s="108">
        <v>21</v>
      </c>
    </row>
    <row r="396" spans="1:13" ht="20.100000000000001" customHeight="1">
      <c r="A396" s="256" t="s">
        <v>330</v>
      </c>
      <c r="B396" s="295">
        <v>56</v>
      </c>
      <c r="C396" s="322">
        <v>40</v>
      </c>
      <c r="D396" s="122">
        <v>81</v>
      </c>
      <c r="E396" s="122">
        <v>23</v>
      </c>
      <c r="F396" s="122">
        <v>47</v>
      </c>
      <c r="G396" s="298">
        <v>36</v>
      </c>
      <c r="H396" s="298">
        <v>35</v>
      </c>
      <c r="I396" s="298">
        <v>41</v>
      </c>
      <c r="J396" s="380">
        <v>30</v>
      </c>
      <c r="K396" s="380">
        <v>38</v>
      </c>
      <c r="L396" s="256">
        <v>43</v>
      </c>
      <c r="M396" s="108">
        <v>47</v>
      </c>
    </row>
    <row r="397" spans="1:13" ht="20.100000000000001" customHeight="1">
      <c r="A397" s="256" t="s">
        <v>331</v>
      </c>
      <c r="B397" s="295">
        <v>61</v>
      </c>
      <c r="C397" s="322">
        <v>55</v>
      </c>
      <c r="D397" s="122">
        <v>48</v>
      </c>
      <c r="E397" s="122">
        <v>51</v>
      </c>
      <c r="F397" s="122">
        <v>70</v>
      </c>
      <c r="G397" s="298">
        <v>51</v>
      </c>
      <c r="H397" s="294">
        <v>50</v>
      </c>
      <c r="I397" s="294">
        <v>50</v>
      </c>
      <c r="J397" s="380">
        <v>45</v>
      </c>
      <c r="K397" s="380">
        <v>45</v>
      </c>
      <c r="L397" s="256">
        <v>46</v>
      </c>
      <c r="M397" s="108">
        <v>53</v>
      </c>
    </row>
    <row r="398" spans="1:13" ht="20.100000000000001" customHeight="1">
      <c r="A398" s="256" t="s">
        <v>332</v>
      </c>
      <c r="B398" s="295">
        <v>58</v>
      </c>
      <c r="C398" s="322">
        <v>58</v>
      </c>
      <c r="D398" s="122">
        <v>55</v>
      </c>
      <c r="E398" s="122">
        <v>55</v>
      </c>
      <c r="F398" s="122">
        <v>43</v>
      </c>
      <c r="G398" s="298">
        <v>43</v>
      </c>
      <c r="H398" s="298">
        <v>43</v>
      </c>
      <c r="I398" s="298">
        <v>43</v>
      </c>
      <c r="J398" s="380">
        <v>43</v>
      </c>
      <c r="K398" s="380">
        <v>43</v>
      </c>
      <c r="L398" s="256">
        <v>43</v>
      </c>
      <c r="M398" s="108">
        <v>43</v>
      </c>
    </row>
    <row r="399" spans="1:13" ht="20.100000000000001" customHeight="1">
      <c r="A399" s="256" t="s">
        <v>333</v>
      </c>
      <c r="B399" s="295">
        <v>89</v>
      </c>
      <c r="C399" s="322">
        <v>74</v>
      </c>
      <c r="D399" s="122">
        <v>74</v>
      </c>
      <c r="E399" s="122">
        <v>74</v>
      </c>
      <c r="F399" s="122">
        <v>139</v>
      </c>
      <c r="G399" s="298">
        <v>62</v>
      </c>
      <c r="H399" s="298">
        <v>70</v>
      </c>
      <c r="I399" s="298">
        <v>50</v>
      </c>
      <c r="J399" s="380">
        <v>54</v>
      </c>
      <c r="K399" s="380">
        <v>79</v>
      </c>
      <c r="L399" s="256">
        <v>61</v>
      </c>
      <c r="M399" s="108">
        <v>55</v>
      </c>
    </row>
    <row r="400" spans="1:13" ht="20.100000000000001" customHeight="1">
      <c r="A400" s="256" t="s">
        <v>334</v>
      </c>
      <c r="B400" s="295">
        <v>32</v>
      </c>
      <c r="C400" s="322">
        <v>22</v>
      </c>
      <c r="D400" s="122">
        <v>26</v>
      </c>
      <c r="E400" s="122">
        <v>21</v>
      </c>
      <c r="F400" s="122">
        <v>20</v>
      </c>
      <c r="G400" s="298">
        <v>20</v>
      </c>
      <c r="H400" s="298">
        <v>23</v>
      </c>
      <c r="I400" s="298">
        <v>9</v>
      </c>
      <c r="J400" s="380">
        <v>9</v>
      </c>
      <c r="K400" s="380">
        <v>6</v>
      </c>
      <c r="L400" s="256">
        <v>30</v>
      </c>
      <c r="M400" s="108">
        <v>32</v>
      </c>
    </row>
    <row r="401" spans="1:13" ht="20.100000000000001" customHeight="1">
      <c r="A401" s="256" t="s">
        <v>335</v>
      </c>
      <c r="B401" s="295">
        <v>5</v>
      </c>
      <c r="C401" s="322">
        <v>5</v>
      </c>
      <c r="D401" s="122">
        <v>5</v>
      </c>
      <c r="E401" s="122">
        <v>5</v>
      </c>
      <c r="F401" s="122">
        <v>7</v>
      </c>
      <c r="G401" s="298">
        <v>9</v>
      </c>
      <c r="H401" s="298">
        <v>13</v>
      </c>
      <c r="I401" s="298">
        <v>19</v>
      </c>
      <c r="J401" s="380">
        <v>23</v>
      </c>
      <c r="K401" s="380">
        <v>31</v>
      </c>
      <c r="L401" s="256">
        <v>29</v>
      </c>
      <c r="M401" s="108">
        <v>16</v>
      </c>
    </row>
    <row r="402" spans="1:13" ht="20.100000000000001" customHeight="1">
      <c r="A402" s="256" t="s">
        <v>336</v>
      </c>
      <c r="B402" s="295">
        <v>41</v>
      </c>
      <c r="C402" s="322">
        <v>30</v>
      </c>
      <c r="D402" s="122">
        <v>22</v>
      </c>
      <c r="E402" s="122">
        <v>23</v>
      </c>
      <c r="F402" s="122">
        <v>24</v>
      </c>
      <c r="G402" s="298">
        <v>21</v>
      </c>
      <c r="H402" s="298">
        <v>23</v>
      </c>
      <c r="I402" s="298">
        <v>21</v>
      </c>
      <c r="J402" s="380">
        <v>20</v>
      </c>
      <c r="K402" s="380">
        <v>16</v>
      </c>
      <c r="L402" s="256">
        <v>19</v>
      </c>
      <c r="M402" s="108">
        <v>18</v>
      </c>
    </row>
    <row r="403" spans="1:13" ht="20.100000000000001" customHeight="1">
      <c r="A403" s="256" t="s">
        <v>337</v>
      </c>
      <c r="B403" s="295">
        <v>20</v>
      </c>
      <c r="C403" s="322">
        <v>20</v>
      </c>
      <c r="D403" s="122">
        <v>21</v>
      </c>
      <c r="E403" s="122">
        <v>28</v>
      </c>
      <c r="F403" s="122">
        <v>26</v>
      </c>
      <c r="G403" s="298">
        <v>16</v>
      </c>
      <c r="H403" s="294">
        <v>21</v>
      </c>
      <c r="I403" s="294">
        <v>21</v>
      </c>
      <c r="J403" s="380">
        <v>27</v>
      </c>
      <c r="K403" s="380">
        <v>29</v>
      </c>
      <c r="L403" s="256">
        <v>17</v>
      </c>
      <c r="M403" s="108">
        <v>13</v>
      </c>
    </row>
    <row r="404" spans="1:13" ht="20.100000000000001" customHeight="1">
      <c r="A404" s="256" t="s">
        <v>338</v>
      </c>
      <c r="B404" s="295">
        <v>15</v>
      </c>
      <c r="C404" s="322">
        <v>15</v>
      </c>
      <c r="D404" s="122">
        <v>15</v>
      </c>
      <c r="E404" s="122">
        <v>22</v>
      </c>
      <c r="F404" s="122">
        <v>34</v>
      </c>
      <c r="G404" s="298">
        <v>13</v>
      </c>
      <c r="H404" s="294">
        <v>44</v>
      </c>
      <c r="I404" s="294">
        <v>17</v>
      </c>
      <c r="J404" s="380">
        <v>17</v>
      </c>
      <c r="K404" s="380">
        <v>25</v>
      </c>
      <c r="L404" s="256">
        <v>25</v>
      </c>
      <c r="M404" s="108">
        <v>29</v>
      </c>
    </row>
    <row r="405" spans="1:13" ht="20.100000000000001" customHeight="1">
      <c r="A405" s="256" t="s">
        <v>339</v>
      </c>
      <c r="B405" s="295">
        <v>11</v>
      </c>
      <c r="C405" s="322">
        <v>15</v>
      </c>
      <c r="D405" s="122">
        <v>15</v>
      </c>
      <c r="E405" s="122">
        <v>15</v>
      </c>
      <c r="F405" s="122">
        <v>14</v>
      </c>
      <c r="G405" s="298">
        <v>14</v>
      </c>
      <c r="H405" s="298">
        <v>16</v>
      </c>
      <c r="I405" s="298">
        <v>16</v>
      </c>
      <c r="J405" s="380">
        <v>19</v>
      </c>
      <c r="K405" s="380">
        <v>26</v>
      </c>
      <c r="L405" s="256">
        <v>24</v>
      </c>
      <c r="M405" s="108">
        <v>25</v>
      </c>
    </row>
    <row r="406" spans="1:13" ht="20.100000000000001" customHeight="1">
      <c r="A406" s="256" t="s">
        <v>340</v>
      </c>
      <c r="B406" s="295">
        <v>29</v>
      </c>
      <c r="C406" s="322">
        <v>10</v>
      </c>
      <c r="D406" s="122">
        <v>23</v>
      </c>
      <c r="E406" s="122">
        <v>15</v>
      </c>
      <c r="F406" s="122">
        <v>12</v>
      </c>
      <c r="G406" s="298">
        <v>14</v>
      </c>
      <c r="H406" s="298">
        <v>20</v>
      </c>
      <c r="I406" s="298">
        <v>20</v>
      </c>
      <c r="J406" s="380">
        <v>16</v>
      </c>
      <c r="K406" s="380">
        <v>17</v>
      </c>
      <c r="L406" s="256">
        <v>19</v>
      </c>
      <c r="M406" s="108">
        <v>11</v>
      </c>
    </row>
    <row r="407" spans="1:13" ht="20.100000000000001" customHeight="1">
      <c r="B407" s="132"/>
      <c r="C407" s="132"/>
      <c r="D407" s="132"/>
      <c r="E407" s="132"/>
      <c r="F407" s="132"/>
      <c r="H407" s="277"/>
      <c r="I407" s="277"/>
      <c r="J407" s="277"/>
    </row>
    <row r="427" spans="1:13">
      <c r="C427" s="465"/>
      <c r="D427" s="465"/>
      <c r="E427" s="465"/>
      <c r="F427" s="465"/>
      <c r="G427" s="465"/>
      <c r="H427" s="465"/>
      <c r="I427" s="465"/>
      <c r="J427" s="465"/>
      <c r="K427" s="465"/>
      <c r="L427" s="465"/>
    </row>
    <row r="428" spans="1:13" s="277" customFormat="1" ht="20.100000000000001" customHeight="1">
      <c r="A428" s="439" t="s">
        <v>451</v>
      </c>
      <c r="B428" s="439"/>
      <c r="C428" s="439"/>
      <c r="D428" s="439"/>
      <c r="E428" s="439"/>
      <c r="F428" s="439"/>
      <c r="G428" s="439"/>
      <c r="H428" s="439"/>
      <c r="I428" s="439"/>
      <c r="J428" s="439"/>
      <c r="K428" s="439"/>
      <c r="L428" s="439"/>
    </row>
    <row r="429" spans="1:13" s="277" customFormat="1" ht="20.100000000000001" customHeight="1">
      <c r="A429" s="439" t="s">
        <v>365</v>
      </c>
      <c r="B429" s="439"/>
      <c r="C429" s="439"/>
      <c r="D429" s="439"/>
      <c r="E429" s="439"/>
      <c r="F429" s="464"/>
    </row>
    <row r="430" spans="1:13" s="277" customFormat="1" ht="20.100000000000001" customHeight="1">
      <c r="A430" s="440" t="s">
        <v>387</v>
      </c>
      <c r="B430" s="439"/>
      <c r="C430" s="439"/>
      <c r="D430" s="439"/>
      <c r="E430" s="439"/>
      <c r="F430" s="464"/>
    </row>
    <row r="431" spans="1:13" s="277" customFormat="1" ht="20.100000000000001" customHeight="1">
      <c r="A431" s="450"/>
      <c r="B431" s="450"/>
      <c r="D431" s="330"/>
      <c r="E431" s="330"/>
      <c r="F431" s="330"/>
      <c r="G431" s="330"/>
      <c r="H431" s="330"/>
      <c r="J431" s="446"/>
      <c r="K431" s="446"/>
      <c r="M431" s="442" t="s">
        <v>404</v>
      </c>
    </row>
    <row r="432" spans="1:13" s="277" customFormat="1" ht="27" customHeight="1">
      <c r="A432" s="452"/>
      <c r="B432" s="141">
        <v>2009</v>
      </c>
      <c r="C432" s="317">
        <v>2010</v>
      </c>
      <c r="D432" s="141">
        <v>2011</v>
      </c>
      <c r="E432" s="141">
        <v>2012</v>
      </c>
      <c r="F432" s="318">
        <v>2013</v>
      </c>
      <c r="G432" s="141">
        <v>2014</v>
      </c>
      <c r="H432" s="141">
        <v>2015</v>
      </c>
      <c r="I432" s="141">
        <v>2016</v>
      </c>
      <c r="J432" s="141">
        <v>2017</v>
      </c>
      <c r="K432" s="141">
        <v>2018</v>
      </c>
      <c r="L432" s="141">
        <v>2019</v>
      </c>
      <c r="M432" s="141">
        <v>2020</v>
      </c>
    </row>
    <row r="433" spans="1:13" s="277" customFormat="1" ht="20.100000000000001" customHeight="1">
      <c r="A433" s="444" t="s">
        <v>17</v>
      </c>
      <c r="B433" s="153">
        <f t="shared" ref="B433:H433" si="13">SUM(B434:B448)</f>
        <v>4553</v>
      </c>
      <c r="C433" s="269">
        <f t="shared" si="13"/>
        <v>3688</v>
      </c>
      <c r="D433" s="269">
        <f t="shared" si="13"/>
        <v>4506</v>
      </c>
      <c r="E433" s="269">
        <f t="shared" si="13"/>
        <v>4391</v>
      </c>
      <c r="F433" s="269">
        <f t="shared" si="13"/>
        <v>6741</v>
      </c>
      <c r="G433" s="269">
        <f t="shared" si="13"/>
        <v>3868</v>
      </c>
      <c r="H433" s="269">
        <f t="shared" si="13"/>
        <v>5420</v>
      </c>
      <c r="I433" s="269">
        <f>SUM(I434:I448)</f>
        <v>7428</v>
      </c>
      <c r="J433" s="269">
        <f t="shared" ref="J433:M433" si="14">SUM(J434:J448)</f>
        <v>5248</v>
      </c>
      <c r="K433" s="269">
        <f t="shared" si="14"/>
        <v>6933</v>
      </c>
      <c r="L433" s="269">
        <f t="shared" si="14"/>
        <v>8818</v>
      </c>
      <c r="M433" s="269">
        <f t="shared" si="14"/>
        <v>7738</v>
      </c>
    </row>
    <row r="434" spans="1:13" s="277" customFormat="1" ht="20.100000000000001" customHeight="1">
      <c r="A434" s="277" t="s">
        <v>326</v>
      </c>
      <c r="B434" s="295">
        <v>111</v>
      </c>
      <c r="C434" s="322">
        <v>40</v>
      </c>
      <c r="D434" s="122">
        <v>163</v>
      </c>
      <c r="E434" s="122">
        <v>148</v>
      </c>
      <c r="F434" s="122">
        <v>252</v>
      </c>
      <c r="G434" s="298">
        <v>227</v>
      </c>
      <c r="H434" s="298">
        <v>151</v>
      </c>
      <c r="I434" s="298">
        <v>230</v>
      </c>
      <c r="J434" s="380">
        <v>225</v>
      </c>
      <c r="K434" s="380">
        <v>194</v>
      </c>
      <c r="L434" s="277">
        <v>247</v>
      </c>
      <c r="M434" s="108">
        <v>228</v>
      </c>
    </row>
    <row r="435" spans="1:13" s="277" customFormat="1" ht="20.100000000000001" customHeight="1">
      <c r="A435" s="277" t="s">
        <v>327</v>
      </c>
      <c r="B435" s="295">
        <v>180</v>
      </c>
      <c r="C435" s="322">
        <v>200</v>
      </c>
      <c r="D435" s="122">
        <v>299</v>
      </c>
      <c r="E435" s="122">
        <v>350</v>
      </c>
      <c r="F435" s="122">
        <v>355</v>
      </c>
      <c r="G435" s="298">
        <v>160</v>
      </c>
      <c r="H435" s="298">
        <v>340</v>
      </c>
      <c r="I435" s="298">
        <v>750</v>
      </c>
      <c r="J435" s="380">
        <v>324</v>
      </c>
      <c r="K435" s="380">
        <v>578</v>
      </c>
      <c r="L435" s="277">
        <v>735</v>
      </c>
      <c r="M435" s="108">
        <v>704</v>
      </c>
    </row>
    <row r="436" spans="1:13" s="277" customFormat="1" ht="20.100000000000001" customHeight="1">
      <c r="A436" s="277" t="s">
        <v>328</v>
      </c>
      <c r="B436" s="295">
        <v>185</v>
      </c>
      <c r="C436" s="322">
        <v>231</v>
      </c>
      <c r="D436" s="122">
        <v>259</v>
      </c>
      <c r="E436" s="122">
        <v>259</v>
      </c>
      <c r="F436" s="122">
        <v>1590</v>
      </c>
      <c r="G436" s="298">
        <v>884</v>
      </c>
      <c r="H436" s="298">
        <v>1529</v>
      </c>
      <c r="I436" s="298">
        <v>1567</v>
      </c>
      <c r="J436" s="380">
        <v>1776</v>
      </c>
      <c r="K436" s="380">
        <v>2404</v>
      </c>
      <c r="L436" s="277">
        <v>3058</v>
      </c>
      <c r="M436" s="108">
        <v>3286</v>
      </c>
    </row>
    <row r="437" spans="1:13" s="277" customFormat="1" ht="20.100000000000001" customHeight="1">
      <c r="A437" s="277" t="s">
        <v>329</v>
      </c>
      <c r="B437" s="295">
        <v>690</v>
      </c>
      <c r="C437" s="322">
        <v>510</v>
      </c>
      <c r="D437" s="122">
        <v>431</v>
      </c>
      <c r="E437" s="122">
        <v>231</v>
      </c>
      <c r="F437" s="122">
        <v>289</v>
      </c>
      <c r="G437" s="298">
        <v>57</v>
      </c>
      <c r="H437" s="298">
        <v>224</v>
      </c>
      <c r="I437" s="298">
        <v>450</v>
      </c>
      <c r="J437" s="380">
        <v>226</v>
      </c>
      <c r="K437" s="380">
        <v>195</v>
      </c>
      <c r="L437" s="277">
        <v>248</v>
      </c>
      <c r="M437" s="108">
        <v>205</v>
      </c>
    </row>
    <row r="438" spans="1:13" s="277" customFormat="1" ht="20.100000000000001" customHeight="1">
      <c r="A438" s="277" t="s">
        <v>330</v>
      </c>
      <c r="B438" s="295">
        <v>552</v>
      </c>
      <c r="C438" s="322">
        <v>476</v>
      </c>
      <c r="D438" s="122">
        <v>770</v>
      </c>
      <c r="E438" s="122">
        <v>224</v>
      </c>
      <c r="F438" s="122">
        <v>263</v>
      </c>
      <c r="G438" s="298">
        <v>360</v>
      </c>
      <c r="H438" s="298">
        <v>321</v>
      </c>
      <c r="I438" s="298">
        <v>428</v>
      </c>
      <c r="J438" s="380">
        <v>313</v>
      </c>
      <c r="K438" s="380">
        <v>398</v>
      </c>
      <c r="L438" s="277">
        <v>506</v>
      </c>
      <c r="M438" s="108">
        <v>466</v>
      </c>
    </row>
    <row r="439" spans="1:13" s="277" customFormat="1" ht="20.100000000000001" customHeight="1">
      <c r="A439" s="277" t="s">
        <v>331</v>
      </c>
      <c r="B439" s="295">
        <v>369</v>
      </c>
      <c r="C439" s="322">
        <v>383</v>
      </c>
      <c r="D439" s="122">
        <v>425</v>
      </c>
      <c r="E439" s="122">
        <v>345</v>
      </c>
      <c r="F439" s="122">
        <v>1620</v>
      </c>
      <c r="G439" s="298">
        <v>335</v>
      </c>
      <c r="H439" s="294">
        <v>335</v>
      </c>
      <c r="I439" s="294">
        <v>820</v>
      </c>
      <c r="J439" s="380">
        <v>303</v>
      </c>
      <c r="K439" s="380">
        <v>441</v>
      </c>
      <c r="L439" s="277">
        <v>561</v>
      </c>
      <c r="M439" s="108">
        <v>506</v>
      </c>
    </row>
    <row r="440" spans="1:13" s="277" customFormat="1" ht="20.100000000000001" customHeight="1">
      <c r="A440" s="277" t="s">
        <v>332</v>
      </c>
      <c r="B440" s="295">
        <v>580</v>
      </c>
      <c r="C440" s="322">
        <v>290</v>
      </c>
      <c r="D440" s="122">
        <v>468</v>
      </c>
      <c r="E440" s="122">
        <v>715</v>
      </c>
      <c r="F440" s="122">
        <v>395</v>
      </c>
      <c r="G440" s="298">
        <v>295</v>
      </c>
      <c r="H440" s="298">
        <v>331</v>
      </c>
      <c r="I440" s="298">
        <v>1310</v>
      </c>
      <c r="J440" s="380">
        <v>280</v>
      </c>
      <c r="K440" s="380">
        <v>409</v>
      </c>
      <c r="L440" s="277">
        <v>520</v>
      </c>
      <c r="M440" s="108">
        <v>415</v>
      </c>
    </row>
    <row r="441" spans="1:13" s="277" customFormat="1" ht="20.100000000000001" customHeight="1">
      <c r="A441" s="277" t="s">
        <v>333</v>
      </c>
      <c r="B441" s="295">
        <v>395</v>
      </c>
      <c r="C441" s="322">
        <v>371</v>
      </c>
      <c r="D441" s="122">
        <v>471</v>
      </c>
      <c r="E441" s="122">
        <v>740</v>
      </c>
      <c r="F441" s="122">
        <v>669</v>
      </c>
      <c r="G441" s="298">
        <v>536</v>
      </c>
      <c r="H441" s="298">
        <v>598</v>
      </c>
      <c r="I441" s="298">
        <v>423</v>
      </c>
      <c r="J441" s="380">
        <v>545</v>
      </c>
      <c r="K441" s="380">
        <v>790</v>
      </c>
      <c r="L441" s="277">
        <v>1005</v>
      </c>
      <c r="M441" s="108">
        <v>535</v>
      </c>
    </row>
    <row r="442" spans="1:13" s="277" customFormat="1" ht="20.100000000000001" customHeight="1">
      <c r="A442" s="277" t="s">
        <v>334</v>
      </c>
      <c r="B442" s="295">
        <v>137</v>
      </c>
      <c r="C442" s="322">
        <v>150</v>
      </c>
      <c r="D442" s="122">
        <v>208</v>
      </c>
      <c r="E442" s="122">
        <v>283</v>
      </c>
      <c r="F442" s="122">
        <v>183</v>
      </c>
      <c r="G442" s="298">
        <v>173</v>
      </c>
      <c r="H442" s="298">
        <v>220</v>
      </c>
      <c r="I442" s="298">
        <v>200</v>
      </c>
      <c r="J442" s="380">
        <v>66</v>
      </c>
      <c r="K442" s="380">
        <v>59</v>
      </c>
      <c r="L442" s="277">
        <v>75</v>
      </c>
      <c r="M442" s="108">
        <v>303</v>
      </c>
    </row>
    <row r="443" spans="1:13" s="277" customFormat="1" ht="20.100000000000001" customHeight="1">
      <c r="A443" s="277" t="s">
        <v>335</v>
      </c>
      <c r="B443" s="295">
        <v>36</v>
      </c>
      <c r="C443" s="322">
        <v>39</v>
      </c>
      <c r="D443" s="122">
        <v>45</v>
      </c>
      <c r="E443" s="122">
        <v>39</v>
      </c>
      <c r="F443" s="122">
        <v>61</v>
      </c>
      <c r="G443" s="298">
        <v>67</v>
      </c>
      <c r="H443" s="298">
        <v>120</v>
      </c>
      <c r="I443" s="298">
        <v>169</v>
      </c>
      <c r="J443" s="380">
        <v>195</v>
      </c>
      <c r="K443" s="380">
        <v>342</v>
      </c>
      <c r="L443" s="277">
        <v>435</v>
      </c>
      <c r="M443" s="108">
        <v>161</v>
      </c>
    </row>
    <row r="444" spans="1:13" s="277" customFormat="1" ht="20.100000000000001" customHeight="1">
      <c r="A444" s="277" t="s">
        <v>336</v>
      </c>
      <c r="B444" s="295">
        <v>405</v>
      </c>
      <c r="C444" s="322">
        <v>300</v>
      </c>
      <c r="D444" s="122">
        <v>220</v>
      </c>
      <c r="E444" s="122">
        <v>227</v>
      </c>
      <c r="F444" s="122">
        <v>235</v>
      </c>
      <c r="G444" s="298">
        <v>216</v>
      </c>
      <c r="H444" s="298">
        <v>200</v>
      </c>
      <c r="I444" s="298">
        <v>220</v>
      </c>
      <c r="J444" s="380">
        <v>203</v>
      </c>
      <c r="K444" s="380">
        <v>150</v>
      </c>
      <c r="L444" s="277">
        <v>191</v>
      </c>
      <c r="M444" s="108">
        <v>168</v>
      </c>
    </row>
    <row r="445" spans="1:13" s="277" customFormat="1" ht="20.100000000000001" customHeight="1">
      <c r="A445" s="277" t="s">
        <v>337</v>
      </c>
      <c r="B445" s="295">
        <v>267</v>
      </c>
      <c r="C445" s="322">
        <v>240</v>
      </c>
      <c r="D445" s="122">
        <v>216</v>
      </c>
      <c r="E445" s="122">
        <v>280</v>
      </c>
      <c r="F445" s="122">
        <v>299</v>
      </c>
      <c r="G445" s="298">
        <v>180</v>
      </c>
      <c r="H445" s="294">
        <v>250</v>
      </c>
      <c r="I445" s="294">
        <v>300</v>
      </c>
      <c r="J445" s="380">
        <v>289</v>
      </c>
      <c r="K445" s="380">
        <v>337</v>
      </c>
      <c r="L445" s="277">
        <v>428</v>
      </c>
      <c r="M445" s="108">
        <v>135</v>
      </c>
    </row>
    <row r="446" spans="1:13" s="277" customFormat="1" ht="20.100000000000001" customHeight="1">
      <c r="A446" s="277" t="s">
        <v>338</v>
      </c>
      <c r="B446" s="295">
        <v>119</v>
      </c>
      <c r="C446" s="322">
        <v>124</v>
      </c>
      <c r="D446" s="122">
        <v>124</v>
      </c>
      <c r="E446" s="122">
        <v>177</v>
      </c>
      <c r="F446" s="122">
        <v>274</v>
      </c>
      <c r="G446" s="298">
        <v>144</v>
      </c>
      <c r="H446" s="294">
        <v>405</v>
      </c>
      <c r="I446" s="294">
        <v>164</v>
      </c>
      <c r="J446" s="380">
        <v>142</v>
      </c>
      <c r="K446" s="380">
        <v>212</v>
      </c>
      <c r="L446" s="277">
        <v>270</v>
      </c>
      <c r="M446" s="108">
        <v>268</v>
      </c>
    </row>
    <row r="447" spans="1:13" s="277" customFormat="1" ht="20.100000000000001" customHeight="1">
      <c r="A447" s="277" t="s">
        <v>339</v>
      </c>
      <c r="B447" s="295">
        <v>179</v>
      </c>
      <c r="C447" s="322">
        <v>228</v>
      </c>
      <c r="D447" s="122">
        <v>179</v>
      </c>
      <c r="E447" s="122">
        <v>208</v>
      </c>
      <c r="F447" s="122">
        <v>139</v>
      </c>
      <c r="G447" s="298">
        <v>114</v>
      </c>
      <c r="H447" s="298">
        <v>196</v>
      </c>
      <c r="I447" s="298">
        <v>197</v>
      </c>
      <c r="J447" s="380">
        <v>225</v>
      </c>
      <c r="K447" s="380">
        <v>265</v>
      </c>
      <c r="L447" s="277">
        <v>337</v>
      </c>
      <c r="M447" s="108">
        <v>252</v>
      </c>
    </row>
    <row r="448" spans="1:13" s="277" customFormat="1" ht="20.100000000000001" customHeight="1">
      <c r="A448" s="277" t="s">
        <v>340</v>
      </c>
      <c r="B448" s="295">
        <v>348</v>
      </c>
      <c r="C448" s="322">
        <v>106</v>
      </c>
      <c r="D448" s="122">
        <v>228</v>
      </c>
      <c r="E448" s="122">
        <v>165</v>
      </c>
      <c r="F448" s="122">
        <v>117</v>
      </c>
      <c r="G448" s="298">
        <v>120</v>
      </c>
      <c r="H448" s="298">
        <v>200</v>
      </c>
      <c r="I448" s="298">
        <v>200</v>
      </c>
      <c r="J448" s="380">
        <v>136</v>
      </c>
      <c r="K448" s="380">
        <v>159</v>
      </c>
      <c r="L448" s="277">
        <v>202</v>
      </c>
      <c r="M448" s="108">
        <v>106</v>
      </c>
    </row>
    <row r="449" spans="1:6" s="277" customFormat="1" ht="20.100000000000001" customHeight="1">
      <c r="A449" s="450"/>
      <c r="B449" s="295"/>
      <c r="C449" s="295"/>
      <c r="D449" s="295"/>
      <c r="E449" s="295"/>
      <c r="F449" s="295"/>
    </row>
  </sheetData>
  <phoneticPr fontId="29" type="noConversion"/>
  <pageMargins left="0.74803149606299202" right="0.511811023622047" top="0.62992125984252001" bottom="0.62992125984252001" header="0.511811023622047" footer="0.23622047244094499"/>
  <pageSetup orientation="portrait" r:id="rId1"/>
  <headerFooter alignWithMargins="0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3">
    <tabColor rgb="FF00B050"/>
  </sheetPr>
  <dimension ref="A1:O31"/>
  <sheetViews>
    <sheetView workbookViewId="0">
      <selection activeCell="O11" sqref="O11"/>
    </sheetView>
  </sheetViews>
  <sheetFormatPr defaultRowHeight="15.95" customHeight="1"/>
  <cols>
    <col min="1" max="1" width="3.28515625" style="132" customWidth="1"/>
    <col min="2" max="2" width="36.42578125" style="132" customWidth="1"/>
    <col min="3" max="3" width="11.5703125" style="132" hidden="1" customWidth="1"/>
    <col min="4" max="4" width="10.28515625" style="132" bestFit="1" customWidth="1"/>
    <col min="5" max="6" width="10.5703125" style="132" hidden="1" customWidth="1"/>
    <col min="7" max="7" width="11.140625" style="132" hidden="1" customWidth="1"/>
    <col min="8" max="8" width="15.28515625" style="132" hidden="1" customWidth="1"/>
    <col min="9" max="9" width="10.28515625" style="132" bestFit="1" customWidth="1"/>
    <col min="10" max="11" width="12.42578125" style="132" hidden="1" customWidth="1"/>
    <col min="12" max="12" width="11.28515625" style="132" bestFit="1" customWidth="1"/>
    <col min="13" max="14" width="13.140625" style="132" bestFit="1" customWidth="1"/>
    <col min="15" max="15" width="13.85546875" style="132" customWidth="1"/>
    <col min="16" max="16384" width="9.140625" style="132"/>
  </cols>
  <sheetData>
    <row r="1" spans="1:15" ht="20.100000000000001" customHeight="1">
      <c r="A1" s="311" t="s">
        <v>452</v>
      </c>
      <c r="B1" s="311"/>
      <c r="C1" s="312"/>
      <c r="D1" s="312"/>
      <c r="E1" s="312"/>
      <c r="F1" s="313"/>
    </row>
    <row r="2" spans="1:15" ht="20.100000000000001" customHeight="1">
      <c r="A2" s="314" t="s">
        <v>285</v>
      </c>
      <c r="B2" s="312"/>
      <c r="C2" s="312"/>
      <c r="D2" s="312"/>
      <c r="E2" s="312"/>
      <c r="F2" s="313"/>
    </row>
    <row r="3" spans="1:15" ht="20.100000000000001" customHeight="1">
      <c r="A3" s="341"/>
      <c r="B3" s="312"/>
      <c r="C3" s="312"/>
      <c r="D3" s="312"/>
      <c r="E3" s="312"/>
      <c r="F3" s="313"/>
    </row>
    <row r="5" spans="1:15" ht="27" customHeight="1">
      <c r="A5" s="603"/>
      <c r="B5" s="603"/>
      <c r="C5" s="141">
        <v>2009</v>
      </c>
      <c r="D5" s="342">
        <v>2010</v>
      </c>
      <c r="E5" s="141">
        <v>2011</v>
      </c>
      <c r="F5" s="213">
        <v>2012</v>
      </c>
      <c r="G5" s="213">
        <v>2013</v>
      </c>
      <c r="H5" s="213">
        <v>2014</v>
      </c>
      <c r="I5" s="213">
        <v>2015</v>
      </c>
      <c r="J5" s="213">
        <v>2016</v>
      </c>
      <c r="K5" s="213">
        <v>2017</v>
      </c>
      <c r="L5" s="213">
        <v>2018</v>
      </c>
      <c r="M5" s="213">
        <v>2019</v>
      </c>
      <c r="N5" s="213">
        <v>2020</v>
      </c>
    </row>
    <row r="6" spans="1:15" ht="15.95" customHeight="1">
      <c r="A6" s="343" t="s">
        <v>572</v>
      </c>
    </row>
    <row r="7" spans="1:15" ht="15.95" customHeight="1">
      <c r="A7" s="132" t="s">
        <v>388</v>
      </c>
      <c r="C7" s="163">
        <v>30.9</v>
      </c>
      <c r="D7" s="294">
        <f>+'CN 182-184'!C6</f>
        <v>33249</v>
      </c>
      <c r="E7" s="294">
        <f>+'CN 182-184'!D6</f>
        <v>31707</v>
      </c>
      <c r="F7" s="294">
        <f>+'CN 182-184'!E6</f>
        <v>32091</v>
      </c>
      <c r="G7" s="294">
        <f>+'CN 182-184'!F6</f>
        <v>33754</v>
      </c>
      <c r="H7" s="294">
        <f>+'CN 182-184'!G6</f>
        <v>35223</v>
      </c>
      <c r="I7" s="294">
        <f>+'CN 182-184'!H6</f>
        <v>34881</v>
      </c>
      <c r="J7" s="294">
        <f>+'CN 182-184'!I6</f>
        <v>40758</v>
      </c>
      <c r="K7" s="294">
        <f>+'CN 182-184'!J6</f>
        <v>39750</v>
      </c>
      <c r="L7" s="294">
        <f>+'CN 182-184'!K6</f>
        <v>39014</v>
      </c>
      <c r="M7" s="294">
        <f>+'CN 182-184'!L6</f>
        <v>39499</v>
      </c>
      <c r="N7" s="294">
        <f>+'CN 182-184'!M6</f>
        <v>29058</v>
      </c>
      <c r="O7" s="546"/>
    </row>
    <row r="8" spans="1:15" ht="15.95" customHeight="1">
      <c r="A8" s="132" t="s">
        <v>389</v>
      </c>
      <c r="C8" s="163">
        <v>206.2</v>
      </c>
      <c r="D8" s="294">
        <f>+'CN 182-184'!C41</f>
        <v>191114</v>
      </c>
      <c r="E8" s="294">
        <f>+'CN 182-184'!D41</f>
        <v>181033</v>
      </c>
      <c r="F8" s="294">
        <f>+'CN 182-184'!E41</f>
        <v>158532</v>
      </c>
      <c r="G8" s="294">
        <f>+'CN 182-184'!F41</f>
        <v>165719</v>
      </c>
      <c r="H8" s="294">
        <f>+'CN 182-184'!G41</f>
        <v>180807</v>
      </c>
      <c r="I8" s="294">
        <f>+'CN 182-184'!H41</f>
        <v>196651</v>
      </c>
      <c r="J8" s="294">
        <f>+'CN 182-184'!I41</f>
        <v>233979</v>
      </c>
      <c r="K8" s="294">
        <f>+'CN 182-184'!J41</f>
        <v>234637</v>
      </c>
      <c r="L8" s="294">
        <f>+'CN 182-184'!K41</f>
        <v>261322</v>
      </c>
      <c r="M8" s="294">
        <f>+'CN 182-184'!L41</f>
        <v>266488</v>
      </c>
      <c r="N8" s="294">
        <f>+'CN 182-184'!M41</f>
        <v>245279</v>
      </c>
      <c r="O8" s="546"/>
    </row>
    <row r="9" spans="1:15" ht="15.95" customHeight="1">
      <c r="A9" s="132" t="s">
        <v>390</v>
      </c>
      <c r="C9" s="163">
        <v>682.6</v>
      </c>
      <c r="D9" s="294">
        <f>+'CN 182-184'!C76</f>
        <v>658031</v>
      </c>
      <c r="E9" s="294">
        <f>+'CN 182-184'!D76</f>
        <v>705375</v>
      </c>
      <c r="F9" s="294">
        <f>+'CN 182-184'!E76</f>
        <v>701507</v>
      </c>
      <c r="G9" s="294">
        <f>+'CN 182-184'!F76</f>
        <v>731845</v>
      </c>
      <c r="H9" s="294">
        <f>+'CN 182-184'!G76</f>
        <v>724992</v>
      </c>
      <c r="I9" s="294">
        <f>+'CN 182-184'!H76</f>
        <v>751889</v>
      </c>
      <c r="J9" s="294">
        <f>+'CN 182-184'!I76</f>
        <v>870622</v>
      </c>
      <c r="K9" s="294">
        <f>+'CN 182-184'!J76</f>
        <v>734065</v>
      </c>
      <c r="L9" s="294">
        <f>+'CN 182-184'!K76</f>
        <v>849221</v>
      </c>
      <c r="M9" s="294">
        <f>+'CN 182-184'!L76</f>
        <v>832235</v>
      </c>
      <c r="N9" s="294">
        <f>+'CN 182-184'!M76</f>
        <v>867303</v>
      </c>
      <c r="O9" s="546"/>
    </row>
    <row r="10" spans="1:15" ht="15.95" customHeight="1">
      <c r="A10" s="132" t="s">
        <v>391</v>
      </c>
      <c r="C10" s="163">
        <v>0.03</v>
      </c>
      <c r="D10" s="294">
        <v>30</v>
      </c>
      <c r="E10" s="294">
        <v>60</v>
      </c>
      <c r="F10" s="294">
        <v>10</v>
      </c>
      <c r="G10" s="294">
        <v>110</v>
      </c>
      <c r="H10" s="122">
        <v>120</v>
      </c>
      <c r="I10" s="122">
        <v>120</v>
      </c>
      <c r="J10" s="122">
        <v>110</v>
      </c>
      <c r="K10" s="122">
        <v>73</v>
      </c>
      <c r="L10" s="122">
        <v>80</v>
      </c>
      <c r="M10" s="132">
        <v>72</v>
      </c>
      <c r="N10" s="132">
        <v>73</v>
      </c>
      <c r="O10" s="547"/>
    </row>
    <row r="11" spans="1:15" ht="15.95" customHeight="1">
      <c r="A11" s="132" t="s">
        <v>392</v>
      </c>
      <c r="C11" s="163">
        <v>37.5</v>
      </c>
      <c r="D11" s="294">
        <f>+'CN 187-188'!C6</f>
        <v>27519</v>
      </c>
      <c r="E11" s="294">
        <f>+'CN 187-188'!D6</f>
        <v>28003</v>
      </c>
      <c r="F11" s="294">
        <f>+'CN 187-188'!E6</f>
        <v>30569</v>
      </c>
      <c r="G11" s="294">
        <f>+'CN 187-188'!F6</f>
        <v>29772</v>
      </c>
      <c r="H11" s="294">
        <f>+'CN 187-188'!G6</f>
        <v>42127</v>
      </c>
      <c r="I11" s="294">
        <f>+'CN 187-188'!H6</f>
        <v>52687</v>
      </c>
      <c r="J11" s="294">
        <f>+'CN 187-188'!I6</f>
        <v>56529</v>
      </c>
      <c r="K11" s="294">
        <f>+'CN 187-188'!J6</f>
        <v>63494</v>
      </c>
      <c r="L11" s="294">
        <f>+'CN 187-188'!K6</f>
        <v>82667</v>
      </c>
      <c r="M11" s="294">
        <f>+'CN 187-188'!L6</f>
        <v>84540</v>
      </c>
      <c r="N11" s="294">
        <f>+'CN 187-188'!M6</f>
        <v>113343</v>
      </c>
      <c r="O11" s="546"/>
    </row>
    <row r="12" spans="1:15" ht="15.95" customHeight="1">
      <c r="A12" s="132" t="s">
        <v>393</v>
      </c>
      <c r="C12" s="163">
        <v>0</v>
      </c>
      <c r="D12" s="294">
        <v>50</v>
      </c>
      <c r="E12" s="294">
        <v>60</v>
      </c>
      <c r="F12" s="294">
        <v>60</v>
      </c>
      <c r="G12" s="294">
        <v>50</v>
      </c>
      <c r="H12" s="122">
        <v>30</v>
      </c>
      <c r="I12" s="122">
        <v>210</v>
      </c>
      <c r="J12" s="122">
        <v>230</v>
      </c>
      <c r="K12" s="122">
        <v>510</v>
      </c>
      <c r="L12" s="122">
        <v>230</v>
      </c>
      <c r="M12" s="132" t="s">
        <v>580</v>
      </c>
      <c r="N12" s="132" t="s">
        <v>580</v>
      </c>
      <c r="O12" s="11"/>
    </row>
    <row r="13" spans="1:15" ht="15.95" customHeight="1">
      <c r="A13" s="132" t="s">
        <v>573</v>
      </c>
      <c r="C13" s="344">
        <v>6279.9</v>
      </c>
      <c r="D13" s="294">
        <f>+'CN 185-186'!C6</f>
        <v>7071842</v>
      </c>
      <c r="E13" s="294">
        <f>+'CN 185-186'!D6</f>
        <v>7718738</v>
      </c>
      <c r="F13" s="294">
        <f>+'CN 185-186'!E6</f>
        <v>8027764</v>
      </c>
      <c r="G13" s="294">
        <f>+'CN 185-186'!F6</f>
        <v>8622754</v>
      </c>
      <c r="H13" s="294">
        <f>+'CN 185-186'!G6</f>
        <v>9596070</v>
      </c>
      <c r="I13" s="294">
        <f>+'CN 185-186'!H6</f>
        <v>9721950</v>
      </c>
      <c r="J13" s="294">
        <f>+'CN 185-186'!I6</f>
        <v>9953470</v>
      </c>
      <c r="K13" s="294">
        <f>+'CN 185-186'!J6</f>
        <v>10451950</v>
      </c>
      <c r="L13" s="294">
        <f>+'CN 185-186'!K6</f>
        <v>12204140</v>
      </c>
      <c r="M13" s="294">
        <f>+'CN 185-186'!L6</f>
        <v>12416070</v>
      </c>
      <c r="N13" s="294">
        <f>+'CN 185-186'!M6</f>
        <v>13784240</v>
      </c>
      <c r="O13" s="546"/>
    </row>
    <row r="14" spans="1:15" ht="15.95" customHeight="1">
      <c r="A14" s="345" t="s">
        <v>170</v>
      </c>
      <c r="B14" s="345"/>
      <c r="C14" s="344">
        <v>5176.5</v>
      </c>
      <c r="D14" s="294">
        <f>+'CN 185-186'!C40</f>
        <v>6002822</v>
      </c>
      <c r="E14" s="294">
        <f>+'CN 185-186'!D40</f>
        <v>6387713</v>
      </c>
      <c r="F14" s="294">
        <f>+'CN 185-186'!E40</f>
        <v>6790083</v>
      </c>
      <c r="G14" s="294">
        <f>+'CN 185-186'!F40</f>
        <v>7740747</v>
      </c>
      <c r="H14" s="294">
        <f>+'CN 185-186'!G40</f>
        <v>8267280</v>
      </c>
      <c r="I14" s="294">
        <f>+'CN 185-186'!H40</f>
        <v>8373990</v>
      </c>
      <c r="J14" s="294">
        <f>+'CN 185-186'!I40</f>
        <v>8440070</v>
      </c>
      <c r="K14" s="294">
        <f>+'CN 185-186'!J40</f>
        <v>8837950</v>
      </c>
      <c r="L14" s="294">
        <f>+'CN 185-186'!K40</f>
        <v>10764930</v>
      </c>
      <c r="M14" s="294">
        <f>+'CN 185-186'!L40</f>
        <v>10806545</v>
      </c>
      <c r="N14" s="294">
        <f>+'CN 185-186'!M40</f>
        <v>11969930</v>
      </c>
      <c r="O14" s="546"/>
    </row>
    <row r="15" spans="1:15" ht="15.95" customHeight="1">
      <c r="A15" s="132" t="s">
        <v>488</v>
      </c>
      <c r="C15" s="344">
        <v>1103.4000000000001</v>
      </c>
      <c r="D15" s="294">
        <v>1069000</v>
      </c>
      <c r="E15" s="294">
        <v>1331000</v>
      </c>
      <c r="F15" s="294">
        <v>1237600</v>
      </c>
      <c r="G15" s="294">
        <v>882010</v>
      </c>
      <c r="H15" s="294">
        <v>1318780</v>
      </c>
      <c r="I15" s="294">
        <v>1347960</v>
      </c>
      <c r="J15" s="294">
        <v>1513400</v>
      </c>
      <c r="K15" s="122">
        <v>1614000</v>
      </c>
      <c r="L15" s="122">
        <v>1268120</v>
      </c>
      <c r="M15" s="295">
        <v>1706730</v>
      </c>
      <c r="N15" s="295">
        <v>1814310</v>
      </c>
      <c r="O15" s="546"/>
    </row>
    <row r="16" spans="1:15" ht="15.95" customHeight="1">
      <c r="A16" s="343" t="s">
        <v>45</v>
      </c>
      <c r="C16" s="334"/>
      <c r="D16" s="334"/>
      <c r="E16" s="334"/>
      <c r="F16" s="334"/>
      <c r="G16" s="334"/>
      <c r="H16" s="346"/>
      <c r="I16" s="346"/>
      <c r="J16" s="335"/>
      <c r="K16" s="122"/>
      <c r="L16" s="122"/>
      <c r="O16" s="11"/>
    </row>
    <row r="17" spans="1:15" ht="15.95" customHeight="1">
      <c r="A17" s="132" t="s">
        <v>46</v>
      </c>
      <c r="C17" s="344">
        <v>1235</v>
      </c>
      <c r="D17" s="379">
        <f>+'CN 187-188'!C45</f>
        <v>1793.7</v>
      </c>
      <c r="E17" s="379">
        <f>+'CN 187-188'!D45</f>
        <v>2163</v>
      </c>
      <c r="F17" s="379">
        <f>+'CN 187-188'!E45</f>
        <v>1377.6</v>
      </c>
      <c r="G17" s="379">
        <f>+'CN 187-188'!F45</f>
        <v>1640.2</v>
      </c>
      <c r="H17" s="379">
        <f>+'CN 187-188'!G45</f>
        <v>1937.18</v>
      </c>
      <c r="I17" s="379">
        <f>+'CN 187-188'!H45</f>
        <v>1958.47</v>
      </c>
      <c r="J17" s="379">
        <f>+'CN 187-188'!I45</f>
        <v>2229.9</v>
      </c>
      <c r="K17" s="379">
        <f>+'CN 187-188'!J45</f>
        <v>2311.0500000000002</v>
      </c>
      <c r="L17" s="379">
        <f>+'CN 187-188'!K45</f>
        <v>2495.0000000000005</v>
      </c>
      <c r="M17" s="379">
        <f>+'CN 187-188'!L45</f>
        <v>2589.0000000000005</v>
      </c>
      <c r="N17" s="379">
        <f>+'CN 187-188'!M45</f>
        <v>2766</v>
      </c>
      <c r="O17" s="546"/>
    </row>
    <row r="18" spans="1:15" ht="15.95" customHeight="1">
      <c r="A18" s="345" t="s">
        <v>394</v>
      </c>
      <c r="B18" s="345"/>
      <c r="C18" s="344"/>
      <c r="D18" s="379"/>
      <c r="E18" s="379"/>
      <c r="F18" s="379"/>
      <c r="G18" s="379"/>
      <c r="H18" s="379"/>
      <c r="I18" s="379"/>
      <c r="J18" s="379"/>
      <c r="K18" s="369"/>
      <c r="L18" s="369"/>
      <c r="O18" s="548"/>
    </row>
    <row r="19" spans="1:15" ht="15.95" customHeight="1">
      <c r="A19" s="132" t="s">
        <v>47</v>
      </c>
      <c r="C19" s="344">
        <v>18860.599999999999</v>
      </c>
      <c r="D19" s="379">
        <f>+'CN 189-190'!C7</f>
        <v>12744</v>
      </c>
      <c r="E19" s="379">
        <f>+'CN 189-190'!D7</f>
        <v>11970.1</v>
      </c>
      <c r="F19" s="379">
        <f>+'CN 189-190'!E7</f>
        <v>12460</v>
      </c>
      <c r="G19" s="379">
        <f>+'CN 189-190'!F7</f>
        <v>7862</v>
      </c>
      <c r="H19" s="379">
        <f>+'CN 189-190'!G7</f>
        <v>8547</v>
      </c>
      <c r="I19" s="379">
        <f>+'CN 189-190'!H7</f>
        <v>10465</v>
      </c>
      <c r="J19" s="379">
        <f>+'CN 189-190'!I7</f>
        <v>11439</v>
      </c>
      <c r="K19" s="379">
        <f>+'CN 189-190'!J7</f>
        <v>12950.14</v>
      </c>
      <c r="L19" s="379">
        <f>+'CN 189-190'!K7</f>
        <v>14226.000000000002</v>
      </c>
      <c r="M19" s="379">
        <f>+'CN 189-190'!L7</f>
        <v>15131</v>
      </c>
      <c r="N19" s="379">
        <f>+'CN 189-190'!M7</f>
        <v>17914</v>
      </c>
      <c r="O19" s="546"/>
    </row>
    <row r="20" spans="1:15" ht="15.95" customHeight="1">
      <c r="A20" s="345" t="s">
        <v>395</v>
      </c>
      <c r="B20" s="345"/>
      <c r="C20" s="344"/>
      <c r="D20" s="379"/>
      <c r="E20" s="379"/>
      <c r="F20" s="379"/>
      <c r="G20" s="379"/>
      <c r="H20" s="379"/>
      <c r="I20" s="379"/>
      <c r="J20" s="379"/>
      <c r="K20" s="369"/>
      <c r="L20" s="369"/>
      <c r="O20" s="548"/>
    </row>
    <row r="21" spans="1:15" ht="15.95" customHeight="1">
      <c r="A21" s="132" t="s">
        <v>48</v>
      </c>
      <c r="C21" s="344">
        <v>53179</v>
      </c>
      <c r="D21" s="379">
        <f>+'CN 189-190'!C42</f>
        <v>102377.58499999999</v>
      </c>
      <c r="E21" s="379">
        <f>+'CN 189-190'!D42</f>
        <v>113310.44500000001</v>
      </c>
      <c r="F21" s="379">
        <f>+'CN 189-190'!E42</f>
        <v>95385</v>
      </c>
      <c r="G21" s="379">
        <f>+'CN 189-190'!F42</f>
        <v>94476</v>
      </c>
      <c r="H21" s="379">
        <f>+'CN 189-190'!G42</f>
        <v>112473</v>
      </c>
      <c r="I21" s="379">
        <f>+'CN 189-190'!H42</f>
        <v>108240</v>
      </c>
      <c r="J21" s="379">
        <f>+'CN 189-190'!I42</f>
        <v>120761</v>
      </c>
      <c r="K21" s="379">
        <f>+'CN 189-190'!J42</f>
        <v>124519.23000000001</v>
      </c>
      <c r="L21" s="379">
        <f>+'CN 189-190'!K42</f>
        <v>135500</v>
      </c>
      <c r="M21" s="379">
        <f>+'CN 189-190'!L42</f>
        <v>143332</v>
      </c>
      <c r="N21" s="379">
        <f>+'CN 189-190'!M42</f>
        <v>150151</v>
      </c>
      <c r="O21" s="546"/>
    </row>
    <row r="22" spans="1:15" ht="15.95" customHeight="1">
      <c r="A22" s="345" t="s">
        <v>49</v>
      </c>
      <c r="B22" s="345"/>
      <c r="C22" s="344"/>
      <c r="D22" s="379"/>
      <c r="E22" s="379"/>
      <c r="F22" s="379"/>
      <c r="G22" s="379"/>
      <c r="H22" s="379"/>
      <c r="I22" s="379"/>
      <c r="J22" s="379"/>
      <c r="K22" s="369"/>
      <c r="L22" s="369"/>
      <c r="O22" s="548"/>
    </row>
    <row r="23" spans="1:15" ht="15.95" customHeight="1">
      <c r="A23" s="132" t="s">
        <v>396</v>
      </c>
      <c r="C23" s="344">
        <v>11298.5</v>
      </c>
      <c r="D23" s="379">
        <v>19250.599999999999</v>
      </c>
      <c r="E23" s="379">
        <v>19329.7</v>
      </c>
      <c r="F23" s="379">
        <v>26333.200000000001</v>
      </c>
      <c r="G23" s="379">
        <v>20215</v>
      </c>
      <c r="H23" s="379">
        <v>27445</v>
      </c>
      <c r="I23" s="379">
        <v>28564</v>
      </c>
      <c r="J23" s="379">
        <v>29434.12</v>
      </c>
      <c r="K23" s="379">
        <v>35365</v>
      </c>
      <c r="L23" s="369">
        <v>41600</v>
      </c>
      <c r="M23" s="327">
        <v>43654.1</v>
      </c>
      <c r="N23" s="327">
        <v>53684.7</v>
      </c>
      <c r="O23" s="549"/>
    </row>
    <row r="24" spans="1:15" ht="15.95" customHeight="1">
      <c r="A24" s="345" t="s">
        <v>50</v>
      </c>
      <c r="B24" s="345"/>
      <c r="C24" s="344"/>
      <c r="D24" s="379"/>
      <c r="E24" s="379"/>
      <c r="F24" s="379"/>
      <c r="G24" s="379"/>
      <c r="H24" s="379"/>
      <c r="I24" s="379"/>
      <c r="J24" s="379"/>
      <c r="K24" s="369"/>
      <c r="L24" s="369"/>
      <c r="O24" s="11"/>
    </row>
    <row r="25" spans="1:15" ht="15.95" customHeight="1">
      <c r="A25" s="132" t="s">
        <v>51</v>
      </c>
      <c r="C25" s="344">
        <v>97625</v>
      </c>
      <c r="D25" s="379">
        <v>168641</v>
      </c>
      <c r="E25" s="379">
        <v>164162</v>
      </c>
      <c r="F25" s="379">
        <v>147440.6</v>
      </c>
      <c r="G25" s="379">
        <v>190556</v>
      </c>
      <c r="H25" s="379">
        <v>200462</v>
      </c>
      <c r="I25" s="379">
        <v>198074</v>
      </c>
      <c r="J25" s="379">
        <v>200083.49</v>
      </c>
      <c r="K25" s="379">
        <v>168922</v>
      </c>
      <c r="L25" s="369">
        <v>301183</v>
      </c>
      <c r="M25" s="327">
        <v>336743</v>
      </c>
      <c r="N25" s="327">
        <v>330297</v>
      </c>
      <c r="O25" s="549"/>
    </row>
    <row r="26" spans="1:15" ht="15.95" customHeight="1">
      <c r="A26" s="345" t="s">
        <v>52</v>
      </c>
      <c r="B26" s="345"/>
      <c r="C26" s="344"/>
      <c r="D26" s="379"/>
      <c r="E26" s="379"/>
      <c r="F26" s="379"/>
      <c r="G26" s="379"/>
      <c r="H26" s="379"/>
      <c r="I26" s="379"/>
      <c r="J26" s="379"/>
      <c r="K26" s="369"/>
      <c r="L26" s="369"/>
      <c r="O26" s="11"/>
    </row>
    <row r="27" spans="1:15" ht="15.95" customHeight="1">
      <c r="A27" s="132" t="s">
        <v>397</v>
      </c>
      <c r="C27" s="344">
        <v>0</v>
      </c>
      <c r="D27" s="378">
        <v>0</v>
      </c>
      <c r="E27" s="378">
        <v>0</v>
      </c>
      <c r="F27" s="378">
        <v>0</v>
      </c>
      <c r="G27" s="378">
        <v>0</v>
      </c>
      <c r="H27" s="379">
        <v>0</v>
      </c>
      <c r="I27" s="379">
        <v>0</v>
      </c>
      <c r="J27" s="379">
        <v>14</v>
      </c>
      <c r="K27" s="379">
        <v>50.11</v>
      </c>
      <c r="L27" s="369">
        <v>52.4</v>
      </c>
      <c r="M27" s="132">
        <v>79.2</v>
      </c>
      <c r="N27" s="369">
        <v>81</v>
      </c>
      <c r="O27" s="549"/>
    </row>
    <row r="28" spans="1:15" ht="15.95" customHeight="1">
      <c r="A28" s="345" t="s">
        <v>398</v>
      </c>
      <c r="B28" s="345"/>
      <c r="C28" s="344"/>
      <c r="D28" s="379"/>
      <c r="E28" s="379"/>
      <c r="F28" s="379"/>
      <c r="G28" s="379"/>
      <c r="H28" s="379"/>
      <c r="I28" s="379"/>
      <c r="J28" s="379"/>
      <c r="K28" s="369"/>
      <c r="L28" s="369"/>
      <c r="O28" s="11"/>
    </row>
    <row r="29" spans="1:15" ht="15.95" customHeight="1">
      <c r="A29" s="132" t="s">
        <v>399</v>
      </c>
      <c r="C29" s="344">
        <v>4035.7</v>
      </c>
      <c r="D29" s="379">
        <v>3986.7</v>
      </c>
      <c r="E29" s="379">
        <v>4511.8999999999996</v>
      </c>
      <c r="F29" s="379">
        <v>4577.8999999999996</v>
      </c>
      <c r="G29" s="379">
        <v>4407.8999999999996</v>
      </c>
      <c r="H29" s="379">
        <v>6523.4</v>
      </c>
      <c r="I29" s="379">
        <v>8362.7999999999993</v>
      </c>
      <c r="J29" s="379">
        <v>8273.01</v>
      </c>
      <c r="K29" s="379">
        <v>7830</v>
      </c>
      <c r="L29" s="369">
        <v>8994</v>
      </c>
      <c r="M29" s="327">
        <v>9644</v>
      </c>
      <c r="N29" s="551">
        <v>9761</v>
      </c>
      <c r="O29" s="549"/>
    </row>
    <row r="30" spans="1:15" ht="15.95" customHeight="1">
      <c r="A30" s="345" t="s">
        <v>400</v>
      </c>
      <c r="B30" s="345"/>
      <c r="C30" s="344"/>
      <c r="D30" s="379"/>
      <c r="E30" s="379"/>
      <c r="F30" s="379"/>
      <c r="G30" s="379"/>
      <c r="H30" s="379"/>
      <c r="I30" s="379"/>
      <c r="J30" s="379"/>
      <c r="K30" s="369"/>
      <c r="L30" s="369"/>
      <c r="O30" s="11"/>
    </row>
    <row r="31" spans="1:15" ht="15.95" customHeight="1">
      <c r="A31" s="132" t="s">
        <v>401</v>
      </c>
      <c r="C31" s="344">
        <v>58</v>
      </c>
      <c r="D31" s="379">
        <v>57.3</v>
      </c>
      <c r="E31" s="379">
        <v>63.2</v>
      </c>
      <c r="F31" s="379">
        <v>24.2</v>
      </c>
      <c r="G31" s="379">
        <v>24.3</v>
      </c>
      <c r="H31" s="379">
        <v>25.2</v>
      </c>
      <c r="I31" s="379">
        <v>24.5</v>
      </c>
      <c r="J31" s="379">
        <v>29.3</v>
      </c>
      <c r="K31" s="379">
        <v>24.85</v>
      </c>
      <c r="L31" s="369">
        <v>34.9</v>
      </c>
      <c r="M31" s="132">
        <v>36.4</v>
      </c>
      <c r="N31" s="550">
        <v>35</v>
      </c>
      <c r="O31" s="549"/>
    </row>
  </sheetData>
  <mergeCells count="1">
    <mergeCell ref="A5:B5"/>
  </mergeCells>
  <phoneticPr fontId="29" type="noConversion"/>
  <printOptions horizontalCentered="1"/>
  <pageMargins left="0.24803149599999999" right="0.261811024" top="0.62992125984252001" bottom="0.62992125984252001" header="0.511811023622047" footer="0.23622047244094499"/>
  <pageSetup orientation="portrait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4">
    <tabColor rgb="FF00B050"/>
  </sheetPr>
  <dimension ref="A1:M348"/>
  <sheetViews>
    <sheetView topLeftCell="A85" workbookViewId="0">
      <selection activeCell="Q15" sqref="Q15"/>
    </sheetView>
  </sheetViews>
  <sheetFormatPr defaultRowHeight="15.95" customHeight="1"/>
  <cols>
    <col min="1" max="1" width="37.140625" style="14" customWidth="1"/>
    <col min="2" max="2" width="11" style="14" hidden="1" customWidth="1"/>
    <col min="3" max="3" width="11" style="14" customWidth="1"/>
    <col min="4" max="5" width="11" style="14" hidden="1" customWidth="1"/>
    <col min="6" max="6" width="11" style="191" hidden="1" customWidth="1"/>
    <col min="7" max="7" width="11" style="14" hidden="1" customWidth="1"/>
    <col min="8" max="8" width="11.28515625" style="14" customWidth="1"/>
    <col min="9" max="9" width="11.28515625" style="14" hidden="1" customWidth="1"/>
    <col min="10" max="10" width="11.42578125" style="14" hidden="1" customWidth="1"/>
    <col min="11" max="11" width="11.28515625" style="14" customWidth="1"/>
    <col min="12" max="13" width="10.28515625" style="14" bestFit="1" customWidth="1"/>
    <col min="14" max="16384" width="9.140625" style="14"/>
  </cols>
  <sheetData>
    <row r="1" spans="1:13" ht="20.100000000000001" customHeight="1">
      <c r="A1" s="179" t="s">
        <v>453</v>
      </c>
      <c r="B1" s="180"/>
      <c r="C1" s="180"/>
      <c r="D1" s="180"/>
      <c r="E1" s="180"/>
      <c r="F1" s="183"/>
    </row>
    <row r="2" spans="1:13" ht="20.100000000000001" customHeight="1">
      <c r="A2" s="182" t="s">
        <v>53</v>
      </c>
      <c r="B2" s="180"/>
      <c r="C2" s="180"/>
      <c r="D2" s="180"/>
      <c r="E2" s="180"/>
      <c r="F2" s="183"/>
    </row>
    <row r="3" spans="1:13" ht="20.100000000000001" customHeight="1">
      <c r="A3" s="190"/>
      <c r="B3" s="180"/>
      <c r="C3" s="180"/>
      <c r="D3" s="180"/>
      <c r="E3" s="180"/>
      <c r="F3" s="183"/>
    </row>
    <row r="4" spans="1:13" ht="20.100000000000001" customHeight="1">
      <c r="E4" s="118"/>
      <c r="F4" s="118"/>
      <c r="G4" s="118"/>
      <c r="H4" s="118"/>
      <c r="M4" s="290" t="s">
        <v>481</v>
      </c>
    </row>
    <row r="5" spans="1:13" ht="27" customHeight="1">
      <c r="A5" s="230"/>
      <c r="B5" s="141">
        <v>2009</v>
      </c>
      <c r="C5" s="188">
        <v>2010</v>
      </c>
      <c r="D5" s="141">
        <v>2011</v>
      </c>
      <c r="E5" s="142">
        <v>2012</v>
      </c>
      <c r="F5" s="142">
        <v>2013</v>
      </c>
      <c r="G5" s="213">
        <v>2014</v>
      </c>
      <c r="H5" s="213">
        <v>2015</v>
      </c>
      <c r="I5" s="213">
        <v>2016</v>
      </c>
      <c r="J5" s="213">
        <v>2017</v>
      </c>
      <c r="K5" s="213">
        <v>2018</v>
      </c>
      <c r="L5" s="213">
        <v>2019</v>
      </c>
      <c r="M5" s="213">
        <v>2020</v>
      </c>
    </row>
    <row r="6" spans="1:13" ht="20.100000000000001" customHeight="1">
      <c r="A6" s="276" t="s">
        <v>17</v>
      </c>
      <c r="B6" s="201">
        <f t="shared" ref="B6:M6" si="0">SUM(B7:B21)</f>
        <v>30938</v>
      </c>
      <c r="C6" s="356">
        <f t="shared" si="0"/>
        <v>33249</v>
      </c>
      <c r="D6" s="356">
        <f t="shared" si="0"/>
        <v>31707</v>
      </c>
      <c r="E6" s="356">
        <f t="shared" si="0"/>
        <v>32091</v>
      </c>
      <c r="F6" s="356">
        <f t="shared" si="0"/>
        <v>33754</v>
      </c>
      <c r="G6" s="356">
        <f t="shared" si="0"/>
        <v>35223</v>
      </c>
      <c r="H6" s="356">
        <f t="shared" si="0"/>
        <v>34881</v>
      </c>
      <c r="I6" s="356">
        <f t="shared" si="0"/>
        <v>40758</v>
      </c>
      <c r="J6" s="356">
        <f t="shared" si="0"/>
        <v>39750</v>
      </c>
      <c r="K6" s="356">
        <f t="shared" si="0"/>
        <v>39014</v>
      </c>
      <c r="L6" s="356">
        <f t="shared" si="0"/>
        <v>39499</v>
      </c>
      <c r="M6" s="356">
        <f t="shared" si="0"/>
        <v>29058</v>
      </c>
    </row>
    <row r="7" spans="1:13" ht="20.100000000000001" customHeight="1">
      <c r="A7" s="117" t="s">
        <v>326</v>
      </c>
      <c r="B7" s="139">
        <v>308</v>
      </c>
      <c r="C7" s="227">
        <v>252</v>
      </c>
      <c r="D7" s="227">
        <v>228</v>
      </c>
      <c r="E7" s="227">
        <v>221</v>
      </c>
      <c r="F7" s="227">
        <v>330</v>
      </c>
      <c r="G7" s="288">
        <v>263</v>
      </c>
      <c r="H7" s="297">
        <v>232</v>
      </c>
      <c r="I7" s="297">
        <v>1297</v>
      </c>
      <c r="J7" s="288">
        <v>256</v>
      </c>
      <c r="K7" s="402">
        <v>109</v>
      </c>
      <c r="L7" s="541">
        <v>119</v>
      </c>
      <c r="M7" s="541">
        <v>94</v>
      </c>
    </row>
    <row r="8" spans="1:13" ht="20.100000000000001" customHeight="1">
      <c r="A8" s="117" t="s">
        <v>327</v>
      </c>
      <c r="B8" s="139">
        <v>1769</v>
      </c>
      <c r="C8" s="227">
        <v>1780</v>
      </c>
      <c r="D8" s="227">
        <v>1530</v>
      </c>
      <c r="E8" s="227">
        <v>1261</v>
      </c>
      <c r="F8" s="227">
        <v>1110</v>
      </c>
      <c r="G8" s="288">
        <v>1211</v>
      </c>
      <c r="H8" s="297">
        <v>1256</v>
      </c>
      <c r="I8" s="297">
        <v>1487</v>
      </c>
      <c r="J8" s="288">
        <v>1173</v>
      </c>
      <c r="K8" s="402">
        <v>1567</v>
      </c>
      <c r="L8" s="541">
        <v>1283</v>
      </c>
      <c r="M8" s="541">
        <v>1035</v>
      </c>
    </row>
    <row r="9" spans="1:13" ht="20.100000000000001" customHeight="1">
      <c r="A9" s="117" t="s">
        <v>328</v>
      </c>
      <c r="B9" s="139">
        <v>4265</v>
      </c>
      <c r="C9" s="227">
        <v>4298</v>
      </c>
      <c r="D9" s="227">
        <v>4378</v>
      </c>
      <c r="E9" s="227">
        <v>4679</v>
      </c>
      <c r="F9" s="227">
        <v>6508</v>
      </c>
      <c r="G9" s="288">
        <v>7101</v>
      </c>
      <c r="H9" s="297">
        <v>7009</v>
      </c>
      <c r="I9" s="297">
        <v>8523</v>
      </c>
      <c r="J9" s="288">
        <v>9112</v>
      </c>
      <c r="K9" s="402">
        <v>8334</v>
      </c>
      <c r="L9" s="541">
        <v>8827</v>
      </c>
      <c r="M9" s="541">
        <v>7543</v>
      </c>
    </row>
    <row r="10" spans="1:13" ht="20.100000000000001" customHeight="1">
      <c r="A10" s="117" t="s">
        <v>329</v>
      </c>
      <c r="B10" s="139">
        <v>2512</v>
      </c>
      <c r="C10" s="227">
        <v>2115</v>
      </c>
      <c r="D10" s="227">
        <v>1598</v>
      </c>
      <c r="E10" s="227">
        <v>1211</v>
      </c>
      <c r="F10" s="227">
        <v>1103</v>
      </c>
      <c r="G10" s="288">
        <v>1142</v>
      </c>
      <c r="H10" s="297">
        <v>989</v>
      </c>
      <c r="I10" s="297">
        <v>989</v>
      </c>
      <c r="J10" s="332">
        <v>1122</v>
      </c>
      <c r="K10" s="402">
        <v>1991</v>
      </c>
      <c r="L10" s="541">
        <v>1947</v>
      </c>
      <c r="M10" s="541">
        <v>1028</v>
      </c>
    </row>
    <row r="11" spans="1:13" ht="20.100000000000001" customHeight="1">
      <c r="A11" s="117" t="s">
        <v>330</v>
      </c>
      <c r="B11" s="139">
        <v>47</v>
      </c>
      <c r="C11" s="227">
        <v>50</v>
      </c>
      <c r="D11" s="227">
        <v>57</v>
      </c>
      <c r="E11" s="227">
        <v>56</v>
      </c>
      <c r="F11" s="227">
        <v>58</v>
      </c>
      <c r="G11" s="288">
        <v>54</v>
      </c>
      <c r="H11" s="297">
        <v>46</v>
      </c>
      <c r="I11" s="297">
        <v>46</v>
      </c>
      <c r="J11" s="332">
        <v>47</v>
      </c>
      <c r="K11" s="402">
        <v>52</v>
      </c>
      <c r="L11" s="541">
        <v>50</v>
      </c>
      <c r="M11" s="541">
        <v>2</v>
      </c>
    </row>
    <row r="12" spans="1:13" ht="20.100000000000001" customHeight="1">
      <c r="A12" s="117" t="s">
        <v>331</v>
      </c>
      <c r="B12" s="139">
        <v>3382</v>
      </c>
      <c r="C12" s="227">
        <v>3440</v>
      </c>
      <c r="D12" s="227">
        <v>3550</v>
      </c>
      <c r="E12" s="227">
        <v>2850</v>
      </c>
      <c r="F12" s="227">
        <v>3752</v>
      </c>
      <c r="G12" s="288">
        <v>3707</v>
      </c>
      <c r="H12" s="386">
        <v>3700</v>
      </c>
      <c r="I12" s="386">
        <v>3700</v>
      </c>
      <c r="J12" s="288">
        <v>4272</v>
      </c>
      <c r="K12" s="402">
        <v>4013</v>
      </c>
      <c r="L12" s="541">
        <v>4094</v>
      </c>
      <c r="M12" s="541">
        <v>4080</v>
      </c>
    </row>
    <row r="13" spans="1:13" ht="20.100000000000001" customHeight="1">
      <c r="A13" s="117" t="s">
        <v>332</v>
      </c>
      <c r="B13" s="139">
        <v>165</v>
      </c>
      <c r="C13" s="227">
        <v>182</v>
      </c>
      <c r="D13" s="227">
        <v>182</v>
      </c>
      <c r="E13" s="227">
        <v>192</v>
      </c>
      <c r="F13" s="227">
        <v>200</v>
      </c>
      <c r="G13" s="288">
        <v>264</v>
      </c>
      <c r="H13" s="297">
        <v>189</v>
      </c>
      <c r="I13" s="297">
        <v>1189</v>
      </c>
      <c r="J13" s="288">
        <v>996</v>
      </c>
      <c r="K13" s="402">
        <v>267</v>
      </c>
      <c r="L13" s="541">
        <v>287</v>
      </c>
      <c r="M13" s="541">
        <v>140</v>
      </c>
    </row>
    <row r="14" spans="1:13" ht="20.100000000000001" customHeight="1">
      <c r="A14" s="117" t="s">
        <v>333</v>
      </c>
      <c r="B14" s="139">
        <v>4993</v>
      </c>
      <c r="C14" s="227">
        <v>5739</v>
      </c>
      <c r="D14" s="227">
        <v>5208</v>
      </c>
      <c r="E14" s="227">
        <v>5340</v>
      </c>
      <c r="F14" s="227">
        <v>5695</v>
      </c>
      <c r="G14" s="288">
        <v>5671</v>
      </c>
      <c r="H14" s="297">
        <v>5650</v>
      </c>
      <c r="I14" s="297">
        <v>5650</v>
      </c>
      <c r="J14" s="288">
        <v>5548</v>
      </c>
      <c r="K14" s="402">
        <v>4747</v>
      </c>
      <c r="L14" s="541">
        <v>4940</v>
      </c>
      <c r="M14" s="541">
        <v>4230</v>
      </c>
    </row>
    <row r="15" spans="1:13" ht="20.100000000000001" customHeight="1">
      <c r="A15" s="117" t="s">
        <v>334</v>
      </c>
      <c r="B15" s="139">
        <v>3037</v>
      </c>
      <c r="C15" s="227">
        <v>3444</v>
      </c>
      <c r="D15" s="227">
        <v>3409</v>
      </c>
      <c r="E15" s="227">
        <v>4027</v>
      </c>
      <c r="F15" s="227">
        <v>2620</v>
      </c>
      <c r="G15" s="288">
        <v>2553</v>
      </c>
      <c r="H15" s="297">
        <v>2488</v>
      </c>
      <c r="I15" s="297">
        <v>2488</v>
      </c>
      <c r="J15" s="288">
        <v>2436</v>
      </c>
      <c r="K15" s="402">
        <v>2650</v>
      </c>
      <c r="L15" s="541">
        <v>2870</v>
      </c>
      <c r="M15" s="541">
        <v>2153</v>
      </c>
    </row>
    <row r="16" spans="1:13" ht="20.100000000000001" customHeight="1">
      <c r="A16" s="117" t="s">
        <v>335</v>
      </c>
      <c r="B16" s="139">
        <v>2708</v>
      </c>
      <c r="C16" s="227">
        <v>3664</v>
      </c>
      <c r="D16" s="227">
        <v>3304</v>
      </c>
      <c r="E16" s="227">
        <v>3795</v>
      </c>
      <c r="F16" s="227">
        <v>3873</v>
      </c>
      <c r="G16" s="288">
        <v>4129</v>
      </c>
      <c r="H16" s="297">
        <v>4119</v>
      </c>
      <c r="I16" s="297">
        <v>5119</v>
      </c>
      <c r="J16" s="288">
        <v>5338</v>
      </c>
      <c r="K16" s="402">
        <v>3639</v>
      </c>
      <c r="L16" s="541">
        <v>3527</v>
      </c>
      <c r="M16" s="541">
        <v>2030</v>
      </c>
    </row>
    <row r="17" spans="1:13" ht="20.100000000000001" customHeight="1">
      <c r="A17" s="117" t="s">
        <v>336</v>
      </c>
      <c r="B17" s="139">
        <v>4701</v>
      </c>
      <c r="C17" s="227">
        <v>4786</v>
      </c>
      <c r="D17" s="227">
        <v>4828</v>
      </c>
      <c r="E17" s="227">
        <v>4875</v>
      </c>
      <c r="F17" s="227">
        <v>5354</v>
      </c>
      <c r="G17" s="288">
        <v>5869</v>
      </c>
      <c r="H17" s="297">
        <v>5990</v>
      </c>
      <c r="I17" s="297">
        <v>5990</v>
      </c>
      <c r="J17" s="288">
        <v>6120</v>
      </c>
      <c r="K17" s="402">
        <v>8271</v>
      </c>
      <c r="L17" s="541">
        <v>8221</v>
      </c>
      <c r="M17" s="541">
        <v>4105</v>
      </c>
    </row>
    <row r="18" spans="1:13" ht="20.100000000000001" customHeight="1">
      <c r="A18" s="117" t="s">
        <v>337</v>
      </c>
      <c r="B18" s="139">
        <v>896</v>
      </c>
      <c r="C18" s="227">
        <v>1110</v>
      </c>
      <c r="D18" s="227">
        <v>963</v>
      </c>
      <c r="E18" s="227">
        <v>936</v>
      </c>
      <c r="F18" s="227">
        <v>853</v>
      </c>
      <c r="G18" s="288">
        <v>898</v>
      </c>
      <c r="H18" s="386">
        <v>766</v>
      </c>
      <c r="I18" s="386">
        <v>1766</v>
      </c>
      <c r="J18" s="288">
        <v>934</v>
      </c>
      <c r="K18" s="402">
        <v>753</v>
      </c>
      <c r="L18" s="541">
        <v>765</v>
      </c>
      <c r="M18" s="541">
        <v>679</v>
      </c>
    </row>
    <row r="19" spans="1:13" ht="20.100000000000001" customHeight="1">
      <c r="A19" s="117" t="s">
        <v>338</v>
      </c>
      <c r="B19" s="139">
        <v>1404</v>
      </c>
      <c r="C19" s="227">
        <v>1423</v>
      </c>
      <c r="D19" s="227">
        <v>1476</v>
      </c>
      <c r="E19" s="227">
        <v>1568</v>
      </c>
      <c r="F19" s="227">
        <v>1514</v>
      </c>
      <c r="G19" s="288">
        <v>1519</v>
      </c>
      <c r="H19" s="386">
        <v>1476</v>
      </c>
      <c r="I19" s="386">
        <v>1543</v>
      </c>
      <c r="J19" s="288">
        <v>1520</v>
      </c>
      <c r="K19" s="402">
        <v>2005</v>
      </c>
      <c r="L19" s="541">
        <v>1954</v>
      </c>
      <c r="M19" s="541">
        <v>1590</v>
      </c>
    </row>
    <row r="20" spans="1:13" ht="20.100000000000001" customHeight="1">
      <c r="A20" s="117" t="s">
        <v>339</v>
      </c>
      <c r="B20" s="139">
        <v>745</v>
      </c>
      <c r="C20" s="227">
        <v>945</v>
      </c>
      <c r="D20" s="227">
        <v>971</v>
      </c>
      <c r="E20" s="227">
        <v>1058</v>
      </c>
      <c r="F20" s="227">
        <v>771</v>
      </c>
      <c r="G20" s="288">
        <v>829</v>
      </c>
      <c r="H20" s="297">
        <v>953</v>
      </c>
      <c r="I20" s="297">
        <v>953</v>
      </c>
      <c r="J20" s="288">
        <v>869</v>
      </c>
      <c r="K20" s="402">
        <v>608</v>
      </c>
      <c r="L20" s="541">
        <v>615</v>
      </c>
      <c r="M20" s="541">
        <v>335</v>
      </c>
    </row>
    <row r="21" spans="1:13" ht="20.100000000000001" customHeight="1">
      <c r="A21" s="117" t="s">
        <v>340</v>
      </c>
      <c r="B21" s="139">
        <v>6</v>
      </c>
      <c r="C21" s="227">
        <v>21</v>
      </c>
      <c r="D21" s="227">
        <v>25</v>
      </c>
      <c r="E21" s="227">
        <v>22</v>
      </c>
      <c r="F21" s="227">
        <v>13</v>
      </c>
      <c r="G21" s="288">
        <v>13</v>
      </c>
      <c r="H21" s="297">
        <v>18</v>
      </c>
      <c r="I21" s="297">
        <v>18</v>
      </c>
      <c r="J21" s="288">
        <v>7</v>
      </c>
      <c r="K21" s="402">
        <v>8</v>
      </c>
      <c r="L21" s="541">
        <v>0</v>
      </c>
      <c r="M21" s="541">
        <v>14</v>
      </c>
    </row>
    <row r="22" spans="1:13" ht="20.100000000000001" customHeight="1">
      <c r="B22" s="139"/>
      <c r="C22" s="139"/>
      <c r="D22" s="139"/>
      <c r="E22" s="139"/>
      <c r="F22" s="139"/>
      <c r="H22" s="211"/>
      <c r="I22" s="211"/>
      <c r="J22" s="155"/>
    </row>
    <row r="23" spans="1:13" ht="20.100000000000001" customHeight="1">
      <c r="B23" s="139"/>
      <c r="C23" s="139"/>
      <c r="D23" s="139"/>
      <c r="E23" s="139"/>
      <c r="F23" s="139"/>
      <c r="H23" s="211"/>
      <c r="I23" s="211"/>
      <c r="J23" s="155"/>
    </row>
    <row r="24" spans="1:13" ht="20.100000000000001" customHeight="1">
      <c r="B24" s="139"/>
      <c r="C24" s="139"/>
      <c r="D24" s="139"/>
      <c r="E24" s="139"/>
      <c r="F24" s="139"/>
      <c r="H24" s="211"/>
      <c r="I24" s="211"/>
      <c r="J24" s="155"/>
    </row>
    <row r="25" spans="1:13" ht="20.100000000000001" customHeight="1">
      <c r="B25" s="139"/>
      <c r="C25" s="139"/>
      <c r="D25" s="139"/>
      <c r="E25" s="139"/>
      <c r="F25" s="139"/>
      <c r="H25" s="211"/>
      <c r="I25" s="211"/>
      <c r="J25" s="155"/>
    </row>
    <row r="26" spans="1:13" ht="20.100000000000001" customHeight="1">
      <c r="B26" s="139"/>
      <c r="C26" s="139"/>
      <c r="D26" s="139"/>
      <c r="E26" s="139"/>
      <c r="F26" s="139"/>
      <c r="H26" s="211"/>
      <c r="I26" s="211"/>
      <c r="J26" s="155"/>
    </row>
    <row r="27" spans="1:13" ht="20.100000000000001" customHeight="1">
      <c r="B27" s="139"/>
      <c r="C27" s="139"/>
      <c r="D27" s="139"/>
      <c r="E27" s="139"/>
      <c r="F27" s="139"/>
      <c r="H27" s="211"/>
      <c r="I27" s="211"/>
      <c r="J27" s="155"/>
    </row>
    <row r="28" spans="1:13" ht="20.100000000000001" customHeight="1">
      <c r="B28" s="139"/>
      <c r="C28" s="139"/>
      <c r="D28" s="139"/>
      <c r="E28" s="139"/>
      <c r="F28" s="139"/>
      <c r="H28" s="211"/>
      <c r="I28" s="211"/>
      <c r="J28" s="155"/>
    </row>
    <row r="29" spans="1:13" ht="20.100000000000001" customHeight="1">
      <c r="B29" s="139"/>
      <c r="C29" s="139"/>
      <c r="D29" s="139"/>
      <c r="E29" s="139"/>
      <c r="F29" s="139"/>
      <c r="H29" s="211"/>
      <c r="I29" s="211"/>
      <c r="J29" s="155"/>
    </row>
    <row r="30" spans="1:13" ht="20.100000000000001" customHeight="1">
      <c r="B30" s="139"/>
      <c r="C30" s="139"/>
      <c r="D30" s="139"/>
      <c r="E30" s="139"/>
      <c r="F30" s="139"/>
      <c r="H30" s="211"/>
      <c r="I30" s="211"/>
      <c r="J30" s="155"/>
    </row>
    <row r="31" spans="1:13" ht="20.100000000000001" customHeight="1">
      <c r="B31" s="139"/>
      <c r="C31" s="139"/>
      <c r="D31" s="139"/>
      <c r="E31" s="139"/>
      <c r="F31" s="139"/>
      <c r="H31" s="211"/>
      <c r="I31" s="211"/>
      <c r="J31" s="155"/>
    </row>
    <row r="32" spans="1:13" ht="20.100000000000001" customHeight="1">
      <c r="B32" s="139"/>
      <c r="C32" s="139"/>
      <c r="D32" s="139"/>
      <c r="E32" s="139"/>
      <c r="F32" s="139"/>
      <c r="H32" s="211"/>
      <c r="I32" s="211"/>
      <c r="J32" s="155"/>
    </row>
    <row r="33" spans="1:13" ht="20.100000000000001" customHeight="1">
      <c r="B33" s="139"/>
      <c r="C33" s="139"/>
      <c r="D33" s="139"/>
      <c r="E33" s="139"/>
      <c r="F33" s="139"/>
      <c r="H33" s="211"/>
      <c r="I33" s="211"/>
      <c r="J33" s="155"/>
    </row>
    <row r="34" spans="1:13" ht="20.100000000000001" customHeight="1">
      <c r="B34" s="139"/>
      <c r="C34" s="139"/>
      <c r="D34" s="139"/>
      <c r="E34" s="139"/>
      <c r="F34" s="139"/>
      <c r="H34" s="211"/>
      <c r="I34" s="211"/>
      <c r="J34" s="155"/>
    </row>
    <row r="35" spans="1:13" ht="20.100000000000001" customHeight="1">
      <c r="B35" s="139"/>
      <c r="C35" s="139"/>
      <c r="D35" s="139"/>
      <c r="E35" s="139"/>
      <c r="F35" s="139"/>
      <c r="H35" s="211"/>
      <c r="I35" s="211"/>
      <c r="J35" s="155"/>
    </row>
    <row r="36" spans="1:13" ht="20.100000000000001" customHeight="1">
      <c r="A36" s="179" t="s">
        <v>454</v>
      </c>
      <c r="B36" s="180"/>
      <c r="C36" s="180"/>
      <c r="D36" s="180"/>
      <c r="E36" s="180"/>
      <c r="F36" s="183"/>
    </row>
    <row r="37" spans="1:13" ht="20.100000000000001" customHeight="1">
      <c r="A37" s="182" t="s">
        <v>54</v>
      </c>
      <c r="B37" s="180"/>
      <c r="C37" s="180"/>
      <c r="D37" s="180"/>
      <c r="E37" s="180"/>
      <c r="F37" s="183"/>
    </row>
    <row r="38" spans="1:13" ht="20.100000000000001" customHeight="1">
      <c r="A38" s="190"/>
      <c r="B38" s="180"/>
      <c r="C38" s="180"/>
      <c r="D38" s="180"/>
      <c r="E38" s="180"/>
      <c r="F38" s="183"/>
    </row>
    <row r="39" spans="1:13" s="117" customFormat="1" ht="20.100000000000001" customHeight="1">
      <c r="A39" s="14"/>
      <c r="B39" s="14"/>
      <c r="C39" s="14"/>
      <c r="D39" s="14"/>
      <c r="E39" s="118"/>
      <c r="F39" s="118"/>
      <c r="G39" s="118"/>
      <c r="H39" s="118"/>
      <c r="M39" s="290" t="s">
        <v>482</v>
      </c>
    </row>
    <row r="40" spans="1:13" s="117" customFormat="1" ht="27" customHeight="1">
      <c r="A40" s="230"/>
      <c r="B40" s="141">
        <v>2009</v>
      </c>
      <c r="C40" s="188">
        <v>2010</v>
      </c>
      <c r="D40" s="141">
        <v>2011</v>
      </c>
      <c r="E40" s="142">
        <v>2012</v>
      </c>
      <c r="F40" s="142">
        <v>2013</v>
      </c>
      <c r="G40" s="213">
        <v>2014</v>
      </c>
      <c r="H40" s="213">
        <v>2015</v>
      </c>
      <c r="I40" s="213">
        <v>2016</v>
      </c>
      <c r="J40" s="213">
        <v>2017</v>
      </c>
      <c r="K40" s="213">
        <v>2018</v>
      </c>
      <c r="L40" s="213">
        <v>2019</v>
      </c>
      <c r="M40" s="213">
        <v>2020</v>
      </c>
    </row>
    <row r="41" spans="1:13" s="117" customFormat="1" ht="20.100000000000001" customHeight="1">
      <c r="A41" s="276" t="s">
        <v>17</v>
      </c>
      <c r="B41" s="201">
        <f t="shared" ref="B41:M41" si="1">SUM(B42:B56)</f>
        <v>206225</v>
      </c>
      <c r="C41" s="356">
        <f t="shared" si="1"/>
        <v>191114</v>
      </c>
      <c r="D41" s="356">
        <f t="shared" si="1"/>
        <v>181033</v>
      </c>
      <c r="E41" s="356">
        <f t="shared" si="1"/>
        <v>158532</v>
      </c>
      <c r="F41" s="356">
        <f t="shared" si="1"/>
        <v>165719</v>
      </c>
      <c r="G41" s="356">
        <f t="shared" si="1"/>
        <v>180807</v>
      </c>
      <c r="H41" s="356">
        <f t="shared" si="1"/>
        <v>196651</v>
      </c>
      <c r="I41" s="356">
        <f t="shared" si="1"/>
        <v>233979</v>
      </c>
      <c r="J41" s="356">
        <f t="shared" si="1"/>
        <v>234637</v>
      </c>
      <c r="K41" s="356">
        <f t="shared" si="1"/>
        <v>261322</v>
      </c>
      <c r="L41" s="356">
        <f t="shared" si="1"/>
        <v>266488</v>
      </c>
      <c r="M41" s="356">
        <f t="shared" si="1"/>
        <v>245279</v>
      </c>
    </row>
    <row r="42" spans="1:13" s="117" customFormat="1" ht="20.100000000000001" customHeight="1">
      <c r="A42" s="117" t="s">
        <v>326</v>
      </c>
      <c r="B42" s="139">
        <v>11026</v>
      </c>
      <c r="C42" s="227">
        <v>8808</v>
      </c>
      <c r="D42" s="227">
        <v>7085</v>
      </c>
      <c r="E42" s="227">
        <v>7537</v>
      </c>
      <c r="F42" s="227">
        <v>7583</v>
      </c>
      <c r="G42" s="287">
        <v>8083</v>
      </c>
      <c r="H42" s="297">
        <v>9248</v>
      </c>
      <c r="I42" s="297">
        <v>10656</v>
      </c>
      <c r="J42" s="358">
        <v>13266</v>
      </c>
      <c r="K42" s="358">
        <v>9137</v>
      </c>
      <c r="L42" s="212">
        <v>11485</v>
      </c>
      <c r="M42" s="212">
        <v>11193</v>
      </c>
    </row>
    <row r="43" spans="1:13" s="117" customFormat="1" ht="20.100000000000001" customHeight="1">
      <c r="A43" s="117" t="s">
        <v>327</v>
      </c>
      <c r="B43" s="139">
        <v>10674</v>
      </c>
      <c r="C43" s="227">
        <v>10805</v>
      </c>
      <c r="D43" s="227">
        <v>8588</v>
      </c>
      <c r="E43" s="227">
        <v>6633</v>
      </c>
      <c r="F43" s="227">
        <v>6795</v>
      </c>
      <c r="G43" s="287">
        <v>7662</v>
      </c>
      <c r="H43" s="297">
        <v>7948</v>
      </c>
      <c r="I43" s="297">
        <v>9812</v>
      </c>
      <c r="J43" s="358">
        <v>11883</v>
      </c>
      <c r="K43" s="358">
        <v>13573</v>
      </c>
      <c r="L43" s="212">
        <v>13279</v>
      </c>
      <c r="M43" s="212">
        <v>10437</v>
      </c>
    </row>
    <row r="44" spans="1:13" s="117" customFormat="1" ht="20.100000000000001" customHeight="1">
      <c r="A44" s="117" t="s">
        <v>328</v>
      </c>
      <c r="B44" s="139">
        <v>16423</v>
      </c>
      <c r="C44" s="227">
        <v>16442</v>
      </c>
      <c r="D44" s="227">
        <v>16521</v>
      </c>
      <c r="E44" s="227">
        <v>13037</v>
      </c>
      <c r="F44" s="227">
        <v>13099</v>
      </c>
      <c r="G44" s="287">
        <v>14243</v>
      </c>
      <c r="H44" s="297">
        <v>17376</v>
      </c>
      <c r="I44" s="297">
        <v>21834</v>
      </c>
      <c r="J44" s="358">
        <v>25400</v>
      </c>
      <c r="K44" s="358">
        <v>23123</v>
      </c>
      <c r="L44" s="212">
        <v>23412</v>
      </c>
      <c r="M44" s="212">
        <v>25556</v>
      </c>
    </row>
    <row r="45" spans="1:13" s="117" customFormat="1" ht="20.100000000000001" customHeight="1">
      <c r="A45" s="117" t="s">
        <v>329</v>
      </c>
      <c r="B45" s="139">
        <v>11443</v>
      </c>
      <c r="C45" s="227">
        <v>7902</v>
      </c>
      <c r="D45" s="227">
        <v>4857</v>
      </c>
      <c r="E45" s="227">
        <v>4413</v>
      </c>
      <c r="F45" s="227">
        <v>4808</v>
      </c>
      <c r="G45" s="287">
        <v>5700</v>
      </c>
      <c r="H45" s="297">
        <v>6833</v>
      </c>
      <c r="I45" s="297">
        <v>6833</v>
      </c>
      <c r="J45" s="358">
        <v>9893</v>
      </c>
      <c r="K45" s="358">
        <v>14187</v>
      </c>
      <c r="L45" s="212">
        <v>13020</v>
      </c>
      <c r="M45" s="212">
        <v>10334</v>
      </c>
    </row>
    <row r="46" spans="1:13" s="117" customFormat="1" ht="20.100000000000001" customHeight="1">
      <c r="A46" s="117" t="s">
        <v>330</v>
      </c>
      <c r="B46" s="139">
        <v>4329</v>
      </c>
      <c r="C46" s="227">
        <v>2858</v>
      </c>
      <c r="D46" s="227">
        <v>2861</v>
      </c>
      <c r="E46" s="227">
        <v>2576</v>
      </c>
      <c r="F46" s="227">
        <v>2509</v>
      </c>
      <c r="G46" s="287">
        <v>2831</v>
      </c>
      <c r="H46" s="297">
        <v>3281</v>
      </c>
      <c r="I46" s="297">
        <v>3648</v>
      </c>
      <c r="J46" s="358">
        <v>3690</v>
      </c>
      <c r="K46" s="358">
        <v>3849</v>
      </c>
      <c r="L46" s="212">
        <v>3387</v>
      </c>
      <c r="M46" s="212">
        <v>2791</v>
      </c>
    </row>
    <row r="47" spans="1:13" s="117" customFormat="1" ht="20.100000000000001" customHeight="1">
      <c r="A47" s="117" t="s">
        <v>331</v>
      </c>
      <c r="B47" s="139">
        <v>12303</v>
      </c>
      <c r="C47" s="227">
        <v>11477</v>
      </c>
      <c r="D47" s="227">
        <v>14050</v>
      </c>
      <c r="E47" s="227">
        <v>10500</v>
      </c>
      <c r="F47" s="227">
        <v>11559</v>
      </c>
      <c r="G47" s="287">
        <v>12043</v>
      </c>
      <c r="H47" s="386">
        <v>12196</v>
      </c>
      <c r="I47" s="386">
        <v>12196</v>
      </c>
      <c r="J47" s="358">
        <v>10268</v>
      </c>
      <c r="K47" s="358">
        <v>10763</v>
      </c>
      <c r="L47" s="212">
        <v>15762</v>
      </c>
      <c r="M47" s="212">
        <v>15163</v>
      </c>
    </row>
    <row r="48" spans="1:13" s="117" customFormat="1" ht="20.100000000000001" customHeight="1">
      <c r="A48" s="117" t="s">
        <v>332</v>
      </c>
      <c r="B48" s="115">
        <v>13600</v>
      </c>
      <c r="C48" s="287">
        <v>13090</v>
      </c>
      <c r="D48" s="287">
        <v>13540</v>
      </c>
      <c r="E48" s="287">
        <v>11690</v>
      </c>
      <c r="F48" s="287">
        <v>13200</v>
      </c>
      <c r="G48" s="287">
        <v>12615</v>
      </c>
      <c r="H48" s="297">
        <v>16424</v>
      </c>
      <c r="I48" s="297">
        <v>15717</v>
      </c>
      <c r="J48" s="358">
        <v>15817</v>
      </c>
      <c r="K48" s="358">
        <v>15393</v>
      </c>
      <c r="L48" s="212">
        <v>20265</v>
      </c>
      <c r="M48" s="212">
        <v>20629</v>
      </c>
    </row>
    <row r="49" spans="1:13" s="117" customFormat="1" ht="20.100000000000001" customHeight="1">
      <c r="A49" s="117" t="s">
        <v>333</v>
      </c>
      <c r="B49" s="115">
        <v>22167</v>
      </c>
      <c r="C49" s="287">
        <v>14846</v>
      </c>
      <c r="D49" s="287">
        <v>13157</v>
      </c>
      <c r="E49" s="287">
        <v>13648</v>
      </c>
      <c r="F49" s="287">
        <v>15046</v>
      </c>
      <c r="G49" s="287">
        <v>16154</v>
      </c>
      <c r="H49" s="297">
        <v>17122</v>
      </c>
      <c r="I49" s="297">
        <v>24241</v>
      </c>
      <c r="J49" s="358">
        <v>22902</v>
      </c>
      <c r="K49" s="358">
        <v>25203</v>
      </c>
      <c r="L49" s="212">
        <v>23866</v>
      </c>
      <c r="M49" s="212">
        <v>22279</v>
      </c>
    </row>
    <row r="50" spans="1:13" s="117" customFormat="1" ht="20.100000000000001" customHeight="1">
      <c r="A50" s="117" t="s">
        <v>334</v>
      </c>
      <c r="B50" s="115">
        <v>19344</v>
      </c>
      <c r="C50" s="287">
        <v>19776</v>
      </c>
      <c r="D50" s="287">
        <v>20160</v>
      </c>
      <c r="E50" s="287">
        <v>16482</v>
      </c>
      <c r="F50" s="287">
        <v>12832</v>
      </c>
      <c r="G50" s="287">
        <v>13585</v>
      </c>
      <c r="H50" s="297">
        <v>14198</v>
      </c>
      <c r="I50" s="297">
        <v>16013</v>
      </c>
      <c r="J50" s="358">
        <v>15246</v>
      </c>
      <c r="K50" s="358">
        <v>20580</v>
      </c>
      <c r="L50" s="212">
        <v>18760</v>
      </c>
      <c r="M50" s="212">
        <v>18069</v>
      </c>
    </row>
    <row r="51" spans="1:13" s="117" customFormat="1" ht="20.100000000000001" customHeight="1">
      <c r="A51" s="117" t="s">
        <v>335</v>
      </c>
      <c r="B51" s="115">
        <v>21098</v>
      </c>
      <c r="C51" s="287">
        <v>20543</v>
      </c>
      <c r="D51" s="287">
        <v>17327</v>
      </c>
      <c r="E51" s="287">
        <v>18191</v>
      </c>
      <c r="F51" s="287">
        <v>20634</v>
      </c>
      <c r="G51" s="287">
        <v>23556</v>
      </c>
      <c r="H51" s="297">
        <v>25076</v>
      </c>
      <c r="I51" s="297">
        <v>33114</v>
      </c>
      <c r="J51" s="358">
        <v>31424</v>
      </c>
      <c r="K51" s="358">
        <v>39758</v>
      </c>
      <c r="L51" s="212">
        <v>39943</v>
      </c>
      <c r="M51" s="212">
        <v>31561</v>
      </c>
    </row>
    <row r="52" spans="1:13" s="117" customFormat="1" ht="20.100000000000001" customHeight="1">
      <c r="A52" s="117" t="s">
        <v>336</v>
      </c>
      <c r="B52" s="115">
        <v>21341</v>
      </c>
      <c r="C52" s="287">
        <v>22258</v>
      </c>
      <c r="D52" s="287">
        <v>20990</v>
      </c>
      <c r="E52" s="287">
        <v>16678</v>
      </c>
      <c r="F52" s="287">
        <v>19335</v>
      </c>
      <c r="G52" s="287">
        <v>22265</v>
      </c>
      <c r="H52" s="297">
        <v>23020</v>
      </c>
      <c r="I52" s="297">
        <v>23020</v>
      </c>
      <c r="J52" s="358">
        <v>25119</v>
      </c>
      <c r="K52" s="358">
        <v>33082</v>
      </c>
      <c r="L52" s="212">
        <v>34534</v>
      </c>
      <c r="M52" s="212">
        <v>29476</v>
      </c>
    </row>
    <row r="53" spans="1:13" s="117" customFormat="1" ht="20.100000000000001" customHeight="1">
      <c r="A53" s="117" t="s">
        <v>337</v>
      </c>
      <c r="B53" s="115">
        <v>7811</v>
      </c>
      <c r="C53" s="287">
        <v>6427</v>
      </c>
      <c r="D53" s="287">
        <v>6023</v>
      </c>
      <c r="E53" s="287">
        <v>5254</v>
      </c>
      <c r="F53" s="287">
        <v>6629</v>
      </c>
      <c r="G53" s="287">
        <v>7910</v>
      </c>
      <c r="H53" s="386">
        <v>8479</v>
      </c>
      <c r="I53" s="386">
        <v>8691</v>
      </c>
      <c r="J53" s="358">
        <v>9246</v>
      </c>
      <c r="K53" s="358">
        <v>9835</v>
      </c>
      <c r="L53" s="212">
        <v>8055</v>
      </c>
      <c r="M53" s="212">
        <v>9899</v>
      </c>
    </row>
    <row r="54" spans="1:13" s="117" customFormat="1" ht="20.100000000000001" customHeight="1">
      <c r="A54" s="117" t="s">
        <v>338</v>
      </c>
      <c r="B54" s="115">
        <v>19079</v>
      </c>
      <c r="C54" s="287">
        <v>20412</v>
      </c>
      <c r="D54" s="287">
        <v>21573</v>
      </c>
      <c r="E54" s="287">
        <v>17100</v>
      </c>
      <c r="F54" s="287">
        <v>16892</v>
      </c>
      <c r="G54" s="287">
        <v>16898</v>
      </c>
      <c r="H54" s="386">
        <v>16938</v>
      </c>
      <c r="I54" s="386">
        <v>16938</v>
      </c>
      <c r="J54" s="358">
        <v>18797</v>
      </c>
      <c r="K54" s="358">
        <v>20282</v>
      </c>
      <c r="L54" s="212">
        <v>18533</v>
      </c>
      <c r="M54" s="212">
        <v>18054</v>
      </c>
    </row>
    <row r="55" spans="1:13" s="117" customFormat="1" ht="20.100000000000001" customHeight="1">
      <c r="A55" s="117" t="s">
        <v>339</v>
      </c>
      <c r="B55" s="115">
        <v>8856</v>
      </c>
      <c r="C55" s="287">
        <v>9979</v>
      </c>
      <c r="D55" s="287">
        <v>7740</v>
      </c>
      <c r="E55" s="287">
        <v>7858</v>
      </c>
      <c r="F55" s="287">
        <v>8120</v>
      </c>
      <c r="G55" s="287">
        <v>8951</v>
      </c>
      <c r="H55" s="297">
        <v>9077</v>
      </c>
      <c r="I55" s="297">
        <v>11506</v>
      </c>
      <c r="J55" s="358">
        <v>10871</v>
      </c>
      <c r="K55" s="358">
        <v>10100</v>
      </c>
      <c r="L55" s="212">
        <v>9571</v>
      </c>
      <c r="M55" s="212">
        <v>8234</v>
      </c>
    </row>
    <row r="56" spans="1:13" s="117" customFormat="1" ht="20.100000000000001" customHeight="1">
      <c r="A56" s="117" t="s">
        <v>340</v>
      </c>
      <c r="B56" s="115">
        <v>6731</v>
      </c>
      <c r="C56" s="287">
        <v>5491</v>
      </c>
      <c r="D56" s="287">
        <v>6561</v>
      </c>
      <c r="E56" s="287">
        <v>6935</v>
      </c>
      <c r="F56" s="287">
        <v>6678</v>
      </c>
      <c r="G56" s="287">
        <v>8311</v>
      </c>
      <c r="H56" s="297">
        <v>9435</v>
      </c>
      <c r="I56" s="297">
        <v>19760</v>
      </c>
      <c r="J56" s="358">
        <v>10815</v>
      </c>
      <c r="K56" s="358">
        <v>12457</v>
      </c>
      <c r="L56" s="212">
        <v>12616</v>
      </c>
      <c r="M56" s="212">
        <v>11604</v>
      </c>
    </row>
    <row r="57" spans="1:13" s="117" customFormat="1" ht="20.100000000000001" customHeight="1">
      <c r="H57" s="211"/>
      <c r="I57" s="211"/>
      <c r="J57" s="212"/>
    </row>
    <row r="58" spans="1:13" ht="20.100000000000001" customHeight="1">
      <c r="A58" s="121"/>
    </row>
    <row r="59" spans="1:13" ht="20.100000000000001" customHeight="1"/>
    <row r="60" spans="1:13" ht="20.100000000000001" customHeight="1">
      <c r="F60" s="273"/>
    </row>
    <row r="61" spans="1:13" ht="20.100000000000001" customHeight="1">
      <c r="F61" s="273"/>
    </row>
    <row r="62" spans="1:13" ht="20.100000000000001" customHeight="1">
      <c r="F62" s="273"/>
    </row>
    <row r="63" spans="1:13" ht="20.100000000000001" customHeight="1">
      <c r="F63" s="273"/>
    </row>
    <row r="64" spans="1:13" ht="20.100000000000001" customHeight="1">
      <c r="F64" s="273"/>
    </row>
    <row r="65" spans="1:13" ht="20.100000000000001" customHeight="1">
      <c r="F65" s="273"/>
    </row>
    <row r="66" spans="1:13" ht="20.100000000000001" customHeight="1">
      <c r="F66" s="273"/>
    </row>
    <row r="67" spans="1:13" ht="20.100000000000001" customHeight="1">
      <c r="F67" s="273"/>
    </row>
    <row r="68" spans="1:13" ht="20.100000000000001" customHeight="1">
      <c r="F68" s="273"/>
    </row>
    <row r="69" spans="1:13" ht="20.100000000000001" customHeight="1">
      <c r="F69" s="273"/>
    </row>
    <row r="70" spans="1:13" ht="20.100000000000001" customHeight="1">
      <c r="F70" s="273"/>
    </row>
    <row r="71" spans="1:13" ht="20.100000000000001" customHeight="1">
      <c r="A71" s="179" t="s">
        <v>455</v>
      </c>
      <c r="B71" s="180"/>
      <c r="C71" s="180"/>
      <c r="D71" s="180"/>
      <c r="E71" s="180"/>
      <c r="F71" s="183"/>
    </row>
    <row r="72" spans="1:13" ht="20.100000000000001" customHeight="1">
      <c r="A72" s="182" t="s">
        <v>55</v>
      </c>
      <c r="B72" s="180"/>
      <c r="C72" s="180"/>
      <c r="D72" s="180"/>
      <c r="E72" s="180"/>
      <c r="F72" s="183"/>
    </row>
    <row r="73" spans="1:13" ht="20.100000000000001" customHeight="1">
      <c r="A73" s="190"/>
      <c r="B73" s="180"/>
      <c r="C73" s="180"/>
      <c r="D73" s="180"/>
      <c r="E73" s="180"/>
      <c r="F73" s="183"/>
    </row>
    <row r="74" spans="1:13" s="117" customFormat="1" ht="20.100000000000001" customHeight="1">
      <c r="A74" s="14"/>
      <c r="B74" s="14"/>
      <c r="C74" s="14"/>
      <c r="D74" s="14"/>
      <c r="E74" s="118"/>
      <c r="F74" s="118"/>
      <c r="G74" s="118"/>
      <c r="H74" s="118"/>
      <c r="J74" s="14"/>
      <c r="M74" s="290" t="s">
        <v>481</v>
      </c>
    </row>
    <row r="75" spans="1:13" s="117" customFormat="1" ht="27" customHeight="1">
      <c r="A75" s="230"/>
      <c r="B75" s="141">
        <v>2009</v>
      </c>
      <c r="C75" s="188">
        <v>2010</v>
      </c>
      <c r="D75" s="141">
        <v>2011</v>
      </c>
      <c r="E75" s="142">
        <v>2012</v>
      </c>
      <c r="F75" s="142">
        <v>2013</v>
      </c>
      <c r="G75" s="213">
        <v>2014</v>
      </c>
      <c r="H75" s="213">
        <v>2015</v>
      </c>
      <c r="I75" s="213">
        <v>2016</v>
      </c>
      <c r="J75" s="213">
        <v>2017</v>
      </c>
      <c r="K75" s="213">
        <v>2018</v>
      </c>
      <c r="L75" s="213">
        <v>2019</v>
      </c>
      <c r="M75" s="213">
        <v>2020</v>
      </c>
    </row>
    <row r="76" spans="1:13" s="117" customFormat="1" ht="20.100000000000001" customHeight="1">
      <c r="A76" s="276" t="s">
        <v>17</v>
      </c>
      <c r="B76" s="201">
        <f t="shared" ref="B76:M76" si="2">SUM(B77:B91)</f>
        <v>683633</v>
      </c>
      <c r="C76" s="356">
        <f t="shared" si="2"/>
        <v>658031</v>
      </c>
      <c r="D76" s="356">
        <f t="shared" si="2"/>
        <v>705375</v>
      </c>
      <c r="E76" s="356">
        <f t="shared" si="2"/>
        <v>701507</v>
      </c>
      <c r="F76" s="356">
        <f t="shared" si="2"/>
        <v>731845</v>
      </c>
      <c r="G76" s="356">
        <f t="shared" si="2"/>
        <v>724992</v>
      </c>
      <c r="H76" s="356">
        <f t="shared" si="2"/>
        <v>751889</v>
      </c>
      <c r="I76" s="356">
        <f t="shared" si="2"/>
        <v>870622</v>
      </c>
      <c r="J76" s="356">
        <f t="shared" si="2"/>
        <v>734065</v>
      </c>
      <c r="K76" s="356">
        <f t="shared" si="2"/>
        <v>849221</v>
      </c>
      <c r="L76" s="356">
        <f t="shared" si="2"/>
        <v>832235</v>
      </c>
      <c r="M76" s="356">
        <f t="shared" si="2"/>
        <v>867303</v>
      </c>
    </row>
    <row r="77" spans="1:13" s="117" customFormat="1" ht="20.100000000000001" customHeight="1">
      <c r="A77" s="117" t="s">
        <v>326</v>
      </c>
      <c r="B77" s="139">
        <v>91597</v>
      </c>
      <c r="C77" s="227">
        <v>87254</v>
      </c>
      <c r="D77" s="227">
        <v>95657</v>
      </c>
      <c r="E77" s="227">
        <v>82721</v>
      </c>
      <c r="F77" s="227">
        <v>99694</v>
      </c>
      <c r="G77" s="287">
        <v>105891</v>
      </c>
      <c r="H77" s="297">
        <v>106062</v>
      </c>
      <c r="I77" s="297">
        <v>112350</v>
      </c>
      <c r="J77" s="389">
        <v>106929</v>
      </c>
      <c r="K77" s="288">
        <v>167917</v>
      </c>
      <c r="L77" s="114">
        <v>157025</v>
      </c>
      <c r="M77" s="108">
        <v>135713</v>
      </c>
    </row>
    <row r="78" spans="1:13" s="117" customFormat="1" ht="20.100000000000001" customHeight="1">
      <c r="A78" s="117" t="s">
        <v>327</v>
      </c>
      <c r="B78" s="139">
        <v>40661</v>
      </c>
      <c r="C78" s="227">
        <v>37624</v>
      </c>
      <c r="D78" s="227">
        <v>35580</v>
      </c>
      <c r="E78" s="227">
        <v>35658</v>
      </c>
      <c r="F78" s="227">
        <v>30206</v>
      </c>
      <c r="G78" s="287">
        <v>27971</v>
      </c>
      <c r="H78" s="297">
        <v>29391</v>
      </c>
      <c r="I78" s="297">
        <v>33898</v>
      </c>
      <c r="J78" s="389">
        <v>20932</v>
      </c>
      <c r="K78" s="288">
        <v>41660</v>
      </c>
      <c r="L78" s="114">
        <v>27111</v>
      </c>
      <c r="M78" s="108">
        <v>38785</v>
      </c>
    </row>
    <row r="79" spans="1:13" s="117" customFormat="1" ht="20.100000000000001" customHeight="1">
      <c r="A79" s="117" t="s">
        <v>328</v>
      </c>
      <c r="B79" s="139">
        <v>30154</v>
      </c>
      <c r="C79" s="227">
        <v>16241</v>
      </c>
      <c r="D79" s="227">
        <v>16893</v>
      </c>
      <c r="E79" s="227">
        <v>13790</v>
      </c>
      <c r="F79" s="227">
        <v>13639</v>
      </c>
      <c r="G79" s="287">
        <v>18483</v>
      </c>
      <c r="H79" s="297">
        <v>18927</v>
      </c>
      <c r="I79" s="297">
        <v>18090</v>
      </c>
      <c r="J79" s="389">
        <v>18865</v>
      </c>
      <c r="K79" s="288">
        <v>20387</v>
      </c>
      <c r="L79" s="114">
        <v>37881</v>
      </c>
      <c r="M79" s="108">
        <v>17934</v>
      </c>
    </row>
    <row r="80" spans="1:13" s="117" customFormat="1" ht="20.100000000000001" customHeight="1">
      <c r="A80" s="117" t="s">
        <v>329</v>
      </c>
      <c r="B80" s="139">
        <v>29456</v>
      </c>
      <c r="C80" s="227">
        <v>25248</v>
      </c>
      <c r="D80" s="227">
        <v>35866</v>
      </c>
      <c r="E80" s="227">
        <v>31954</v>
      </c>
      <c r="F80" s="227">
        <v>35488</v>
      </c>
      <c r="G80" s="287">
        <v>34933</v>
      </c>
      <c r="H80" s="297">
        <v>35927</v>
      </c>
      <c r="I80" s="297">
        <v>35927</v>
      </c>
      <c r="J80" s="389">
        <v>22953</v>
      </c>
      <c r="K80" s="332">
        <v>11351</v>
      </c>
      <c r="L80" s="114">
        <v>27991</v>
      </c>
      <c r="M80" s="108">
        <v>20770</v>
      </c>
    </row>
    <row r="81" spans="1:13" s="117" customFormat="1" ht="20.100000000000001" customHeight="1">
      <c r="A81" s="117" t="s">
        <v>330</v>
      </c>
      <c r="B81" s="139">
        <v>12253</v>
      </c>
      <c r="C81" s="227">
        <v>10080</v>
      </c>
      <c r="D81" s="227">
        <v>13244</v>
      </c>
      <c r="E81" s="227">
        <v>14776</v>
      </c>
      <c r="F81" s="227">
        <v>15056</v>
      </c>
      <c r="G81" s="287">
        <v>16160</v>
      </c>
      <c r="H81" s="297">
        <v>14717</v>
      </c>
      <c r="I81" s="297">
        <v>15223</v>
      </c>
      <c r="J81" s="389">
        <v>14951</v>
      </c>
      <c r="K81" s="332">
        <v>12537</v>
      </c>
      <c r="L81" s="114">
        <v>10141</v>
      </c>
      <c r="M81" s="108">
        <v>17060</v>
      </c>
    </row>
    <row r="82" spans="1:13" s="117" customFormat="1" ht="20.100000000000001" customHeight="1">
      <c r="A82" s="117" t="s">
        <v>331</v>
      </c>
      <c r="B82" s="139">
        <v>30642</v>
      </c>
      <c r="C82" s="227">
        <v>33673</v>
      </c>
      <c r="D82" s="227">
        <v>27596</v>
      </c>
      <c r="E82" s="227">
        <v>25172</v>
      </c>
      <c r="F82" s="227">
        <v>28837</v>
      </c>
      <c r="G82" s="287">
        <v>22978</v>
      </c>
      <c r="H82" s="386">
        <v>27488</v>
      </c>
      <c r="I82" s="386">
        <v>32488</v>
      </c>
      <c r="J82" s="389">
        <v>32541</v>
      </c>
      <c r="K82" s="332">
        <v>9599</v>
      </c>
      <c r="L82" s="114">
        <v>74144</v>
      </c>
      <c r="M82" s="108">
        <v>102435</v>
      </c>
    </row>
    <row r="83" spans="1:13" s="117" customFormat="1" ht="20.100000000000001" customHeight="1">
      <c r="A83" s="117" t="s">
        <v>332</v>
      </c>
      <c r="B83" s="139">
        <v>42429</v>
      </c>
      <c r="C83" s="227">
        <v>66711</v>
      </c>
      <c r="D83" s="227">
        <v>40448</v>
      </c>
      <c r="E83" s="227">
        <v>40863</v>
      </c>
      <c r="F83" s="227">
        <v>43981</v>
      </c>
      <c r="G83" s="287">
        <v>40897</v>
      </c>
      <c r="H83" s="297">
        <v>44919</v>
      </c>
      <c r="I83" s="297">
        <v>49587</v>
      </c>
      <c r="J83" s="389">
        <v>43203</v>
      </c>
      <c r="K83" s="332">
        <v>76351</v>
      </c>
      <c r="L83" s="114">
        <v>48970</v>
      </c>
      <c r="M83" s="108">
        <v>44729</v>
      </c>
    </row>
    <row r="84" spans="1:13" s="117" customFormat="1" ht="20.100000000000001" customHeight="1">
      <c r="A84" s="117" t="s">
        <v>333</v>
      </c>
      <c r="B84" s="115">
        <v>79498</v>
      </c>
      <c r="C84" s="287">
        <v>68293</v>
      </c>
      <c r="D84" s="287">
        <v>73626</v>
      </c>
      <c r="E84" s="287">
        <v>101453</v>
      </c>
      <c r="F84" s="287">
        <v>122399</v>
      </c>
      <c r="G84" s="287">
        <v>115751</v>
      </c>
      <c r="H84" s="297">
        <v>115216</v>
      </c>
      <c r="I84" s="297">
        <v>119035</v>
      </c>
      <c r="J84" s="389">
        <v>107949</v>
      </c>
      <c r="K84" s="332">
        <v>182695</v>
      </c>
      <c r="L84" s="114">
        <v>101565</v>
      </c>
      <c r="M84" s="108">
        <v>123414</v>
      </c>
    </row>
    <row r="85" spans="1:13" s="117" customFormat="1" ht="20.100000000000001" customHeight="1">
      <c r="A85" s="117" t="s">
        <v>334</v>
      </c>
      <c r="B85" s="115">
        <v>30058</v>
      </c>
      <c r="C85" s="287">
        <v>37408</v>
      </c>
      <c r="D85" s="287">
        <v>37397</v>
      </c>
      <c r="E85" s="287">
        <v>42654</v>
      </c>
      <c r="F85" s="287">
        <v>27852</v>
      </c>
      <c r="G85" s="287">
        <v>25323</v>
      </c>
      <c r="H85" s="297">
        <v>35363</v>
      </c>
      <c r="I85" s="297">
        <v>40241</v>
      </c>
      <c r="J85" s="389">
        <v>43629</v>
      </c>
      <c r="K85" s="332">
        <v>37165</v>
      </c>
      <c r="L85" s="114">
        <v>40196</v>
      </c>
      <c r="M85" s="108">
        <v>55221</v>
      </c>
    </row>
    <row r="86" spans="1:13" s="117" customFormat="1" ht="20.100000000000001" customHeight="1">
      <c r="A86" s="117" t="s">
        <v>335</v>
      </c>
      <c r="B86" s="115">
        <v>139883</v>
      </c>
      <c r="C86" s="287">
        <v>131176</v>
      </c>
      <c r="D86" s="287">
        <v>163314</v>
      </c>
      <c r="E86" s="287">
        <v>153678</v>
      </c>
      <c r="F86" s="287">
        <v>151878</v>
      </c>
      <c r="G86" s="287">
        <v>154387</v>
      </c>
      <c r="H86" s="297">
        <v>154618</v>
      </c>
      <c r="I86" s="297">
        <v>218047</v>
      </c>
      <c r="J86" s="389">
        <v>155047</v>
      </c>
      <c r="K86" s="332">
        <v>111230</v>
      </c>
      <c r="L86" s="114">
        <v>89093</v>
      </c>
      <c r="M86" s="108">
        <v>98261</v>
      </c>
    </row>
    <row r="87" spans="1:13" s="117" customFormat="1" ht="20.100000000000001" customHeight="1">
      <c r="A87" s="117" t="s">
        <v>336</v>
      </c>
      <c r="B87" s="115">
        <v>35380</v>
      </c>
      <c r="C87" s="287">
        <v>34525</v>
      </c>
      <c r="D87" s="287">
        <v>36120</v>
      </c>
      <c r="E87" s="287">
        <v>33690</v>
      </c>
      <c r="F87" s="287">
        <v>36214</v>
      </c>
      <c r="G87" s="287">
        <v>39905</v>
      </c>
      <c r="H87" s="297">
        <v>43300</v>
      </c>
      <c r="I87" s="297">
        <v>43700</v>
      </c>
      <c r="J87" s="389">
        <v>28978</v>
      </c>
      <c r="K87" s="332">
        <v>31022</v>
      </c>
      <c r="L87" s="114">
        <v>55827</v>
      </c>
      <c r="M87" s="108">
        <v>46727</v>
      </c>
    </row>
    <row r="88" spans="1:13" s="117" customFormat="1" ht="20.100000000000001" customHeight="1">
      <c r="A88" s="117" t="s">
        <v>337</v>
      </c>
      <c r="B88" s="115">
        <v>25289</v>
      </c>
      <c r="C88" s="287">
        <v>23283</v>
      </c>
      <c r="D88" s="287">
        <v>29544</v>
      </c>
      <c r="E88" s="287">
        <v>30364</v>
      </c>
      <c r="F88" s="287">
        <v>17934</v>
      </c>
      <c r="G88" s="287">
        <v>23241</v>
      </c>
      <c r="H88" s="386">
        <v>27976</v>
      </c>
      <c r="I88" s="386">
        <v>31273</v>
      </c>
      <c r="J88" s="389">
        <v>29163</v>
      </c>
      <c r="K88" s="332">
        <v>23920</v>
      </c>
      <c r="L88" s="114">
        <v>21237</v>
      </c>
      <c r="M88" s="108">
        <v>17376</v>
      </c>
    </row>
    <row r="89" spans="1:13" s="117" customFormat="1" ht="20.100000000000001" customHeight="1">
      <c r="A89" s="117" t="s">
        <v>338</v>
      </c>
      <c r="B89" s="115">
        <v>30100</v>
      </c>
      <c r="C89" s="287">
        <v>31709</v>
      </c>
      <c r="D89" s="287">
        <v>33173</v>
      </c>
      <c r="E89" s="287">
        <v>35045</v>
      </c>
      <c r="F89" s="287">
        <v>41684</v>
      </c>
      <c r="G89" s="287">
        <v>46008</v>
      </c>
      <c r="H89" s="386">
        <v>42199</v>
      </c>
      <c r="I89" s="386">
        <v>43199</v>
      </c>
      <c r="J89" s="389">
        <v>34120</v>
      </c>
      <c r="K89" s="332">
        <v>33503</v>
      </c>
      <c r="L89" s="114">
        <v>21964</v>
      </c>
      <c r="M89" s="108">
        <v>26061</v>
      </c>
    </row>
    <row r="90" spans="1:13" s="117" customFormat="1" ht="20.100000000000001" customHeight="1">
      <c r="A90" s="117" t="s">
        <v>339</v>
      </c>
      <c r="B90" s="115">
        <v>40655</v>
      </c>
      <c r="C90" s="287">
        <v>31862</v>
      </c>
      <c r="D90" s="287">
        <v>44109</v>
      </c>
      <c r="E90" s="287">
        <v>34069</v>
      </c>
      <c r="F90" s="287">
        <v>36786</v>
      </c>
      <c r="G90" s="287">
        <v>38080</v>
      </c>
      <c r="H90" s="297">
        <v>45806</v>
      </c>
      <c r="I90" s="297">
        <v>45685</v>
      </c>
      <c r="J90" s="389">
        <v>43915</v>
      </c>
      <c r="K90" s="332">
        <v>76861</v>
      </c>
      <c r="L90" s="114">
        <v>93962</v>
      </c>
      <c r="M90" s="108">
        <v>97201</v>
      </c>
    </row>
    <row r="91" spans="1:13" s="117" customFormat="1" ht="20.100000000000001" customHeight="1">
      <c r="A91" s="117" t="s">
        <v>340</v>
      </c>
      <c r="B91" s="115">
        <v>25578</v>
      </c>
      <c r="C91" s="287">
        <v>22944</v>
      </c>
      <c r="D91" s="287">
        <v>22808</v>
      </c>
      <c r="E91" s="287">
        <v>25620</v>
      </c>
      <c r="F91" s="287">
        <v>30197</v>
      </c>
      <c r="G91" s="287">
        <v>14984</v>
      </c>
      <c r="H91" s="297">
        <v>9980</v>
      </c>
      <c r="I91" s="297">
        <v>31879</v>
      </c>
      <c r="J91" s="389">
        <v>30890</v>
      </c>
      <c r="K91" s="332">
        <v>13023</v>
      </c>
      <c r="L91" s="114">
        <v>25128</v>
      </c>
      <c r="M91" s="108">
        <v>25616</v>
      </c>
    </row>
    <row r="92" spans="1:13" s="117" customFormat="1" ht="20.100000000000001" customHeight="1">
      <c r="B92" s="115"/>
      <c r="C92" s="115"/>
      <c r="D92" s="115"/>
      <c r="E92" s="115"/>
      <c r="F92" s="115"/>
      <c r="H92" s="211"/>
      <c r="I92" s="211"/>
      <c r="J92" s="212"/>
    </row>
    <row r="93" spans="1:13" ht="20.100000000000001" customHeight="1"/>
    <row r="94" spans="1:13" ht="20.100000000000001" customHeight="1"/>
    <row r="95" spans="1:13" ht="20.100000000000001" customHeight="1"/>
    <row r="96" spans="1:13" ht="20.100000000000001" customHeight="1"/>
    <row r="97" ht="20.100000000000001" customHeight="1"/>
    <row r="98" ht="20.100000000000001" customHeight="1"/>
    <row r="99" ht="20.100000000000001" customHeight="1"/>
    <row r="100" ht="20.100000000000001" customHeight="1"/>
    <row r="101" ht="20.100000000000001" customHeight="1"/>
    <row r="102" ht="20.100000000000001" customHeight="1"/>
    <row r="103" ht="20.100000000000001" customHeight="1"/>
    <row r="104" ht="20.100000000000001" customHeight="1"/>
    <row r="105" ht="20.100000000000001" customHeight="1"/>
    <row r="106" ht="20.100000000000001" customHeight="1"/>
    <row r="107" ht="20.100000000000001" customHeight="1"/>
    <row r="108" ht="20.100000000000001" customHeight="1"/>
    <row r="109" ht="20.100000000000001" customHeight="1"/>
    <row r="110" ht="20.100000000000001" customHeight="1"/>
    <row r="111" ht="20.100000000000001" customHeight="1"/>
    <row r="112" ht="20.100000000000001" customHeight="1"/>
    <row r="113" ht="20.100000000000001" customHeight="1"/>
    <row r="114" ht="20.100000000000001" customHeight="1"/>
    <row r="115" ht="20.100000000000001" customHeight="1"/>
    <row r="116" ht="20.100000000000001" customHeight="1"/>
    <row r="117" ht="20.100000000000001" customHeight="1"/>
    <row r="118" ht="20.100000000000001" customHeight="1"/>
    <row r="119" ht="20.100000000000001" customHeight="1"/>
    <row r="120" ht="20.100000000000001" customHeight="1"/>
    <row r="121" ht="20.100000000000001" customHeight="1"/>
    <row r="122" ht="20.100000000000001" customHeight="1"/>
    <row r="123" ht="20.100000000000001" customHeight="1"/>
    <row r="124" ht="20.100000000000001" customHeight="1"/>
    <row r="125" ht="20.100000000000001" customHeight="1"/>
    <row r="126" ht="20.100000000000001" customHeight="1"/>
    <row r="127" ht="20.100000000000001" customHeight="1"/>
    <row r="128" ht="20.100000000000001" customHeight="1"/>
    <row r="129" ht="20.100000000000001" customHeight="1"/>
    <row r="130" ht="20.100000000000001" customHeight="1"/>
    <row r="131" ht="20.100000000000001" customHeight="1"/>
    <row r="132" ht="20.100000000000001" customHeight="1"/>
    <row r="133" ht="20.100000000000001" customHeight="1"/>
    <row r="134" ht="20.100000000000001" customHeight="1"/>
    <row r="135" ht="20.100000000000001" customHeight="1"/>
    <row r="136" ht="20.100000000000001" customHeight="1"/>
    <row r="137" ht="20.100000000000001" customHeight="1"/>
    <row r="138" ht="20.100000000000001" customHeight="1"/>
    <row r="139" ht="20.100000000000001" customHeight="1"/>
    <row r="140" ht="20.100000000000001" customHeight="1"/>
    <row r="141" ht="20.100000000000001" customHeight="1"/>
    <row r="142" ht="20.100000000000001" customHeight="1"/>
    <row r="143" ht="20.100000000000001" customHeight="1"/>
    <row r="144" ht="20.100000000000001" customHeight="1"/>
    <row r="145" ht="20.100000000000001" customHeight="1"/>
    <row r="146" ht="20.100000000000001" customHeight="1"/>
    <row r="147" ht="20.100000000000001" customHeight="1"/>
    <row r="148" ht="20.100000000000001" customHeight="1"/>
    <row r="149" ht="20.100000000000001" customHeight="1"/>
    <row r="150" ht="20.100000000000001" customHeight="1"/>
    <row r="151" ht="20.100000000000001" customHeight="1"/>
    <row r="152" ht="20.100000000000001" customHeight="1"/>
    <row r="153" ht="20.100000000000001" customHeight="1"/>
    <row r="154" ht="20.100000000000001" customHeight="1"/>
    <row r="155" ht="20.100000000000001" customHeight="1"/>
    <row r="156" ht="20.100000000000001" customHeight="1"/>
    <row r="157" ht="20.100000000000001" customHeight="1"/>
    <row r="158" ht="20.100000000000001" customHeight="1"/>
    <row r="159" ht="20.100000000000001" customHeight="1"/>
    <row r="160" ht="20.100000000000001" customHeight="1"/>
    <row r="161" ht="20.100000000000001" customHeight="1"/>
    <row r="162" ht="20.100000000000001" customHeight="1"/>
    <row r="163" ht="20.100000000000001" customHeight="1"/>
    <row r="164" ht="20.100000000000001" customHeight="1"/>
    <row r="165" ht="20.100000000000001" customHeight="1"/>
    <row r="166" ht="20.100000000000001" customHeight="1"/>
    <row r="167" ht="20.100000000000001" customHeight="1"/>
    <row r="168" ht="20.100000000000001" customHeight="1"/>
    <row r="169" ht="20.100000000000001" customHeight="1"/>
    <row r="170" ht="20.100000000000001" customHeight="1"/>
    <row r="171" ht="20.100000000000001" customHeight="1"/>
    <row r="172" ht="20.100000000000001" customHeight="1"/>
    <row r="173" ht="20.100000000000001" customHeight="1"/>
    <row r="174" ht="20.100000000000001" customHeight="1"/>
    <row r="175" ht="20.100000000000001" customHeight="1"/>
    <row r="176" ht="20.100000000000001" customHeight="1"/>
    <row r="177" ht="20.100000000000001" customHeight="1"/>
    <row r="178" ht="20.100000000000001" customHeight="1"/>
    <row r="179" ht="20.100000000000001" customHeight="1"/>
    <row r="180" ht="20.100000000000001" customHeight="1"/>
    <row r="181" ht="20.100000000000001" customHeight="1"/>
    <row r="182" ht="20.100000000000001" customHeight="1"/>
    <row r="183" ht="20.100000000000001" customHeight="1"/>
    <row r="184" ht="20.100000000000001" customHeight="1"/>
    <row r="185" ht="20.100000000000001" customHeight="1"/>
    <row r="186" ht="20.100000000000001" customHeight="1"/>
    <row r="187" ht="20.100000000000001" customHeight="1"/>
    <row r="188" ht="20.100000000000001" customHeight="1"/>
    <row r="189" ht="20.100000000000001" customHeight="1"/>
    <row r="190" ht="20.100000000000001" customHeight="1"/>
    <row r="191" ht="20.100000000000001" customHeight="1"/>
    <row r="192" ht="20.100000000000001" customHeight="1"/>
    <row r="193" ht="20.100000000000001" customHeight="1"/>
    <row r="194" ht="20.100000000000001" customHeight="1"/>
    <row r="195" ht="20.100000000000001" customHeight="1"/>
    <row r="196" ht="20.100000000000001" customHeight="1"/>
    <row r="197" ht="20.100000000000001" customHeight="1"/>
    <row r="198" ht="20.100000000000001" customHeight="1"/>
    <row r="199" ht="20.100000000000001" customHeight="1"/>
    <row r="200" ht="20.100000000000001" customHeight="1"/>
    <row r="201" ht="20.100000000000001" customHeight="1"/>
    <row r="202" ht="20.100000000000001" customHeight="1"/>
    <row r="203" ht="20.100000000000001" customHeight="1"/>
    <row r="204" ht="20.100000000000001" customHeight="1"/>
    <row r="205" ht="20.100000000000001" customHeight="1"/>
    <row r="206" ht="20.100000000000001" customHeight="1"/>
    <row r="207" ht="20.100000000000001" customHeight="1"/>
    <row r="208" ht="20.100000000000001" customHeight="1"/>
    <row r="209" ht="20.100000000000001" customHeight="1"/>
    <row r="210" ht="20.100000000000001" customHeight="1"/>
    <row r="211" ht="20.100000000000001" customHeight="1"/>
    <row r="212" ht="20.100000000000001" customHeight="1"/>
    <row r="213" ht="20.100000000000001" customHeight="1"/>
    <row r="214" ht="20.100000000000001" customHeight="1"/>
    <row r="215" ht="20.100000000000001" customHeight="1"/>
    <row r="216" ht="20.100000000000001" customHeight="1"/>
    <row r="217" ht="20.100000000000001" customHeight="1"/>
    <row r="218" ht="20.100000000000001" customHeight="1"/>
    <row r="219" ht="20.100000000000001" customHeight="1"/>
    <row r="220" ht="20.100000000000001" customHeight="1"/>
    <row r="221" ht="20.100000000000001" customHeight="1"/>
    <row r="222" ht="20.100000000000001" customHeight="1"/>
    <row r="223" ht="20.100000000000001" customHeight="1"/>
    <row r="224" ht="20.100000000000001" customHeight="1"/>
    <row r="225" ht="20.100000000000001" customHeight="1"/>
    <row r="226" ht="20.100000000000001" customHeight="1"/>
    <row r="227" ht="20.100000000000001" customHeight="1"/>
    <row r="228" ht="20.100000000000001" customHeight="1"/>
    <row r="229" ht="20.100000000000001" customHeight="1"/>
    <row r="230" ht="20.100000000000001" customHeight="1"/>
    <row r="231" ht="20.100000000000001" customHeight="1"/>
    <row r="232" ht="20.100000000000001" customHeight="1"/>
    <row r="233" ht="20.100000000000001" customHeight="1"/>
    <row r="234" ht="20.100000000000001" customHeight="1"/>
    <row r="235" ht="20.100000000000001" customHeight="1"/>
    <row r="236" ht="20.100000000000001" customHeight="1"/>
    <row r="237" ht="20.100000000000001" customHeight="1"/>
    <row r="238" ht="20.100000000000001" customHeight="1"/>
    <row r="239" ht="20.100000000000001" customHeight="1"/>
    <row r="240" ht="20.100000000000001" customHeight="1"/>
    <row r="241" ht="20.100000000000001" customHeight="1"/>
    <row r="242" ht="20.100000000000001" customHeight="1"/>
    <row r="243" ht="20.100000000000001" customHeight="1"/>
    <row r="244" ht="20.100000000000001" customHeight="1"/>
    <row r="245" ht="20.100000000000001" customHeight="1"/>
    <row r="246" ht="20.100000000000001" customHeight="1"/>
    <row r="247" ht="20.100000000000001" customHeight="1"/>
    <row r="248" ht="20.100000000000001" customHeight="1"/>
    <row r="249" ht="20.100000000000001" customHeight="1"/>
    <row r="250" ht="20.100000000000001" customHeight="1"/>
    <row r="251" ht="20.100000000000001" customHeight="1"/>
    <row r="252" ht="20.100000000000001" customHeight="1"/>
    <row r="253" ht="20.100000000000001" customHeight="1"/>
    <row r="254" ht="20.100000000000001" customHeight="1"/>
    <row r="255" ht="20.100000000000001" customHeight="1"/>
    <row r="256" ht="20.100000000000001" customHeight="1"/>
    <row r="257" ht="20.100000000000001" customHeight="1"/>
    <row r="258" ht="20.100000000000001" customHeight="1"/>
    <row r="259" ht="20.100000000000001" customHeight="1"/>
    <row r="260" ht="20.100000000000001" customHeight="1"/>
    <row r="261" ht="20.100000000000001" customHeight="1"/>
    <row r="262" ht="20.100000000000001" customHeight="1"/>
    <row r="263" ht="20.100000000000001" customHeight="1"/>
    <row r="264" ht="20.100000000000001" customHeight="1"/>
    <row r="265" ht="20.100000000000001" customHeight="1"/>
    <row r="266" ht="20.100000000000001" customHeight="1"/>
    <row r="267" ht="20.100000000000001" customHeight="1"/>
    <row r="268" ht="20.100000000000001" customHeight="1"/>
    <row r="269" ht="20.100000000000001" customHeight="1"/>
    <row r="270" ht="20.100000000000001" customHeight="1"/>
    <row r="271" ht="20.100000000000001" customHeight="1"/>
    <row r="272" ht="20.100000000000001" customHeight="1"/>
    <row r="273" ht="20.100000000000001" customHeight="1"/>
    <row r="274" ht="20.100000000000001" customHeight="1"/>
    <row r="275" ht="20.100000000000001" customHeight="1"/>
    <row r="276" ht="20.100000000000001" customHeight="1"/>
    <row r="277" ht="20.100000000000001" customHeight="1"/>
    <row r="278" ht="20.100000000000001" customHeight="1"/>
    <row r="279" ht="20.100000000000001" customHeight="1"/>
    <row r="280" ht="20.100000000000001" customHeight="1"/>
    <row r="281" ht="20.100000000000001" customHeight="1"/>
    <row r="282" ht="20.100000000000001" customHeight="1"/>
    <row r="283" ht="20.100000000000001" customHeight="1"/>
    <row r="284" ht="20.100000000000001" customHeight="1"/>
    <row r="285" ht="20.100000000000001" customHeight="1"/>
    <row r="286" ht="20.100000000000001" customHeight="1"/>
    <row r="287" ht="20.100000000000001" customHeight="1"/>
    <row r="288" ht="20.100000000000001" customHeight="1"/>
    <row r="289" ht="20.100000000000001" customHeight="1"/>
    <row r="290" ht="20.100000000000001" customHeight="1"/>
    <row r="291" ht="20.100000000000001" customHeight="1"/>
    <row r="292" ht="20.100000000000001" customHeight="1"/>
    <row r="293" ht="20.100000000000001" customHeight="1"/>
    <row r="294" ht="20.100000000000001" customHeight="1"/>
    <row r="295" ht="20.100000000000001" customHeight="1"/>
    <row r="296" ht="20.100000000000001" customHeight="1"/>
    <row r="297" ht="20.100000000000001" customHeight="1"/>
    <row r="298" ht="20.100000000000001" customHeight="1"/>
    <row r="299" ht="20.100000000000001" customHeight="1"/>
    <row r="300" ht="20.100000000000001" customHeight="1"/>
    <row r="301" ht="20.100000000000001" customHeight="1"/>
    <row r="302" ht="20.100000000000001" customHeight="1"/>
    <row r="303" ht="20.100000000000001" customHeight="1"/>
    <row r="304" ht="20.100000000000001" customHeight="1"/>
    <row r="305" ht="20.100000000000001" customHeight="1"/>
    <row r="306" ht="20.100000000000001" customHeight="1"/>
    <row r="307" ht="20.100000000000001" customHeight="1"/>
    <row r="308" ht="20.100000000000001" customHeight="1"/>
    <row r="309" ht="20.100000000000001" customHeight="1"/>
    <row r="310" ht="20.100000000000001" customHeight="1"/>
    <row r="311" ht="20.100000000000001" customHeight="1"/>
    <row r="312" ht="20.100000000000001" customHeight="1"/>
    <row r="313" ht="20.100000000000001" customHeight="1"/>
    <row r="314" ht="20.100000000000001" customHeight="1"/>
    <row r="315" ht="20.100000000000001" customHeight="1"/>
    <row r="316" ht="20.100000000000001" customHeight="1"/>
    <row r="317" ht="20.100000000000001" customHeight="1"/>
    <row r="318" ht="20.100000000000001" customHeight="1"/>
    <row r="319" ht="20.100000000000001" customHeight="1"/>
    <row r="320" ht="20.100000000000001" customHeight="1"/>
    <row r="321" ht="20.100000000000001" customHeight="1"/>
    <row r="322" ht="20.100000000000001" customHeight="1"/>
    <row r="323" ht="20.100000000000001" customHeight="1"/>
    <row r="324" ht="20.100000000000001" customHeight="1"/>
    <row r="325" ht="20.100000000000001" customHeight="1"/>
    <row r="326" ht="20.100000000000001" customHeight="1"/>
    <row r="327" ht="20.100000000000001" customHeight="1"/>
    <row r="328" ht="20.100000000000001" customHeight="1"/>
    <row r="329" ht="20.100000000000001" customHeight="1"/>
    <row r="330" ht="20.100000000000001" customHeight="1"/>
    <row r="331" ht="20.100000000000001" customHeight="1"/>
    <row r="332" ht="20.100000000000001" customHeight="1"/>
    <row r="333" ht="20.100000000000001" customHeight="1"/>
    <row r="334" ht="20.100000000000001" customHeight="1"/>
    <row r="335" ht="20.100000000000001" customHeight="1"/>
    <row r="336" ht="20.100000000000001" customHeight="1"/>
    <row r="337" ht="20.100000000000001" customHeight="1"/>
    <row r="338" ht="20.100000000000001" customHeight="1"/>
    <row r="339" ht="20.100000000000001" customHeight="1"/>
    <row r="340" ht="20.100000000000001" customHeight="1"/>
    <row r="341" ht="20.100000000000001" customHeight="1"/>
    <row r="342" ht="20.100000000000001" customHeight="1"/>
    <row r="343" ht="20.100000000000001" customHeight="1"/>
    <row r="344" ht="20.100000000000001" customHeight="1"/>
    <row r="345" ht="20.100000000000001" customHeight="1"/>
    <row r="346" ht="20.100000000000001" customHeight="1"/>
    <row r="347" ht="20.100000000000001" customHeight="1"/>
    <row r="348" ht="20.100000000000001" customHeight="1"/>
  </sheetData>
  <phoneticPr fontId="29" type="noConversion"/>
  <pageMargins left="0.74803149606299202" right="0.511811023622047" top="0.62992125984252001" bottom="0.62992125984252001" header="0.511811023622047" footer="0.23622047244094499"/>
  <pageSetup orientation="portrait" r:id="rId1"/>
  <headerFooter alignWithMargins="0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5">
    <tabColor rgb="FF00B050"/>
  </sheetPr>
  <dimension ref="A1:N318"/>
  <sheetViews>
    <sheetView topLeftCell="A28" workbookViewId="0">
      <selection activeCell="S15" sqref="S15"/>
    </sheetView>
  </sheetViews>
  <sheetFormatPr defaultRowHeight="12.75"/>
  <cols>
    <col min="1" max="1" width="25.7109375" style="117" customWidth="1"/>
    <col min="2" max="2" width="12.85546875" style="117" hidden="1" customWidth="1"/>
    <col min="3" max="3" width="11.5703125" style="117" customWidth="1"/>
    <col min="4" max="7" width="15.28515625" style="117" hidden="1" customWidth="1"/>
    <col min="8" max="8" width="12.42578125" style="117" customWidth="1"/>
    <col min="9" max="9" width="15.28515625" style="117" hidden="1" customWidth="1"/>
    <col min="10" max="10" width="13" style="117" hidden="1" customWidth="1"/>
    <col min="11" max="11" width="12.7109375" style="117" customWidth="1"/>
    <col min="12" max="12" width="11.5703125" style="117" customWidth="1"/>
    <col min="13" max="13" width="14.140625" style="117" customWidth="1"/>
    <col min="14" max="16384" width="9.140625" style="117"/>
  </cols>
  <sheetData>
    <row r="1" spans="1:14" ht="20.100000000000001" customHeight="1">
      <c r="A1" s="179" t="s">
        <v>456</v>
      </c>
      <c r="B1" s="180"/>
      <c r="C1" s="180"/>
      <c r="D1" s="180"/>
      <c r="E1" s="180"/>
      <c r="F1" s="183"/>
    </row>
    <row r="2" spans="1:14" ht="20.100000000000001" customHeight="1">
      <c r="A2" s="182" t="s">
        <v>56</v>
      </c>
      <c r="B2" s="180"/>
      <c r="C2" s="180"/>
      <c r="D2" s="180"/>
      <c r="E2" s="180"/>
      <c r="F2" s="183"/>
    </row>
    <row r="3" spans="1:14" ht="20.100000000000001" customHeight="1">
      <c r="A3" s="190"/>
      <c r="B3" s="180"/>
      <c r="C3" s="180"/>
      <c r="D3" s="180"/>
      <c r="E3" s="180"/>
      <c r="F3" s="183"/>
    </row>
    <row r="4" spans="1:14" ht="20.100000000000001" customHeight="1">
      <c r="A4" s="14"/>
      <c r="B4" s="14"/>
      <c r="C4" s="14"/>
      <c r="E4" s="118"/>
      <c r="F4" s="118"/>
      <c r="G4" s="118"/>
      <c r="H4" s="118"/>
      <c r="J4" s="296"/>
      <c r="M4" s="291" t="s">
        <v>483</v>
      </c>
    </row>
    <row r="5" spans="1:14" ht="27" customHeight="1">
      <c r="A5" s="230"/>
      <c r="B5" s="141">
        <v>2009</v>
      </c>
      <c r="C5" s="188">
        <v>2010</v>
      </c>
      <c r="D5" s="141">
        <v>2011</v>
      </c>
      <c r="E5" s="142">
        <v>2012</v>
      </c>
      <c r="F5" s="142">
        <v>2013</v>
      </c>
      <c r="G5" s="213">
        <v>2014</v>
      </c>
      <c r="H5" s="213">
        <v>2015</v>
      </c>
      <c r="I5" s="213">
        <v>2016</v>
      </c>
      <c r="J5" s="213">
        <v>2017</v>
      </c>
      <c r="K5" s="213">
        <v>2018</v>
      </c>
      <c r="L5" s="213">
        <v>2019</v>
      </c>
      <c r="M5" s="213">
        <v>2020</v>
      </c>
    </row>
    <row r="6" spans="1:14" ht="20.100000000000001" customHeight="1">
      <c r="A6" s="276" t="s">
        <v>17</v>
      </c>
      <c r="B6" s="201">
        <f t="shared" ref="B6:M6" si="0">SUM(B7:B21)</f>
        <v>6279968</v>
      </c>
      <c r="C6" s="356">
        <f t="shared" si="0"/>
        <v>7071842</v>
      </c>
      <c r="D6" s="356">
        <f t="shared" si="0"/>
        <v>7718738</v>
      </c>
      <c r="E6" s="356">
        <f t="shared" si="0"/>
        <v>8027764</v>
      </c>
      <c r="F6" s="356">
        <f t="shared" si="0"/>
        <v>8622754</v>
      </c>
      <c r="G6" s="356">
        <f t="shared" si="0"/>
        <v>9596070</v>
      </c>
      <c r="H6" s="391">
        <f t="shared" si="0"/>
        <v>9721950</v>
      </c>
      <c r="I6" s="391">
        <f t="shared" si="0"/>
        <v>9953470</v>
      </c>
      <c r="J6" s="391">
        <f t="shared" si="0"/>
        <v>10451950</v>
      </c>
      <c r="K6" s="391">
        <f t="shared" si="0"/>
        <v>12204140</v>
      </c>
      <c r="L6" s="391">
        <f t="shared" si="0"/>
        <v>12416070</v>
      </c>
      <c r="M6" s="391">
        <f t="shared" si="0"/>
        <v>13784240</v>
      </c>
      <c r="N6" s="432"/>
    </row>
    <row r="7" spans="1:14" ht="20.100000000000001" customHeight="1">
      <c r="A7" s="117" t="s">
        <v>326</v>
      </c>
      <c r="B7" s="139">
        <f>[12]chung!$M$24</f>
        <v>763452</v>
      </c>
      <c r="C7" s="227">
        <f>[13]Sheet1!$Q$47</f>
        <v>912007</v>
      </c>
      <c r="D7" s="227">
        <f>[14]Sheet1!$Q$47</f>
        <v>1042572</v>
      </c>
      <c r="E7" s="227">
        <f>[15]Sheet1!$Q$47</f>
        <v>1014930</v>
      </c>
      <c r="F7" s="227">
        <v>1294645</v>
      </c>
      <c r="G7" s="287">
        <v>1376109</v>
      </c>
      <c r="H7" s="297">
        <v>1390010</v>
      </c>
      <c r="I7" s="297">
        <v>1347900</v>
      </c>
      <c r="J7" s="358">
        <v>1771800</v>
      </c>
      <c r="K7" s="358">
        <v>1765070</v>
      </c>
      <c r="L7" s="114">
        <v>1855930</v>
      </c>
      <c r="M7" s="542">
        <v>2265960</v>
      </c>
      <c r="N7" s="432"/>
    </row>
    <row r="8" spans="1:14" ht="20.100000000000001" customHeight="1">
      <c r="A8" s="117" t="s">
        <v>327</v>
      </c>
      <c r="B8" s="139">
        <f>[12]chung!$V$24</f>
        <v>212290</v>
      </c>
      <c r="C8" s="227">
        <f>[13]Sheet1!$AM$47</f>
        <v>202339</v>
      </c>
      <c r="D8" s="227">
        <f>[14]Sheet1!$AM$47</f>
        <v>191835</v>
      </c>
      <c r="E8" s="227">
        <f>[15]Sheet1!$AM$47</f>
        <v>204767</v>
      </c>
      <c r="F8" s="227">
        <v>319017</v>
      </c>
      <c r="G8" s="287">
        <v>366509</v>
      </c>
      <c r="H8" s="297">
        <v>382880</v>
      </c>
      <c r="I8" s="297">
        <v>480840</v>
      </c>
      <c r="J8" s="358">
        <v>451520</v>
      </c>
      <c r="K8" s="358">
        <v>343380</v>
      </c>
      <c r="L8" s="114">
        <v>466410</v>
      </c>
      <c r="M8" s="542">
        <v>484320</v>
      </c>
      <c r="N8" s="432"/>
    </row>
    <row r="9" spans="1:14" ht="20.100000000000001" customHeight="1">
      <c r="A9" s="117" t="s">
        <v>328</v>
      </c>
      <c r="B9" s="139">
        <f>[12]chung!$AE$24</f>
        <v>233148</v>
      </c>
      <c r="C9" s="227">
        <f>[13]Sheet1!$AX$47</f>
        <v>235232</v>
      </c>
      <c r="D9" s="227">
        <f>[14]Sheet1!$AX$47</f>
        <v>193137</v>
      </c>
      <c r="E9" s="227">
        <f>[15]Sheet1!$AX$47</f>
        <v>211134</v>
      </c>
      <c r="F9" s="227">
        <v>193603</v>
      </c>
      <c r="G9" s="287">
        <v>118457</v>
      </c>
      <c r="H9" s="297">
        <v>128390</v>
      </c>
      <c r="I9" s="297">
        <v>339470</v>
      </c>
      <c r="J9" s="358">
        <v>348117</v>
      </c>
      <c r="K9" s="358">
        <v>306600</v>
      </c>
      <c r="L9" s="114">
        <v>399060</v>
      </c>
      <c r="M9" s="542">
        <v>543025</v>
      </c>
      <c r="N9" s="432"/>
    </row>
    <row r="10" spans="1:14" ht="20.100000000000001" customHeight="1">
      <c r="A10" s="117" t="s">
        <v>329</v>
      </c>
      <c r="B10" s="115">
        <f>[12]chung!$AN$24</f>
        <v>419624</v>
      </c>
      <c r="C10" s="287">
        <f>[13]Sheet1!$BI$47</f>
        <v>418313</v>
      </c>
      <c r="D10" s="287">
        <f>[14]Sheet1!$BI$47</f>
        <v>272000</v>
      </c>
      <c r="E10" s="287">
        <f>[15]Sheet1!$BI$47</f>
        <v>363950</v>
      </c>
      <c r="F10" s="287">
        <v>430960</v>
      </c>
      <c r="G10" s="287">
        <v>421000</v>
      </c>
      <c r="H10" s="297">
        <v>483510</v>
      </c>
      <c r="I10" s="297">
        <v>483510</v>
      </c>
      <c r="J10" s="358">
        <v>606000</v>
      </c>
      <c r="K10" s="358">
        <v>370220</v>
      </c>
      <c r="L10" s="114">
        <v>393390</v>
      </c>
      <c r="M10" s="542">
        <v>491096</v>
      </c>
      <c r="N10" s="432"/>
    </row>
    <row r="11" spans="1:14" ht="20.100000000000001" customHeight="1">
      <c r="A11" s="117" t="s">
        <v>330</v>
      </c>
      <c r="B11" s="115">
        <f>[12]chung!$BF$24</f>
        <v>204940</v>
      </c>
      <c r="C11" s="287">
        <f>[13]Sheet1!$BT$47</f>
        <v>172048</v>
      </c>
      <c r="D11" s="287">
        <f>[14]Sheet1!$BT$47</f>
        <v>114483</v>
      </c>
      <c r="E11" s="287">
        <f>[15]Sheet1!$BT$47</f>
        <v>141980</v>
      </c>
      <c r="F11" s="287">
        <v>144154</v>
      </c>
      <c r="G11" s="287">
        <v>174369</v>
      </c>
      <c r="H11" s="297">
        <v>236720</v>
      </c>
      <c r="I11" s="297">
        <v>197940</v>
      </c>
      <c r="J11" s="358">
        <v>229410</v>
      </c>
      <c r="K11" s="358">
        <v>260230</v>
      </c>
      <c r="L11" s="114">
        <v>320930</v>
      </c>
      <c r="M11" s="542">
        <v>350550</v>
      </c>
      <c r="N11" s="432"/>
    </row>
    <row r="12" spans="1:14" ht="20.100000000000001" customHeight="1">
      <c r="A12" s="117" t="s">
        <v>331</v>
      </c>
      <c r="B12" s="115">
        <f>[12]chung!$BO$24</f>
        <v>190818</v>
      </c>
      <c r="C12" s="287">
        <f>[13]Sheet1!$CE$47</f>
        <v>208743</v>
      </c>
      <c r="D12" s="287">
        <f>[14]Sheet1!$CE$47</f>
        <v>219410</v>
      </c>
      <c r="E12" s="287">
        <f>[15]Sheet1!$CE$47</f>
        <v>292970</v>
      </c>
      <c r="F12" s="287">
        <v>475104</v>
      </c>
      <c r="G12" s="287">
        <v>329989</v>
      </c>
      <c r="H12" s="386">
        <v>322730</v>
      </c>
      <c r="I12" s="386">
        <v>322730</v>
      </c>
      <c r="J12" s="358">
        <v>353750</v>
      </c>
      <c r="K12" s="358">
        <v>319150</v>
      </c>
      <c r="L12" s="114">
        <v>374410</v>
      </c>
      <c r="M12" s="542">
        <v>613527</v>
      </c>
      <c r="N12" s="432"/>
    </row>
    <row r="13" spans="1:14" ht="20.100000000000001" customHeight="1">
      <c r="A13" s="117" t="s">
        <v>332</v>
      </c>
      <c r="B13" s="115">
        <f>[12]chung!$BX$24</f>
        <v>304637</v>
      </c>
      <c r="C13" s="287">
        <f>[13]Sheet1!$CP$47</f>
        <v>492952</v>
      </c>
      <c r="D13" s="287">
        <f>[14]Sheet1!$CP$47</f>
        <v>394952</v>
      </c>
      <c r="E13" s="287">
        <f>[15]Sheet1!$CP$47</f>
        <v>535520</v>
      </c>
      <c r="F13" s="287">
        <v>555540</v>
      </c>
      <c r="G13" s="287">
        <v>544500</v>
      </c>
      <c r="H13" s="297">
        <v>687300</v>
      </c>
      <c r="I13" s="297">
        <v>687300</v>
      </c>
      <c r="J13" s="358">
        <v>696640</v>
      </c>
      <c r="K13" s="358">
        <v>1025210</v>
      </c>
      <c r="L13" s="114">
        <v>1034490</v>
      </c>
      <c r="M13" s="542">
        <v>1027620</v>
      </c>
      <c r="N13" s="432"/>
    </row>
    <row r="14" spans="1:14" ht="20.100000000000001" customHeight="1">
      <c r="A14" s="117" t="s">
        <v>333</v>
      </c>
      <c r="B14" s="115">
        <f>[12]chung!$CG$24</f>
        <v>1219042</v>
      </c>
      <c r="C14" s="287">
        <f>[13]Sheet1!$DA$47</f>
        <v>1371140</v>
      </c>
      <c r="D14" s="287">
        <f>[14]Sheet1!$DA$47</f>
        <v>1465146</v>
      </c>
      <c r="E14" s="287">
        <f>[15]Sheet1!$DA$47</f>
        <v>1226375</v>
      </c>
      <c r="F14" s="287">
        <v>1723213</v>
      </c>
      <c r="G14" s="287">
        <v>2097631</v>
      </c>
      <c r="H14" s="297">
        <v>2099950</v>
      </c>
      <c r="I14" s="297">
        <v>2152000</v>
      </c>
      <c r="J14" s="358">
        <v>2039800</v>
      </c>
      <c r="K14" s="358">
        <v>3180060</v>
      </c>
      <c r="L14" s="114">
        <v>2910450</v>
      </c>
      <c r="M14" s="542">
        <v>3061142</v>
      </c>
      <c r="N14" s="432"/>
    </row>
    <row r="15" spans="1:14" ht="20.100000000000001" customHeight="1">
      <c r="A15" s="117" t="s">
        <v>334</v>
      </c>
      <c r="B15" s="115">
        <f>[12]chung!$CP$24</f>
        <v>269817</v>
      </c>
      <c r="C15" s="287">
        <f>[13]Sheet1!$DL$47</f>
        <v>284900</v>
      </c>
      <c r="D15" s="287">
        <f>[14]Sheet1!$DL$47</f>
        <v>311292</v>
      </c>
      <c r="E15" s="287">
        <f>[15]Sheet1!$DL$47</f>
        <v>311172</v>
      </c>
      <c r="F15" s="287">
        <v>316298</v>
      </c>
      <c r="G15" s="287">
        <v>322287</v>
      </c>
      <c r="H15" s="297">
        <v>315390</v>
      </c>
      <c r="I15" s="297">
        <v>339420</v>
      </c>
      <c r="J15" s="358">
        <v>393842</v>
      </c>
      <c r="K15" s="358">
        <v>936950</v>
      </c>
      <c r="L15" s="114">
        <v>882470</v>
      </c>
      <c r="M15" s="542">
        <v>642160</v>
      </c>
      <c r="N15" s="432"/>
    </row>
    <row r="16" spans="1:14" ht="20.100000000000001" customHeight="1">
      <c r="A16" s="117" t="s">
        <v>335</v>
      </c>
      <c r="B16" s="115">
        <f>[12]chung!$CY$24</f>
        <v>794700</v>
      </c>
      <c r="C16" s="287">
        <f>[13]Sheet1!$DW$47</f>
        <v>701269</v>
      </c>
      <c r="D16" s="287">
        <f>[14]Sheet1!$DW$47</f>
        <v>1193635</v>
      </c>
      <c r="E16" s="287">
        <f>[15]Sheet1!$DW$47</f>
        <v>1287535</v>
      </c>
      <c r="F16" s="287">
        <v>966700</v>
      </c>
      <c r="G16" s="287">
        <v>1572478</v>
      </c>
      <c r="H16" s="297">
        <v>2033340</v>
      </c>
      <c r="I16" s="297">
        <v>1882940</v>
      </c>
      <c r="J16" s="358">
        <v>1890365</v>
      </c>
      <c r="K16" s="358">
        <v>1111340</v>
      </c>
      <c r="L16" s="114">
        <v>1145670</v>
      </c>
      <c r="M16" s="542">
        <v>1326700</v>
      </c>
      <c r="N16" s="432"/>
    </row>
    <row r="17" spans="1:14" ht="20.100000000000001" customHeight="1">
      <c r="A17" s="117" t="s">
        <v>336</v>
      </c>
      <c r="B17" s="115">
        <f>[12]chung!$DQ$24</f>
        <v>267868</v>
      </c>
      <c r="C17" s="287">
        <f>[13]Sheet1!$ES$47</f>
        <v>245000</v>
      </c>
      <c r="D17" s="287">
        <f>[14]Sheet1!$ES$47</f>
        <v>252770</v>
      </c>
      <c r="E17" s="287">
        <f>[15]Sheet1!$ES$47</f>
        <v>271970</v>
      </c>
      <c r="F17" s="287">
        <v>245820</v>
      </c>
      <c r="G17" s="287">
        <v>243560</v>
      </c>
      <c r="H17" s="297">
        <v>253100</v>
      </c>
      <c r="I17" s="297">
        <v>253100</v>
      </c>
      <c r="J17" s="358">
        <v>255400</v>
      </c>
      <c r="K17" s="358">
        <v>593960</v>
      </c>
      <c r="L17" s="114">
        <v>683650</v>
      </c>
      <c r="M17" s="542">
        <v>790380</v>
      </c>
      <c r="N17" s="432"/>
    </row>
    <row r="18" spans="1:14" ht="20.100000000000001" customHeight="1">
      <c r="A18" s="117" t="s">
        <v>337</v>
      </c>
      <c r="B18" s="115">
        <f>[12]chung!$DH$24</f>
        <v>336603</v>
      </c>
      <c r="C18" s="287">
        <f>[13]Sheet1!$EH$47</f>
        <v>396401</v>
      </c>
      <c r="D18" s="287">
        <f>[14]Sheet1!$EH$47</f>
        <v>522870</v>
      </c>
      <c r="E18" s="287">
        <f>[15]Sheet1!$EH$47</f>
        <v>519930</v>
      </c>
      <c r="F18" s="287">
        <v>298765</v>
      </c>
      <c r="G18" s="287">
        <v>491980</v>
      </c>
      <c r="H18" s="386">
        <v>364270</v>
      </c>
      <c r="I18" s="386">
        <v>403260</v>
      </c>
      <c r="J18" s="358">
        <v>346360</v>
      </c>
      <c r="K18" s="358">
        <v>432410</v>
      </c>
      <c r="L18" s="114">
        <v>437910</v>
      </c>
      <c r="M18" s="542">
        <v>457380</v>
      </c>
      <c r="N18" s="432"/>
    </row>
    <row r="19" spans="1:14" ht="20.100000000000001" customHeight="1">
      <c r="A19" s="117" t="s">
        <v>338</v>
      </c>
      <c r="B19" s="115">
        <f>[12]chung!$DZ$24</f>
        <v>258806</v>
      </c>
      <c r="C19" s="287">
        <f>[13]Sheet1!$FD$47</f>
        <v>279373</v>
      </c>
      <c r="D19" s="287">
        <f>[14]Sheet1!$FD$47</f>
        <v>354913</v>
      </c>
      <c r="E19" s="287">
        <f>[15]Sheet1!$FD$47</f>
        <v>356681</v>
      </c>
      <c r="F19" s="287">
        <v>376910</v>
      </c>
      <c r="G19" s="287">
        <v>628407</v>
      </c>
      <c r="H19" s="386">
        <v>345950</v>
      </c>
      <c r="I19" s="386">
        <v>345950</v>
      </c>
      <c r="J19" s="358">
        <v>339000</v>
      </c>
      <c r="K19" s="358">
        <v>621810</v>
      </c>
      <c r="L19" s="114">
        <v>614600</v>
      </c>
      <c r="M19" s="542">
        <v>709520</v>
      </c>
      <c r="N19" s="432"/>
    </row>
    <row r="20" spans="1:14" ht="20.100000000000001" customHeight="1">
      <c r="A20" s="117" t="s">
        <v>339</v>
      </c>
      <c r="B20" s="115">
        <f>[12]chung!$EI$24</f>
        <v>434021</v>
      </c>
      <c r="C20" s="287">
        <f>[13]Sheet1!$FO$47</f>
        <v>659725</v>
      </c>
      <c r="D20" s="287">
        <f>[14]Sheet1!$FO$47</f>
        <v>643821</v>
      </c>
      <c r="E20" s="287">
        <f>[15]Sheet1!$FO$47</f>
        <v>692578</v>
      </c>
      <c r="F20" s="287">
        <v>301485</v>
      </c>
      <c r="G20" s="287">
        <v>576698</v>
      </c>
      <c r="H20" s="297">
        <v>545740</v>
      </c>
      <c r="I20" s="297">
        <v>584440</v>
      </c>
      <c r="J20" s="358">
        <v>593990</v>
      </c>
      <c r="K20" s="358">
        <v>690240</v>
      </c>
      <c r="L20" s="114">
        <v>718950</v>
      </c>
      <c r="M20" s="542">
        <v>820180</v>
      </c>
      <c r="N20" s="432"/>
    </row>
    <row r="21" spans="1:14" ht="20.100000000000001" customHeight="1">
      <c r="A21" s="117" t="s">
        <v>340</v>
      </c>
      <c r="B21" s="115">
        <f>[12]chung!$AW$24</f>
        <v>370202</v>
      </c>
      <c r="C21" s="287">
        <f>[13]Sheet1!$AB$47</f>
        <v>492400</v>
      </c>
      <c r="D21" s="287">
        <f>[14]Sheet1!$AB$47</f>
        <v>545902</v>
      </c>
      <c r="E21" s="287">
        <f>[15]Sheet1!$AB$47</f>
        <v>596272</v>
      </c>
      <c r="F21" s="287">
        <v>980540</v>
      </c>
      <c r="G21" s="287">
        <v>332096</v>
      </c>
      <c r="H21" s="297">
        <v>132670</v>
      </c>
      <c r="I21" s="297">
        <v>132670</v>
      </c>
      <c r="J21" s="358">
        <v>135956</v>
      </c>
      <c r="K21" s="358">
        <v>247510</v>
      </c>
      <c r="L21" s="114">
        <v>177750</v>
      </c>
      <c r="M21" s="542">
        <v>200680</v>
      </c>
      <c r="N21" s="432"/>
    </row>
    <row r="22" spans="1:14" ht="20.100000000000001" customHeight="1">
      <c r="B22" s="115"/>
      <c r="C22" s="115"/>
      <c r="D22" s="115"/>
      <c r="E22" s="115"/>
      <c r="F22" s="115"/>
      <c r="G22" s="115"/>
      <c r="H22" s="211"/>
      <c r="I22" s="211"/>
      <c r="J22" s="212"/>
    </row>
    <row r="23" spans="1:14" ht="20.100000000000001" customHeight="1">
      <c r="A23" s="121"/>
      <c r="B23" s="14"/>
      <c r="C23" s="14"/>
      <c r="D23" s="14"/>
      <c r="E23" s="14"/>
      <c r="F23" s="191"/>
    </row>
    <row r="24" spans="1:14" ht="20.100000000000001" customHeight="1">
      <c r="A24" s="121"/>
      <c r="B24" s="14"/>
      <c r="C24" s="14"/>
      <c r="D24" s="14"/>
      <c r="E24" s="14"/>
      <c r="F24" s="273"/>
    </row>
    <row r="25" spans="1:14" ht="20.100000000000001" customHeight="1">
      <c r="A25" s="121"/>
      <c r="B25" s="14"/>
      <c r="C25" s="14"/>
      <c r="D25" s="14"/>
      <c r="E25" s="14"/>
      <c r="F25" s="273"/>
    </row>
    <row r="26" spans="1:14" ht="20.100000000000001" customHeight="1">
      <c r="A26" s="121"/>
      <c r="B26" s="14"/>
      <c r="C26" s="14"/>
      <c r="D26" s="14"/>
      <c r="E26" s="14"/>
      <c r="F26" s="273"/>
    </row>
    <row r="27" spans="1:14" ht="20.100000000000001" customHeight="1">
      <c r="A27" s="121"/>
      <c r="B27" s="14"/>
      <c r="C27" s="14"/>
      <c r="D27" s="14"/>
      <c r="E27" s="14"/>
      <c r="F27" s="273"/>
    </row>
    <row r="28" spans="1:14" ht="20.100000000000001" customHeight="1">
      <c r="A28" s="121"/>
      <c r="B28" s="14"/>
      <c r="C28" s="14"/>
      <c r="D28" s="14"/>
      <c r="E28" s="14"/>
      <c r="F28" s="273"/>
    </row>
    <row r="29" spans="1:14" ht="20.100000000000001" customHeight="1">
      <c r="A29" s="121"/>
      <c r="B29" s="14"/>
      <c r="C29" s="14"/>
      <c r="D29" s="14"/>
      <c r="E29" s="14"/>
      <c r="F29" s="273"/>
    </row>
    <row r="30" spans="1:14" ht="20.100000000000001" customHeight="1">
      <c r="A30" s="121"/>
      <c r="B30" s="14"/>
      <c r="C30" s="14"/>
      <c r="D30" s="14"/>
      <c r="E30" s="14"/>
      <c r="F30" s="273"/>
    </row>
    <row r="31" spans="1:14" ht="20.100000000000001" customHeight="1">
      <c r="A31" s="121"/>
      <c r="B31" s="14"/>
      <c r="C31" s="14"/>
      <c r="D31" s="14"/>
      <c r="E31" s="14"/>
      <c r="F31" s="273"/>
    </row>
    <row r="32" spans="1:14" ht="20.100000000000001" customHeight="1">
      <c r="A32" s="121"/>
      <c r="B32" s="14"/>
      <c r="C32" s="14"/>
      <c r="D32" s="14"/>
      <c r="E32" s="14"/>
      <c r="F32" s="273"/>
    </row>
    <row r="33" spans="1:14" ht="20.100000000000001" customHeight="1">
      <c r="A33" s="121"/>
      <c r="B33" s="14"/>
      <c r="C33" s="14"/>
      <c r="D33" s="14"/>
      <c r="E33" s="14"/>
      <c r="F33" s="273"/>
    </row>
    <row r="34" spans="1:14" ht="20.100000000000001" customHeight="1">
      <c r="A34" s="121"/>
      <c r="B34" s="14"/>
      <c r="C34" s="14"/>
      <c r="D34" s="14"/>
      <c r="E34" s="14"/>
      <c r="F34" s="273"/>
    </row>
    <row r="35" spans="1:14" ht="20.100000000000001" customHeight="1">
      <c r="A35" s="121"/>
      <c r="B35" s="14"/>
      <c r="C35" s="14"/>
      <c r="D35" s="14"/>
      <c r="E35" s="14"/>
      <c r="F35" s="273"/>
    </row>
    <row r="36" spans="1:14" s="199" customFormat="1" ht="20.100000000000001" customHeight="1">
      <c r="A36" s="179" t="s">
        <v>457</v>
      </c>
      <c r="B36" s="179"/>
      <c r="C36" s="179"/>
      <c r="D36" s="179"/>
      <c r="E36" s="179"/>
      <c r="F36" s="215"/>
    </row>
    <row r="37" spans="1:14" s="199" customFormat="1" ht="20.100000000000001" customHeight="1">
      <c r="A37" s="190" t="s">
        <v>402</v>
      </c>
      <c r="B37" s="179"/>
      <c r="C37" s="179"/>
      <c r="D37" s="179"/>
      <c r="E37" s="179"/>
      <c r="F37" s="215"/>
    </row>
    <row r="38" spans="1:14" s="14" customFormat="1" ht="20.100000000000001" customHeight="1">
      <c r="D38" s="118" t="s">
        <v>403</v>
      </c>
      <c r="E38" s="118"/>
      <c r="F38" s="118"/>
      <c r="G38" s="118"/>
      <c r="H38" s="118"/>
      <c r="J38" s="296"/>
      <c r="M38" s="291" t="s">
        <v>483</v>
      </c>
    </row>
    <row r="39" spans="1:14" s="14" customFormat="1" ht="27" customHeight="1">
      <c r="A39" s="230"/>
      <c r="B39" s="141">
        <v>2009</v>
      </c>
      <c r="C39" s="188">
        <v>2010</v>
      </c>
      <c r="D39" s="141">
        <v>2011</v>
      </c>
      <c r="E39" s="142">
        <v>2012</v>
      </c>
      <c r="F39" s="142">
        <v>2013</v>
      </c>
      <c r="G39" s="213">
        <v>2014</v>
      </c>
      <c r="H39" s="213">
        <v>2015</v>
      </c>
      <c r="I39" s="213">
        <v>2016</v>
      </c>
      <c r="J39" s="213">
        <v>2017</v>
      </c>
      <c r="K39" s="213">
        <v>2018</v>
      </c>
      <c r="L39" s="213">
        <v>2019</v>
      </c>
      <c r="M39" s="213">
        <v>2020</v>
      </c>
    </row>
    <row r="40" spans="1:14" s="14" customFormat="1" ht="27" customHeight="1">
      <c r="A40" s="276" t="s">
        <v>17</v>
      </c>
      <c r="B40" s="201">
        <f t="shared" ref="B40:M40" si="1">SUM(B41:B55)</f>
        <v>5176558</v>
      </c>
      <c r="C40" s="356">
        <f t="shared" si="1"/>
        <v>6002822</v>
      </c>
      <c r="D40" s="356">
        <f t="shared" si="1"/>
        <v>6387713</v>
      </c>
      <c r="E40" s="356">
        <f t="shared" si="1"/>
        <v>6790083</v>
      </c>
      <c r="F40" s="356">
        <f t="shared" si="1"/>
        <v>7740747</v>
      </c>
      <c r="G40" s="356">
        <f t="shared" si="1"/>
        <v>8267280</v>
      </c>
      <c r="H40" s="356">
        <f t="shared" si="1"/>
        <v>8373990</v>
      </c>
      <c r="I40" s="356">
        <f t="shared" si="1"/>
        <v>8440070</v>
      </c>
      <c r="J40" s="356">
        <f t="shared" si="1"/>
        <v>8837950</v>
      </c>
      <c r="K40" s="356">
        <f t="shared" si="1"/>
        <v>10764930</v>
      </c>
      <c r="L40" s="356">
        <f t="shared" si="1"/>
        <v>10806545</v>
      </c>
      <c r="M40" s="356">
        <f t="shared" si="1"/>
        <v>11969930</v>
      </c>
      <c r="N40" s="432"/>
    </row>
    <row r="41" spans="1:14" s="14" customFormat="1" ht="20.100000000000001" customHeight="1">
      <c r="A41" s="14" t="s">
        <v>326</v>
      </c>
      <c r="B41" s="139">
        <f>[12]chung!$M$25</f>
        <v>719764</v>
      </c>
      <c r="C41" s="227">
        <v>866989</v>
      </c>
      <c r="D41" s="355">
        <v>977973</v>
      </c>
      <c r="E41" s="227">
        <v>960919</v>
      </c>
      <c r="F41" s="227">
        <v>1230968</v>
      </c>
      <c r="G41" s="227">
        <v>1326860</v>
      </c>
      <c r="H41" s="297">
        <v>1227140</v>
      </c>
      <c r="I41" s="297">
        <v>1097310</v>
      </c>
      <c r="J41" s="288">
        <v>1668000</v>
      </c>
      <c r="K41" s="288">
        <v>1600660</v>
      </c>
      <c r="L41" s="107">
        <v>1732162</v>
      </c>
      <c r="M41" s="542">
        <v>2122860</v>
      </c>
      <c r="N41" s="432"/>
    </row>
    <row r="42" spans="1:14" s="14" customFormat="1" ht="20.100000000000001" customHeight="1">
      <c r="A42" s="14" t="s">
        <v>327</v>
      </c>
      <c r="B42" s="139">
        <f>[12]chung!$V$25</f>
        <v>208830</v>
      </c>
      <c r="C42" s="227">
        <v>198294</v>
      </c>
      <c r="D42" s="355">
        <v>187895</v>
      </c>
      <c r="E42" s="227">
        <v>200737</v>
      </c>
      <c r="F42" s="227">
        <v>313000</v>
      </c>
      <c r="G42" s="227">
        <v>347793</v>
      </c>
      <c r="H42" s="297">
        <v>377000</v>
      </c>
      <c r="I42" s="297">
        <v>376960</v>
      </c>
      <c r="J42" s="288">
        <v>370500</v>
      </c>
      <c r="K42" s="288">
        <v>314620</v>
      </c>
      <c r="L42" s="107">
        <v>376951</v>
      </c>
      <c r="M42" s="542">
        <v>431620</v>
      </c>
      <c r="N42" s="432"/>
    </row>
    <row r="43" spans="1:14" s="14" customFormat="1" ht="20.100000000000001" customHeight="1">
      <c r="A43" s="14" t="s">
        <v>328</v>
      </c>
      <c r="B43" s="139">
        <f>[12]chung!$AE$25</f>
        <v>157191</v>
      </c>
      <c r="C43" s="227">
        <v>169369</v>
      </c>
      <c r="D43" s="355">
        <v>135231</v>
      </c>
      <c r="E43" s="227">
        <v>147721</v>
      </c>
      <c r="F43" s="227">
        <v>130221</v>
      </c>
      <c r="G43" s="227">
        <v>103617</v>
      </c>
      <c r="H43" s="297">
        <v>102000</v>
      </c>
      <c r="I43" s="297">
        <v>236490</v>
      </c>
      <c r="J43" s="288">
        <v>223756</v>
      </c>
      <c r="K43" s="288">
        <v>229360</v>
      </c>
      <c r="L43" s="107">
        <v>228729</v>
      </c>
      <c r="M43" s="542">
        <v>524115</v>
      </c>
      <c r="N43" s="432"/>
    </row>
    <row r="44" spans="1:14" s="14" customFormat="1" ht="20.100000000000001" customHeight="1">
      <c r="A44" s="14" t="s">
        <v>329</v>
      </c>
      <c r="B44" s="139">
        <f>[12]chung!$AN$25</f>
        <v>393489</v>
      </c>
      <c r="C44" s="227">
        <v>380093</v>
      </c>
      <c r="D44" s="355">
        <v>250000</v>
      </c>
      <c r="E44" s="227">
        <v>344000</v>
      </c>
      <c r="F44" s="227">
        <v>412000</v>
      </c>
      <c r="G44" s="227">
        <v>339000</v>
      </c>
      <c r="H44" s="297">
        <v>423000</v>
      </c>
      <c r="I44" s="297">
        <v>423000</v>
      </c>
      <c r="J44" s="288">
        <v>564000</v>
      </c>
      <c r="K44" s="288">
        <v>363300</v>
      </c>
      <c r="L44" s="107">
        <v>351329</v>
      </c>
      <c r="M44" s="542">
        <v>490296</v>
      </c>
      <c r="N44" s="432"/>
    </row>
    <row r="45" spans="1:14" s="14" customFormat="1" ht="20.100000000000001" customHeight="1">
      <c r="A45" s="14" t="s">
        <v>330</v>
      </c>
      <c r="B45" s="139">
        <f>[12]chung!$BF$25</f>
        <v>189734</v>
      </c>
      <c r="C45" s="227">
        <v>154152</v>
      </c>
      <c r="D45" s="355">
        <v>94403</v>
      </c>
      <c r="E45" s="227">
        <v>131692</v>
      </c>
      <c r="F45" s="227">
        <v>134159</v>
      </c>
      <c r="G45" s="227">
        <v>148320</v>
      </c>
      <c r="H45" s="297">
        <v>219340</v>
      </c>
      <c r="I45" s="297">
        <v>180970</v>
      </c>
      <c r="J45" s="288">
        <v>210290</v>
      </c>
      <c r="K45" s="288">
        <v>247350</v>
      </c>
      <c r="L45" s="107">
        <v>303866</v>
      </c>
      <c r="M45" s="542">
        <v>337380</v>
      </c>
      <c r="N45" s="432"/>
    </row>
    <row r="46" spans="1:14" s="14" customFormat="1" ht="20.100000000000001" customHeight="1">
      <c r="A46" s="14" t="s">
        <v>331</v>
      </c>
      <c r="B46" s="139">
        <f>[12]chung!$BO$25</f>
        <v>172002</v>
      </c>
      <c r="C46" s="227">
        <v>199410</v>
      </c>
      <c r="D46" s="355">
        <v>199410</v>
      </c>
      <c r="E46" s="227">
        <v>240000</v>
      </c>
      <c r="F46" s="227">
        <v>434516</v>
      </c>
      <c r="G46" s="227">
        <v>276178</v>
      </c>
      <c r="H46" s="386">
        <v>282400</v>
      </c>
      <c r="I46" s="386">
        <v>282400</v>
      </c>
      <c r="J46" s="288">
        <v>272400</v>
      </c>
      <c r="K46" s="288">
        <v>275280</v>
      </c>
      <c r="L46" s="107">
        <v>287081</v>
      </c>
      <c r="M46" s="542">
        <v>465307</v>
      </c>
      <c r="N46" s="432"/>
    </row>
    <row r="47" spans="1:14" s="14" customFormat="1" ht="20.100000000000001" customHeight="1">
      <c r="A47" s="14" t="s">
        <v>332</v>
      </c>
      <c r="B47" s="139">
        <f>[12]chung!$BX$25</f>
        <v>298548</v>
      </c>
      <c r="C47" s="227">
        <v>458273</v>
      </c>
      <c r="D47" s="355">
        <v>359783</v>
      </c>
      <c r="E47" s="227">
        <v>503000</v>
      </c>
      <c r="F47" s="227">
        <v>512000</v>
      </c>
      <c r="G47" s="227">
        <v>519000</v>
      </c>
      <c r="H47" s="297">
        <v>667000</v>
      </c>
      <c r="I47" s="297">
        <v>667000</v>
      </c>
      <c r="J47" s="288">
        <v>517000</v>
      </c>
      <c r="K47" s="288">
        <v>1025210</v>
      </c>
      <c r="L47" s="107">
        <v>990442</v>
      </c>
      <c r="M47" s="542">
        <v>978700</v>
      </c>
      <c r="N47" s="432"/>
    </row>
    <row r="48" spans="1:14" s="14" customFormat="1" ht="20.100000000000001" customHeight="1">
      <c r="A48" s="14" t="s">
        <v>333</v>
      </c>
      <c r="B48" s="139">
        <f>[12]chung!$CG$25</f>
        <v>895462</v>
      </c>
      <c r="C48" s="227">
        <v>1118114</v>
      </c>
      <c r="D48" s="355">
        <v>1217100</v>
      </c>
      <c r="E48" s="227">
        <v>977840</v>
      </c>
      <c r="F48" s="227">
        <v>1595054</v>
      </c>
      <c r="G48" s="227">
        <v>1931000</v>
      </c>
      <c r="H48" s="297">
        <v>1722000</v>
      </c>
      <c r="I48" s="297">
        <v>1886000</v>
      </c>
      <c r="J48" s="288">
        <v>1662700</v>
      </c>
      <c r="K48" s="288">
        <v>3014870</v>
      </c>
      <c r="L48" s="107">
        <v>2781509</v>
      </c>
      <c r="M48" s="542">
        <v>2811392</v>
      </c>
      <c r="N48" s="432"/>
    </row>
    <row r="49" spans="1:14" s="14" customFormat="1" ht="20.100000000000001" customHeight="1">
      <c r="A49" s="14" t="s">
        <v>334</v>
      </c>
      <c r="B49" s="139">
        <f>[12]chung!$CP$25</f>
        <v>240348</v>
      </c>
      <c r="C49" s="227">
        <v>256394</v>
      </c>
      <c r="D49" s="355">
        <v>279334</v>
      </c>
      <c r="E49" s="227">
        <v>283103</v>
      </c>
      <c r="F49" s="227">
        <v>287193</v>
      </c>
      <c r="G49" s="227">
        <v>279540</v>
      </c>
      <c r="H49" s="297">
        <v>281320</v>
      </c>
      <c r="I49" s="297">
        <v>283460</v>
      </c>
      <c r="J49" s="288">
        <v>335654</v>
      </c>
      <c r="K49" s="288">
        <v>878670</v>
      </c>
      <c r="L49" s="107">
        <v>875318</v>
      </c>
      <c r="M49" s="542">
        <v>616190</v>
      </c>
      <c r="N49" s="432"/>
    </row>
    <row r="50" spans="1:14" s="14" customFormat="1" ht="20.100000000000001" customHeight="1">
      <c r="A50" s="14" t="s">
        <v>335</v>
      </c>
      <c r="B50" s="139">
        <f>[12]chung!$CY$25</f>
        <v>614500</v>
      </c>
      <c r="C50" s="227">
        <v>617480</v>
      </c>
      <c r="D50" s="355">
        <v>1084295</v>
      </c>
      <c r="E50" s="227">
        <v>1178000</v>
      </c>
      <c r="F50" s="227">
        <v>908000</v>
      </c>
      <c r="G50" s="227">
        <v>1310363</v>
      </c>
      <c r="H50" s="297">
        <v>1870000</v>
      </c>
      <c r="I50" s="297">
        <v>1719600</v>
      </c>
      <c r="J50" s="288">
        <v>1704715</v>
      </c>
      <c r="K50" s="288">
        <v>891910</v>
      </c>
      <c r="L50" s="107">
        <v>895504</v>
      </c>
      <c r="M50" s="542">
        <v>889940</v>
      </c>
      <c r="N50" s="432"/>
    </row>
    <row r="51" spans="1:14" s="14" customFormat="1" ht="20.100000000000001" customHeight="1">
      <c r="A51" s="14" t="s">
        <v>336</v>
      </c>
      <c r="B51" s="139">
        <f>[12]chung!$DQ$25</f>
        <v>149030</v>
      </c>
      <c r="C51" s="227">
        <v>155400</v>
      </c>
      <c r="D51" s="227">
        <v>160240</v>
      </c>
      <c r="E51" s="227">
        <v>169520</v>
      </c>
      <c r="F51" s="227">
        <v>154460</v>
      </c>
      <c r="G51" s="227">
        <v>148653</v>
      </c>
      <c r="H51" s="297">
        <v>155100</v>
      </c>
      <c r="I51" s="297">
        <v>155600</v>
      </c>
      <c r="J51" s="288">
        <v>121100</v>
      </c>
      <c r="K51" s="288">
        <v>551270</v>
      </c>
      <c r="L51" s="107">
        <v>570673</v>
      </c>
      <c r="M51" s="542">
        <v>676490</v>
      </c>
      <c r="N51" s="432"/>
    </row>
    <row r="52" spans="1:14" s="14" customFormat="1" ht="20.100000000000001" customHeight="1">
      <c r="A52" s="14" t="s">
        <v>337</v>
      </c>
      <c r="B52" s="139">
        <f>[12]chung!$DH$25</f>
        <v>252530</v>
      </c>
      <c r="C52" s="227">
        <v>300713</v>
      </c>
      <c r="D52" s="227">
        <v>327720</v>
      </c>
      <c r="E52" s="227">
        <v>452800</v>
      </c>
      <c r="F52" s="227">
        <v>225502</v>
      </c>
      <c r="G52" s="227">
        <v>283514</v>
      </c>
      <c r="H52" s="386">
        <v>178980</v>
      </c>
      <c r="I52" s="386">
        <v>235690</v>
      </c>
      <c r="J52" s="288">
        <v>234790</v>
      </c>
      <c r="K52" s="288">
        <v>267990</v>
      </c>
      <c r="L52" s="107">
        <v>306168</v>
      </c>
      <c r="M52" s="542">
        <v>334120</v>
      </c>
      <c r="N52" s="432"/>
    </row>
    <row r="53" spans="1:14" s="14" customFormat="1" ht="20.100000000000001" customHeight="1">
      <c r="A53" s="14" t="s">
        <v>338</v>
      </c>
      <c r="B53" s="139">
        <f>[12]chung!$DZ$25</f>
        <v>138692</v>
      </c>
      <c r="C53" s="227">
        <v>150653</v>
      </c>
      <c r="D53" s="355">
        <v>152565</v>
      </c>
      <c r="E53" s="227">
        <v>151260</v>
      </c>
      <c r="F53" s="227">
        <v>227286</v>
      </c>
      <c r="G53" s="227">
        <v>539887</v>
      </c>
      <c r="H53" s="386">
        <v>283380</v>
      </c>
      <c r="I53" s="386">
        <v>283380</v>
      </c>
      <c r="J53" s="288">
        <v>283380</v>
      </c>
      <c r="K53" s="288">
        <v>263080</v>
      </c>
      <c r="L53" s="107">
        <v>337350</v>
      </c>
      <c r="M53" s="542">
        <v>397280</v>
      </c>
      <c r="N53" s="432"/>
    </row>
    <row r="54" spans="1:14" s="14" customFormat="1" ht="20.100000000000001" customHeight="1">
      <c r="A54" s="14" t="s">
        <v>339</v>
      </c>
      <c r="B54" s="139">
        <f>[12]chung!$EI$25</f>
        <v>399129</v>
      </c>
      <c r="C54" s="227">
        <v>508691</v>
      </c>
      <c r="D54" s="355">
        <v>440181</v>
      </c>
      <c r="E54" s="227">
        <v>478931</v>
      </c>
      <c r="F54" s="227">
        <v>228800</v>
      </c>
      <c r="G54" s="227">
        <v>491505</v>
      </c>
      <c r="H54" s="297">
        <v>464460</v>
      </c>
      <c r="I54" s="297">
        <v>491340</v>
      </c>
      <c r="J54" s="288">
        <v>472160</v>
      </c>
      <c r="K54" s="288">
        <v>620020</v>
      </c>
      <c r="L54" s="107">
        <v>609374</v>
      </c>
      <c r="M54" s="542">
        <v>739960</v>
      </c>
      <c r="N54" s="432"/>
    </row>
    <row r="55" spans="1:14" s="14" customFormat="1" ht="20.100000000000001" customHeight="1">
      <c r="A55" s="14" t="s">
        <v>340</v>
      </c>
      <c r="B55" s="139">
        <f>[12]chung!$AW$25</f>
        <v>347309</v>
      </c>
      <c r="C55" s="227">
        <v>468797</v>
      </c>
      <c r="D55" s="355">
        <v>521583</v>
      </c>
      <c r="E55" s="227">
        <v>570560</v>
      </c>
      <c r="F55" s="227">
        <v>947588</v>
      </c>
      <c r="G55" s="227">
        <v>222050</v>
      </c>
      <c r="H55" s="297">
        <v>120870</v>
      </c>
      <c r="I55" s="297">
        <v>120870</v>
      </c>
      <c r="J55" s="288">
        <v>197505</v>
      </c>
      <c r="K55" s="288">
        <v>221340</v>
      </c>
      <c r="L55" s="107">
        <v>160089</v>
      </c>
      <c r="M55" s="542">
        <v>154280</v>
      </c>
      <c r="N55" s="432"/>
    </row>
    <row r="56" spans="1:14" s="14" customFormat="1" ht="20.100000000000001" customHeight="1">
      <c r="B56" s="139"/>
      <c r="C56" s="139"/>
      <c r="D56" s="139"/>
      <c r="E56" s="139"/>
      <c r="F56" s="139"/>
      <c r="H56" s="211"/>
      <c r="I56" s="211"/>
      <c r="J56" s="155"/>
    </row>
    <row r="57" spans="1:14" ht="20.100000000000001" customHeight="1"/>
    <row r="58" spans="1:14" ht="20.100000000000001" customHeight="1"/>
    <row r="59" spans="1:14" ht="20.100000000000001" customHeight="1"/>
    <row r="60" spans="1:14" ht="20.100000000000001" customHeight="1"/>
    <row r="61" spans="1:14" ht="20.100000000000001" customHeight="1"/>
    <row r="62" spans="1:14" ht="20.100000000000001" customHeight="1"/>
    <row r="63" spans="1:14" ht="20.100000000000001" customHeight="1"/>
    <row r="64" spans="1:14" ht="20.100000000000001" customHeight="1"/>
    <row r="65" s="117" customFormat="1" ht="20.100000000000001" customHeight="1"/>
    <row r="66" s="117" customFormat="1" ht="20.100000000000001" customHeight="1"/>
    <row r="67" s="117" customFormat="1" ht="20.100000000000001" customHeight="1"/>
    <row r="68" s="117" customFormat="1" ht="20.100000000000001" customHeight="1"/>
    <row r="69" s="117" customFormat="1" ht="20.100000000000001" customHeight="1"/>
    <row r="70" s="117" customFormat="1" ht="20.100000000000001" customHeight="1"/>
    <row r="71" s="117" customFormat="1" ht="20.100000000000001" customHeight="1"/>
    <row r="72" s="117" customFormat="1" ht="20.100000000000001" customHeight="1"/>
    <row r="73" s="117" customFormat="1" ht="20.100000000000001" customHeight="1"/>
    <row r="74" s="117" customFormat="1" ht="20.100000000000001" customHeight="1"/>
    <row r="75" s="117" customFormat="1" ht="20.100000000000001" customHeight="1"/>
    <row r="76" s="117" customFormat="1" ht="20.100000000000001" customHeight="1"/>
    <row r="77" s="117" customFormat="1" ht="20.100000000000001" customHeight="1"/>
    <row r="78" s="117" customFormat="1" ht="20.100000000000001" customHeight="1"/>
    <row r="79" s="117" customFormat="1" ht="20.100000000000001" customHeight="1"/>
    <row r="80" s="117" customFormat="1" ht="20.100000000000001" customHeight="1"/>
    <row r="81" s="117" customFormat="1" ht="20.100000000000001" customHeight="1"/>
    <row r="82" s="117" customFormat="1" ht="20.100000000000001" customHeight="1"/>
    <row r="83" s="117" customFormat="1" ht="20.100000000000001" customHeight="1"/>
    <row r="84" s="117" customFormat="1" ht="20.100000000000001" customHeight="1"/>
    <row r="85" s="117" customFormat="1" ht="20.100000000000001" customHeight="1"/>
    <row r="86" s="117" customFormat="1" ht="20.100000000000001" customHeight="1"/>
    <row r="87" s="117" customFormat="1" ht="20.100000000000001" customHeight="1"/>
    <row r="88" s="117" customFormat="1" ht="20.100000000000001" customHeight="1"/>
    <row r="89" s="117" customFormat="1" ht="20.100000000000001" customHeight="1"/>
    <row r="90" s="117" customFormat="1" ht="20.100000000000001" customHeight="1"/>
    <row r="91" s="117" customFormat="1" ht="20.100000000000001" customHeight="1"/>
    <row r="92" s="117" customFormat="1" ht="20.100000000000001" customHeight="1"/>
    <row r="93" s="117" customFormat="1" ht="20.100000000000001" customHeight="1"/>
    <row r="94" s="117" customFormat="1" ht="20.100000000000001" customHeight="1"/>
    <row r="95" s="117" customFormat="1" ht="20.100000000000001" customHeight="1"/>
    <row r="96" s="117" customFormat="1" ht="20.100000000000001" customHeight="1"/>
    <row r="97" s="117" customFormat="1" ht="20.100000000000001" customHeight="1"/>
    <row r="98" s="117" customFormat="1" ht="20.100000000000001" customHeight="1"/>
    <row r="99" s="117" customFormat="1" ht="20.100000000000001" customHeight="1"/>
    <row r="100" s="117" customFormat="1" ht="20.100000000000001" customHeight="1"/>
    <row r="101" s="117" customFormat="1" ht="20.100000000000001" customHeight="1"/>
    <row r="102" s="117" customFormat="1" ht="20.100000000000001" customHeight="1"/>
    <row r="103" s="117" customFormat="1" ht="20.100000000000001" customHeight="1"/>
    <row r="104" s="117" customFormat="1" ht="20.100000000000001" customHeight="1"/>
    <row r="105" s="117" customFormat="1" ht="20.100000000000001" customHeight="1"/>
    <row r="106" s="117" customFormat="1" ht="20.100000000000001" customHeight="1"/>
    <row r="107" s="117" customFormat="1" ht="20.100000000000001" customHeight="1"/>
    <row r="108" s="117" customFormat="1" ht="20.100000000000001" customHeight="1"/>
    <row r="109" s="117" customFormat="1" ht="20.100000000000001" customHeight="1"/>
    <row r="110" s="117" customFormat="1" ht="20.100000000000001" customHeight="1"/>
    <row r="111" s="117" customFormat="1" ht="20.100000000000001" customHeight="1"/>
    <row r="112" s="117" customFormat="1" ht="20.100000000000001" customHeight="1"/>
    <row r="113" s="117" customFormat="1" ht="20.100000000000001" customHeight="1"/>
    <row r="114" s="117" customFormat="1" ht="20.100000000000001" customHeight="1"/>
    <row r="115" s="117" customFormat="1" ht="20.100000000000001" customHeight="1"/>
    <row r="116" s="117" customFormat="1" ht="20.100000000000001" customHeight="1"/>
    <row r="117" s="117" customFormat="1" ht="20.100000000000001" customHeight="1"/>
    <row r="118" s="117" customFormat="1" ht="20.100000000000001" customHeight="1"/>
    <row r="119" s="117" customFormat="1" ht="20.100000000000001" customHeight="1"/>
    <row r="120" s="117" customFormat="1" ht="20.100000000000001" customHeight="1"/>
    <row r="121" s="117" customFormat="1" ht="20.100000000000001" customHeight="1"/>
    <row r="122" s="117" customFormat="1" ht="20.100000000000001" customHeight="1"/>
    <row r="123" s="117" customFormat="1" ht="20.100000000000001" customHeight="1"/>
    <row r="124" s="117" customFormat="1" ht="20.100000000000001" customHeight="1"/>
    <row r="125" s="117" customFormat="1" ht="20.100000000000001" customHeight="1"/>
    <row r="126" s="117" customFormat="1" ht="20.100000000000001" customHeight="1"/>
    <row r="127" s="117" customFormat="1" ht="20.100000000000001" customHeight="1"/>
    <row r="128" s="117" customFormat="1" ht="20.100000000000001" customHeight="1"/>
    <row r="129" s="117" customFormat="1" ht="20.100000000000001" customHeight="1"/>
    <row r="130" s="117" customFormat="1" ht="20.100000000000001" customHeight="1"/>
    <row r="131" s="117" customFormat="1" ht="20.100000000000001" customHeight="1"/>
    <row r="132" s="117" customFormat="1" ht="20.100000000000001" customHeight="1"/>
    <row r="133" s="117" customFormat="1" ht="20.100000000000001" customHeight="1"/>
    <row r="134" s="117" customFormat="1" ht="20.100000000000001" customHeight="1"/>
    <row r="135" s="117" customFormat="1" ht="20.100000000000001" customHeight="1"/>
    <row r="136" s="117" customFormat="1" ht="20.100000000000001" customHeight="1"/>
    <row r="137" s="117" customFormat="1" ht="20.100000000000001" customHeight="1"/>
    <row r="138" s="117" customFormat="1" ht="20.100000000000001" customHeight="1"/>
    <row r="139" s="117" customFormat="1" ht="20.100000000000001" customHeight="1"/>
    <row r="140" s="117" customFormat="1" ht="20.100000000000001" customHeight="1"/>
    <row r="141" s="117" customFormat="1" ht="20.100000000000001" customHeight="1"/>
    <row r="142" s="117" customFormat="1" ht="20.100000000000001" customHeight="1"/>
    <row r="143" s="117" customFormat="1" ht="20.100000000000001" customHeight="1"/>
    <row r="144" s="117" customFormat="1" ht="20.100000000000001" customHeight="1"/>
    <row r="145" s="117" customFormat="1" ht="20.100000000000001" customHeight="1"/>
    <row r="146" s="117" customFormat="1" ht="20.100000000000001" customHeight="1"/>
    <row r="147" s="117" customFormat="1" ht="20.100000000000001" customHeight="1"/>
    <row r="148" s="117" customFormat="1" ht="20.100000000000001" customHeight="1"/>
    <row r="149" s="117" customFormat="1" ht="20.100000000000001" customHeight="1"/>
    <row r="150" s="117" customFormat="1" ht="20.100000000000001" customHeight="1"/>
    <row r="151" s="117" customFormat="1" ht="20.100000000000001" customHeight="1"/>
    <row r="152" s="117" customFormat="1" ht="20.100000000000001" customHeight="1"/>
    <row r="153" s="117" customFormat="1" ht="20.100000000000001" customHeight="1"/>
    <row r="154" s="117" customFormat="1" ht="20.100000000000001" customHeight="1"/>
    <row r="155" s="117" customFormat="1" ht="20.100000000000001" customHeight="1"/>
    <row r="156" s="117" customFormat="1" ht="20.100000000000001" customHeight="1"/>
    <row r="157" s="117" customFormat="1" ht="20.100000000000001" customHeight="1"/>
    <row r="158" s="117" customFormat="1" ht="20.100000000000001" customHeight="1"/>
    <row r="159" s="117" customFormat="1" ht="20.100000000000001" customHeight="1"/>
    <row r="160" s="117" customFormat="1" ht="20.100000000000001" customHeight="1"/>
    <row r="161" s="117" customFormat="1" ht="20.100000000000001" customHeight="1"/>
    <row r="162" s="117" customFormat="1" ht="20.100000000000001" customHeight="1"/>
    <row r="163" s="117" customFormat="1" ht="20.100000000000001" customHeight="1"/>
    <row r="164" s="117" customFormat="1" ht="20.100000000000001" customHeight="1"/>
    <row r="165" s="117" customFormat="1" ht="20.100000000000001" customHeight="1"/>
    <row r="166" s="117" customFormat="1" ht="20.100000000000001" customHeight="1"/>
    <row r="167" s="117" customFormat="1" ht="20.100000000000001" customHeight="1"/>
    <row r="168" s="117" customFormat="1" ht="20.100000000000001" customHeight="1"/>
    <row r="169" s="117" customFormat="1" ht="20.100000000000001" customHeight="1"/>
    <row r="170" s="117" customFormat="1" ht="20.100000000000001" customHeight="1"/>
    <row r="171" s="117" customFormat="1" ht="20.100000000000001" customHeight="1"/>
    <row r="172" s="117" customFormat="1" ht="20.100000000000001" customHeight="1"/>
    <row r="173" s="117" customFormat="1" ht="20.100000000000001" customHeight="1"/>
    <row r="174" s="117" customFormat="1" ht="20.100000000000001" customHeight="1"/>
    <row r="175" s="117" customFormat="1" ht="20.100000000000001" customHeight="1"/>
    <row r="176" s="117" customFormat="1" ht="20.100000000000001" customHeight="1"/>
    <row r="177" s="117" customFormat="1" ht="20.100000000000001" customHeight="1"/>
    <row r="178" s="117" customFormat="1" ht="20.100000000000001" customHeight="1"/>
    <row r="179" s="117" customFormat="1" ht="20.100000000000001" customHeight="1"/>
    <row r="180" s="117" customFormat="1" ht="20.100000000000001" customHeight="1"/>
    <row r="181" s="117" customFormat="1" ht="20.100000000000001" customHeight="1"/>
    <row r="182" s="117" customFormat="1" ht="20.100000000000001" customHeight="1"/>
    <row r="183" s="117" customFormat="1" ht="20.100000000000001" customHeight="1"/>
    <row r="184" s="117" customFormat="1" ht="20.100000000000001" customHeight="1"/>
    <row r="185" s="117" customFormat="1" ht="20.100000000000001" customHeight="1"/>
    <row r="186" s="117" customFormat="1" ht="20.100000000000001" customHeight="1"/>
    <row r="187" s="117" customFormat="1" ht="20.100000000000001" customHeight="1"/>
    <row r="188" s="117" customFormat="1" ht="20.100000000000001" customHeight="1"/>
    <row r="189" s="117" customFormat="1" ht="20.100000000000001" customHeight="1"/>
    <row r="190" s="117" customFormat="1" ht="20.100000000000001" customHeight="1"/>
    <row r="191" s="117" customFormat="1" ht="20.100000000000001" customHeight="1"/>
    <row r="192" s="117" customFormat="1" ht="20.100000000000001" customHeight="1"/>
    <row r="193" s="117" customFormat="1" ht="20.100000000000001" customHeight="1"/>
    <row r="194" s="117" customFormat="1" ht="20.100000000000001" customHeight="1"/>
    <row r="195" s="117" customFormat="1" ht="20.100000000000001" customHeight="1"/>
    <row r="196" s="117" customFormat="1" ht="20.100000000000001" customHeight="1"/>
    <row r="197" s="117" customFormat="1" ht="20.100000000000001" customHeight="1"/>
    <row r="198" s="117" customFormat="1" ht="20.100000000000001" customHeight="1"/>
    <row r="199" s="117" customFormat="1" ht="20.100000000000001" customHeight="1"/>
    <row r="200" s="117" customFormat="1" ht="20.100000000000001" customHeight="1"/>
    <row r="201" s="117" customFormat="1" ht="20.100000000000001" customHeight="1"/>
    <row r="202" s="117" customFormat="1" ht="20.100000000000001" customHeight="1"/>
    <row r="203" s="117" customFormat="1" ht="20.100000000000001" customHeight="1"/>
    <row r="204" s="117" customFormat="1" ht="20.100000000000001" customHeight="1"/>
    <row r="205" s="117" customFormat="1" ht="20.100000000000001" customHeight="1"/>
    <row r="206" s="117" customFormat="1" ht="20.100000000000001" customHeight="1"/>
    <row r="207" s="117" customFormat="1" ht="20.100000000000001" customHeight="1"/>
    <row r="208" s="117" customFormat="1" ht="20.100000000000001" customHeight="1"/>
    <row r="209" s="117" customFormat="1" ht="20.100000000000001" customHeight="1"/>
    <row r="210" s="117" customFormat="1" ht="20.100000000000001" customHeight="1"/>
    <row r="211" s="117" customFormat="1" ht="20.100000000000001" customHeight="1"/>
    <row r="212" s="117" customFormat="1" ht="20.100000000000001" customHeight="1"/>
    <row r="213" s="117" customFormat="1" ht="20.100000000000001" customHeight="1"/>
    <row r="214" s="117" customFormat="1" ht="20.100000000000001" customHeight="1"/>
    <row r="215" s="117" customFormat="1" ht="20.100000000000001" customHeight="1"/>
    <row r="216" s="117" customFormat="1" ht="20.100000000000001" customHeight="1"/>
    <row r="217" s="117" customFormat="1" ht="20.100000000000001" customHeight="1"/>
    <row r="218" s="117" customFormat="1" ht="20.100000000000001" customHeight="1"/>
    <row r="219" s="117" customFormat="1" ht="20.100000000000001" customHeight="1"/>
    <row r="220" s="117" customFormat="1" ht="20.100000000000001" customHeight="1"/>
    <row r="221" s="117" customFormat="1" ht="20.100000000000001" customHeight="1"/>
    <row r="222" s="117" customFormat="1" ht="20.100000000000001" customHeight="1"/>
    <row r="223" s="117" customFormat="1" ht="20.100000000000001" customHeight="1"/>
    <row r="224" s="117" customFormat="1" ht="20.100000000000001" customHeight="1"/>
    <row r="225" s="117" customFormat="1" ht="20.100000000000001" customHeight="1"/>
    <row r="226" s="117" customFormat="1" ht="20.100000000000001" customHeight="1"/>
    <row r="227" s="117" customFormat="1" ht="20.100000000000001" customHeight="1"/>
    <row r="228" s="117" customFormat="1" ht="20.100000000000001" customHeight="1"/>
    <row r="229" s="117" customFormat="1" ht="20.100000000000001" customHeight="1"/>
    <row r="230" s="117" customFormat="1" ht="20.100000000000001" customHeight="1"/>
    <row r="231" s="117" customFormat="1" ht="20.100000000000001" customHeight="1"/>
    <row r="232" s="117" customFormat="1" ht="20.100000000000001" customHeight="1"/>
    <row r="233" s="117" customFormat="1" ht="20.100000000000001" customHeight="1"/>
    <row r="234" s="117" customFormat="1" ht="20.100000000000001" customHeight="1"/>
    <row r="235" s="117" customFormat="1" ht="20.100000000000001" customHeight="1"/>
    <row r="236" s="117" customFormat="1" ht="20.100000000000001" customHeight="1"/>
    <row r="237" s="117" customFormat="1" ht="20.100000000000001" customHeight="1"/>
    <row r="238" s="117" customFormat="1" ht="20.100000000000001" customHeight="1"/>
    <row r="239" s="117" customFormat="1" ht="20.100000000000001" customHeight="1"/>
    <row r="240" s="117" customFormat="1" ht="20.100000000000001" customHeight="1"/>
    <row r="241" s="117" customFormat="1" ht="20.100000000000001" customHeight="1"/>
    <row r="242" s="117" customFormat="1" ht="20.100000000000001" customHeight="1"/>
    <row r="243" s="117" customFormat="1" ht="20.100000000000001" customHeight="1"/>
    <row r="244" s="117" customFormat="1" ht="20.100000000000001" customHeight="1"/>
    <row r="245" s="117" customFormat="1" ht="20.100000000000001" customHeight="1"/>
    <row r="246" s="117" customFormat="1" ht="20.100000000000001" customHeight="1"/>
    <row r="247" s="117" customFormat="1" ht="20.100000000000001" customHeight="1"/>
    <row r="248" s="117" customFormat="1" ht="20.100000000000001" customHeight="1"/>
    <row r="249" s="117" customFormat="1" ht="20.100000000000001" customHeight="1"/>
    <row r="250" s="117" customFormat="1" ht="20.100000000000001" customHeight="1"/>
    <row r="251" s="117" customFormat="1" ht="20.100000000000001" customHeight="1"/>
    <row r="252" s="117" customFormat="1" ht="20.100000000000001" customHeight="1"/>
    <row r="253" s="117" customFormat="1" ht="20.100000000000001" customHeight="1"/>
    <row r="254" s="117" customFormat="1" ht="20.100000000000001" customHeight="1"/>
    <row r="255" s="117" customFormat="1" ht="20.100000000000001" customHeight="1"/>
    <row r="256" s="117" customFormat="1" ht="20.100000000000001" customHeight="1"/>
    <row r="257" s="117" customFormat="1" ht="20.100000000000001" customHeight="1"/>
    <row r="258" s="117" customFormat="1" ht="20.100000000000001" customHeight="1"/>
    <row r="259" s="117" customFormat="1" ht="20.100000000000001" customHeight="1"/>
    <row r="260" s="117" customFormat="1" ht="20.100000000000001" customHeight="1"/>
    <row r="261" s="117" customFormat="1" ht="20.100000000000001" customHeight="1"/>
    <row r="262" s="117" customFormat="1" ht="20.100000000000001" customHeight="1"/>
    <row r="263" s="117" customFormat="1" ht="20.100000000000001" customHeight="1"/>
    <row r="264" s="117" customFormat="1" ht="20.100000000000001" customHeight="1"/>
    <row r="265" s="117" customFormat="1" ht="20.100000000000001" customHeight="1"/>
    <row r="266" s="117" customFormat="1" ht="20.100000000000001" customHeight="1"/>
    <row r="267" s="117" customFormat="1" ht="20.100000000000001" customHeight="1"/>
    <row r="268" s="117" customFormat="1" ht="20.100000000000001" customHeight="1"/>
    <row r="269" s="117" customFormat="1" ht="20.100000000000001" customHeight="1"/>
    <row r="270" s="117" customFormat="1" ht="20.100000000000001" customHeight="1"/>
    <row r="271" s="117" customFormat="1" ht="20.100000000000001" customHeight="1"/>
    <row r="272" s="117" customFormat="1" ht="20.100000000000001" customHeight="1"/>
    <row r="273" s="117" customFormat="1" ht="20.100000000000001" customHeight="1"/>
    <row r="274" s="117" customFormat="1" ht="20.100000000000001" customHeight="1"/>
    <row r="275" s="117" customFormat="1" ht="20.100000000000001" customHeight="1"/>
    <row r="276" s="117" customFormat="1" ht="20.100000000000001" customHeight="1"/>
    <row r="277" s="117" customFormat="1" ht="20.100000000000001" customHeight="1"/>
    <row r="278" s="117" customFormat="1" ht="20.100000000000001" customHeight="1"/>
    <row r="279" s="117" customFormat="1" ht="20.100000000000001" customHeight="1"/>
    <row r="280" s="117" customFormat="1" ht="20.100000000000001" customHeight="1"/>
    <row r="281" s="117" customFormat="1" ht="20.100000000000001" customHeight="1"/>
    <row r="282" s="117" customFormat="1" ht="20.100000000000001" customHeight="1"/>
    <row r="283" s="117" customFormat="1" ht="20.100000000000001" customHeight="1"/>
    <row r="284" s="117" customFormat="1" ht="20.100000000000001" customHeight="1"/>
    <row r="285" s="117" customFormat="1" ht="20.100000000000001" customHeight="1"/>
    <row r="286" s="117" customFormat="1" ht="20.100000000000001" customHeight="1"/>
    <row r="287" s="117" customFormat="1" ht="20.100000000000001" customHeight="1"/>
    <row r="288" s="117" customFormat="1" ht="20.100000000000001" customHeight="1"/>
    <row r="289" s="117" customFormat="1" ht="20.100000000000001" customHeight="1"/>
    <row r="290" s="117" customFormat="1" ht="20.100000000000001" customHeight="1"/>
    <row r="291" s="117" customFormat="1" ht="20.100000000000001" customHeight="1"/>
    <row r="292" s="117" customFormat="1" ht="20.100000000000001" customHeight="1"/>
    <row r="293" s="117" customFormat="1" ht="20.100000000000001" customHeight="1"/>
    <row r="294" s="117" customFormat="1" ht="20.100000000000001" customHeight="1"/>
    <row r="295" s="117" customFormat="1" ht="20.100000000000001" customHeight="1"/>
    <row r="296" s="117" customFormat="1" ht="20.100000000000001" customHeight="1"/>
    <row r="297" s="117" customFormat="1" ht="20.100000000000001" customHeight="1"/>
    <row r="298" s="117" customFormat="1" ht="20.100000000000001" customHeight="1"/>
    <row r="299" s="117" customFormat="1" ht="20.100000000000001" customHeight="1"/>
    <row r="300" s="117" customFormat="1" ht="20.100000000000001" customHeight="1"/>
    <row r="301" s="117" customFormat="1" ht="20.100000000000001" customHeight="1"/>
    <row r="302" s="117" customFormat="1" ht="20.100000000000001" customHeight="1"/>
    <row r="303" s="117" customFormat="1" ht="20.100000000000001" customHeight="1"/>
    <row r="304" s="117" customFormat="1" ht="20.100000000000001" customHeight="1"/>
    <row r="305" s="117" customFormat="1" ht="20.100000000000001" customHeight="1"/>
    <row r="306" s="117" customFormat="1" ht="20.100000000000001" customHeight="1"/>
    <row r="307" s="117" customFormat="1" ht="20.100000000000001" customHeight="1"/>
    <row r="308" s="117" customFormat="1" ht="20.100000000000001" customHeight="1"/>
    <row r="309" s="117" customFormat="1" ht="20.100000000000001" customHeight="1"/>
    <row r="310" s="117" customFormat="1" ht="20.100000000000001" customHeight="1"/>
    <row r="311" s="117" customFormat="1" ht="20.100000000000001" customHeight="1"/>
    <row r="312" s="117" customFormat="1" ht="20.100000000000001" customHeight="1"/>
    <row r="313" s="117" customFormat="1" ht="20.100000000000001" customHeight="1"/>
    <row r="314" s="117" customFormat="1" ht="20.100000000000001" customHeight="1"/>
    <row r="315" s="117" customFormat="1" ht="20.100000000000001" customHeight="1"/>
    <row r="316" s="117" customFormat="1" ht="20.100000000000001" customHeight="1"/>
    <row r="317" s="117" customFormat="1" ht="20.100000000000001" customHeight="1"/>
    <row r="318" s="117" customFormat="1" ht="20.100000000000001" customHeight="1"/>
  </sheetData>
  <phoneticPr fontId="29" type="noConversion"/>
  <pageMargins left="0.74803149606299202" right="0.511811023622047" top="0.62992125984252001" bottom="0.62992125984252001" header="0.511811023622047" footer="0.23622047244094499"/>
  <pageSetup orientation="portrait" r:id="rId1"/>
  <headerFooter alignWithMargins="0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6">
    <tabColor rgb="FF00B050"/>
  </sheetPr>
  <dimension ref="A1:N309"/>
  <sheetViews>
    <sheetView workbookViewId="0">
      <selection sqref="A1:XFD1048576"/>
    </sheetView>
  </sheetViews>
  <sheetFormatPr defaultRowHeight="12.75"/>
  <cols>
    <col min="1" max="1" width="39.28515625" style="117" customWidth="1"/>
    <col min="2" max="2" width="11.28515625" style="117" hidden="1" customWidth="1"/>
    <col min="3" max="11" width="11.5703125" style="117" customWidth="1"/>
    <col min="12" max="12" width="10.28515625" style="117" bestFit="1" customWidth="1"/>
    <col min="13" max="16384" width="9.140625" style="117"/>
  </cols>
  <sheetData>
    <row r="1" spans="1:13" ht="20.100000000000001" customHeight="1">
      <c r="A1" s="179" t="s">
        <v>489</v>
      </c>
      <c r="B1" s="180"/>
      <c r="C1" s="180"/>
      <c r="D1" s="180"/>
      <c r="E1" s="180"/>
      <c r="F1" s="183"/>
    </row>
    <row r="2" spans="1:13" ht="20.100000000000001" customHeight="1">
      <c r="A2" s="182" t="s">
        <v>490</v>
      </c>
      <c r="B2" s="180"/>
      <c r="C2" s="180"/>
      <c r="D2" s="180"/>
      <c r="E2" s="180"/>
      <c r="F2" s="183"/>
    </row>
    <row r="3" spans="1:13" ht="20.100000000000001" customHeight="1">
      <c r="A3" s="190"/>
      <c r="B3" s="180"/>
      <c r="C3" s="180"/>
      <c r="D3" s="180"/>
      <c r="E3" s="180"/>
      <c r="F3" s="183"/>
    </row>
    <row r="4" spans="1:13" ht="20.100000000000001" customHeight="1">
      <c r="A4" s="14"/>
      <c r="B4" s="14"/>
      <c r="C4" s="14"/>
      <c r="E4" s="118"/>
      <c r="F4" s="118"/>
      <c r="G4" s="118"/>
      <c r="H4" s="118"/>
      <c r="I4" s="118"/>
      <c r="M4" s="290" t="s">
        <v>484</v>
      </c>
    </row>
    <row r="5" spans="1:13" ht="27" customHeight="1">
      <c r="A5" s="230"/>
      <c r="B5" s="141">
        <v>2009</v>
      </c>
      <c r="C5" s="188">
        <v>2010</v>
      </c>
      <c r="D5" s="141">
        <v>2011</v>
      </c>
      <c r="E5" s="142">
        <v>2012</v>
      </c>
      <c r="F5" s="142">
        <v>2013</v>
      </c>
      <c r="G5" s="213">
        <v>2014</v>
      </c>
      <c r="H5" s="213">
        <v>2015</v>
      </c>
      <c r="I5" s="213">
        <v>2016</v>
      </c>
      <c r="J5" s="213">
        <v>2017</v>
      </c>
      <c r="K5" s="213">
        <v>2018</v>
      </c>
      <c r="L5" s="213">
        <v>2019</v>
      </c>
      <c r="M5" s="213">
        <v>2020</v>
      </c>
    </row>
    <row r="6" spans="1:13" ht="20.100000000000001" customHeight="1">
      <c r="A6" s="276" t="s">
        <v>17</v>
      </c>
      <c r="B6" s="137">
        <f t="shared" ref="B6:M6" si="0">SUM(B7:B21)</f>
        <v>37497</v>
      </c>
      <c r="C6" s="356">
        <f t="shared" si="0"/>
        <v>27519</v>
      </c>
      <c r="D6" s="356">
        <f t="shared" si="0"/>
        <v>28003</v>
      </c>
      <c r="E6" s="356">
        <f t="shared" si="0"/>
        <v>30569</v>
      </c>
      <c r="F6" s="356">
        <f t="shared" si="0"/>
        <v>29772</v>
      </c>
      <c r="G6" s="356">
        <f t="shared" si="0"/>
        <v>42127</v>
      </c>
      <c r="H6" s="356">
        <f t="shared" si="0"/>
        <v>52687</v>
      </c>
      <c r="I6" s="356">
        <f t="shared" si="0"/>
        <v>56529</v>
      </c>
      <c r="J6" s="356">
        <f t="shared" si="0"/>
        <v>63494</v>
      </c>
      <c r="K6" s="356">
        <f t="shared" si="0"/>
        <v>82667</v>
      </c>
      <c r="L6" s="356">
        <f t="shared" si="0"/>
        <v>84540</v>
      </c>
      <c r="M6" s="356">
        <f t="shared" si="0"/>
        <v>113343</v>
      </c>
    </row>
    <row r="7" spans="1:13" ht="20.100000000000001" customHeight="1">
      <c r="A7" s="117" t="s">
        <v>326</v>
      </c>
      <c r="B7" s="111">
        <v>8326</v>
      </c>
      <c r="C7" s="227">
        <v>4455</v>
      </c>
      <c r="D7" s="227">
        <v>4269</v>
      </c>
      <c r="E7" s="227">
        <v>4790</v>
      </c>
      <c r="F7" s="227">
        <v>4523</v>
      </c>
      <c r="G7" s="287">
        <v>6704</v>
      </c>
      <c r="H7" s="297">
        <v>7676</v>
      </c>
      <c r="I7" s="297">
        <v>8798</v>
      </c>
      <c r="J7" s="358">
        <v>9143</v>
      </c>
      <c r="K7" s="358">
        <v>6439</v>
      </c>
      <c r="L7" s="212">
        <v>10106</v>
      </c>
      <c r="M7" s="542">
        <v>9016</v>
      </c>
    </row>
    <row r="8" spans="1:13" ht="20.100000000000001" customHeight="1">
      <c r="A8" s="117" t="s">
        <v>327</v>
      </c>
      <c r="B8" s="111">
        <v>1808</v>
      </c>
      <c r="C8" s="227">
        <v>1630</v>
      </c>
      <c r="D8" s="227">
        <v>1630</v>
      </c>
      <c r="E8" s="227">
        <v>1637</v>
      </c>
      <c r="F8" s="227">
        <v>885</v>
      </c>
      <c r="G8" s="287">
        <v>1162</v>
      </c>
      <c r="H8" s="297">
        <v>1560</v>
      </c>
      <c r="I8" s="297">
        <v>1560</v>
      </c>
      <c r="J8" s="358">
        <v>1650</v>
      </c>
      <c r="K8" s="358">
        <v>3251</v>
      </c>
      <c r="L8" s="212">
        <v>3828</v>
      </c>
      <c r="M8" s="542">
        <v>4845</v>
      </c>
    </row>
    <row r="9" spans="1:13" ht="20.100000000000001" customHeight="1">
      <c r="A9" s="117" t="s">
        <v>328</v>
      </c>
      <c r="B9" s="111">
        <v>780</v>
      </c>
      <c r="C9" s="227">
        <v>786</v>
      </c>
      <c r="D9" s="227">
        <v>806</v>
      </c>
      <c r="E9" s="227">
        <v>945</v>
      </c>
      <c r="F9" s="227">
        <v>314</v>
      </c>
      <c r="G9" s="287">
        <v>887</v>
      </c>
      <c r="H9" s="297">
        <v>1015</v>
      </c>
      <c r="I9" s="297">
        <v>1195</v>
      </c>
      <c r="J9" s="358">
        <v>1993</v>
      </c>
      <c r="K9" s="358">
        <v>1143</v>
      </c>
      <c r="L9" s="212">
        <v>1032</v>
      </c>
      <c r="M9" s="542">
        <v>328</v>
      </c>
    </row>
    <row r="10" spans="1:13" ht="20.100000000000001" customHeight="1">
      <c r="A10" s="117" t="s">
        <v>329</v>
      </c>
      <c r="B10" s="111">
        <v>1536</v>
      </c>
      <c r="C10" s="227">
        <v>1349</v>
      </c>
      <c r="D10" s="227">
        <v>959</v>
      </c>
      <c r="E10" s="227">
        <v>1262</v>
      </c>
      <c r="F10" s="227">
        <v>1073</v>
      </c>
      <c r="G10" s="287">
        <v>1444</v>
      </c>
      <c r="H10" s="297">
        <v>2391</v>
      </c>
      <c r="I10" s="297">
        <v>2391</v>
      </c>
      <c r="J10" s="358">
        <v>3585</v>
      </c>
      <c r="K10" s="358">
        <v>6319</v>
      </c>
      <c r="L10" s="212">
        <v>6795</v>
      </c>
      <c r="M10" s="542">
        <v>12938</v>
      </c>
    </row>
    <row r="11" spans="1:13" ht="20.100000000000001" customHeight="1">
      <c r="A11" s="117" t="s">
        <v>330</v>
      </c>
      <c r="B11" s="111">
        <v>416</v>
      </c>
      <c r="C11" s="227">
        <v>555</v>
      </c>
      <c r="D11" s="227">
        <v>514</v>
      </c>
      <c r="E11" s="227">
        <v>553</v>
      </c>
      <c r="F11" s="227">
        <v>488</v>
      </c>
      <c r="G11" s="287">
        <v>594</v>
      </c>
      <c r="H11" s="297">
        <v>698</v>
      </c>
      <c r="I11" s="297">
        <v>729</v>
      </c>
      <c r="J11" s="358">
        <v>1136</v>
      </c>
      <c r="K11" s="358">
        <v>1245</v>
      </c>
      <c r="L11" s="212">
        <v>2022</v>
      </c>
      <c r="M11" s="542">
        <v>2423</v>
      </c>
    </row>
    <row r="12" spans="1:13" ht="20.100000000000001" customHeight="1">
      <c r="A12" s="117" t="s">
        <v>331</v>
      </c>
      <c r="B12" s="111">
        <v>2722</v>
      </c>
      <c r="C12" s="227">
        <v>2159</v>
      </c>
      <c r="D12" s="227">
        <v>2950</v>
      </c>
      <c r="E12" s="227">
        <v>2642</v>
      </c>
      <c r="F12" s="227">
        <v>3298</v>
      </c>
      <c r="G12" s="287">
        <v>3676</v>
      </c>
      <c r="H12" s="386">
        <v>3422</v>
      </c>
      <c r="I12" s="386">
        <v>3422</v>
      </c>
      <c r="J12" s="358">
        <v>3500</v>
      </c>
      <c r="K12" s="358">
        <v>9107</v>
      </c>
      <c r="L12" s="212">
        <v>9730</v>
      </c>
      <c r="M12" s="542">
        <v>7179</v>
      </c>
    </row>
    <row r="13" spans="1:13" ht="20.100000000000001" customHeight="1">
      <c r="A13" s="117" t="s">
        <v>332</v>
      </c>
      <c r="B13" s="111">
        <v>6600</v>
      </c>
      <c r="C13" s="227">
        <v>3291</v>
      </c>
      <c r="D13" s="227">
        <v>3350</v>
      </c>
      <c r="E13" s="227">
        <v>3291</v>
      </c>
      <c r="F13" s="227">
        <v>3300</v>
      </c>
      <c r="G13" s="287">
        <v>6043</v>
      </c>
      <c r="H13" s="297">
        <v>8962</v>
      </c>
      <c r="I13" s="297">
        <v>9352</v>
      </c>
      <c r="J13" s="358">
        <v>11715</v>
      </c>
      <c r="K13" s="358">
        <v>12416</v>
      </c>
      <c r="L13" s="212">
        <v>4023</v>
      </c>
      <c r="M13" s="542">
        <v>20423</v>
      </c>
    </row>
    <row r="14" spans="1:13" ht="20.100000000000001" customHeight="1">
      <c r="A14" s="117" t="s">
        <v>333</v>
      </c>
      <c r="B14" s="157">
        <v>3660</v>
      </c>
      <c r="C14" s="287">
        <v>1387</v>
      </c>
      <c r="D14" s="287">
        <v>1567</v>
      </c>
      <c r="E14" s="287">
        <v>2086</v>
      </c>
      <c r="F14" s="287">
        <v>2009</v>
      </c>
      <c r="G14" s="287">
        <v>3458</v>
      </c>
      <c r="H14" s="297">
        <v>4211</v>
      </c>
      <c r="I14" s="297">
        <v>4350</v>
      </c>
      <c r="J14" s="358">
        <v>5036</v>
      </c>
      <c r="K14" s="358">
        <v>5831</v>
      </c>
      <c r="L14" s="212">
        <v>9359</v>
      </c>
      <c r="M14" s="542">
        <v>11324</v>
      </c>
    </row>
    <row r="15" spans="1:13" ht="20.100000000000001" customHeight="1">
      <c r="A15" s="117" t="s">
        <v>334</v>
      </c>
      <c r="B15" s="157">
        <v>113</v>
      </c>
      <c r="C15" s="287">
        <v>126</v>
      </c>
      <c r="D15" s="287">
        <v>225</v>
      </c>
      <c r="E15" s="287">
        <v>258</v>
      </c>
      <c r="F15" s="287">
        <v>21</v>
      </c>
      <c r="G15" s="287">
        <v>107</v>
      </c>
      <c r="H15" s="297">
        <v>167</v>
      </c>
      <c r="I15" s="297">
        <v>670</v>
      </c>
      <c r="J15" s="358">
        <v>1464</v>
      </c>
      <c r="K15" s="358">
        <v>2328</v>
      </c>
      <c r="L15" s="212">
        <v>1468</v>
      </c>
      <c r="M15" s="542">
        <v>1871</v>
      </c>
    </row>
    <row r="16" spans="1:13" ht="20.100000000000001" customHeight="1">
      <c r="A16" s="117" t="s">
        <v>335</v>
      </c>
      <c r="B16" s="157">
        <v>1605</v>
      </c>
      <c r="C16" s="287">
        <v>2401</v>
      </c>
      <c r="D16" s="287">
        <v>2499</v>
      </c>
      <c r="E16" s="287">
        <v>2474</v>
      </c>
      <c r="F16" s="287">
        <v>4816</v>
      </c>
      <c r="G16" s="287">
        <v>7305</v>
      </c>
      <c r="H16" s="297">
        <v>9612</v>
      </c>
      <c r="I16" s="297">
        <v>9612</v>
      </c>
      <c r="J16" s="358">
        <v>9500</v>
      </c>
      <c r="K16" s="358">
        <v>10645</v>
      </c>
      <c r="L16" s="212">
        <v>13634</v>
      </c>
      <c r="M16" s="542">
        <v>17104</v>
      </c>
    </row>
    <row r="17" spans="1:13" ht="20.100000000000001" customHeight="1">
      <c r="A17" s="117" t="s">
        <v>336</v>
      </c>
      <c r="B17" s="157">
        <v>2500</v>
      </c>
      <c r="C17" s="287">
        <v>2100</v>
      </c>
      <c r="D17" s="287">
        <v>1800</v>
      </c>
      <c r="E17" s="287">
        <v>1700</v>
      </c>
      <c r="F17" s="287">
        <v>812</v>
      </c>
      <c r="G17" s="287">
        <v>726</v>
      </c>
      <c r="H17" s="297">
        <v>950</v>
      </c>
      <c r="I17" s="297">
        <v>950</v>
      </c>
      <c r="J17" s="358">
        <v>960</v>
      </c>
      <c r="K17" s="358">
        <v>3028</v>
      </c>
      <c r="L17" s="212">
        <v>2336</v>
      </c>
      <c r="M17" s="542">
        <v>1907</v>
      </c>
    </row>
    <row r="18" spans="1:13" ht="20.100000000000001" customHeight="1">
      <c r="A18" s="117" t="s">
        <v>337</v>
      </c>
      <c r="B18" s="157">
        <v>2872</v>
      </c>
      <c r="C18" s="287">
        <v>2779</v>
      </c>
      <c r="D18" s="287">
        <v>2880</v>
      </c>
      <c r="E18" s="287">
        <v>3327</v>
      </c>
      <c r="F18" s="287">
        <v>3475</v>
      </c>
      <c r="G18" s="287">
        <v>5573</v>
      </c>
      <c r="H18" s="386">
        <v>6404</v>
      </c>
      <c r="I18" s="386">
        <v>7520</v>
      </c>
      <c r="J18" s="358">
        <v>7610</v>
      </c>
      <c r="K18" s="358">
        <v>7511</v>
      </c>
      <c r="L18" s="212">
        <v>7207</v>
      </c>
      <c r="M18" s="542">
        <v>8126</v>
      </c>
    </row>
    <row r="19" spans="1:13" ht="20.100000000000001" customHeight="1">
      <c r="A19" s="117" t="s">
        <v>338</v>
      </c>
      <c r="B19" s="157">
        <v>1238</v>
      </c>
      <c r="C19" s="287">
        <v>1358</v>
      </c>
      <c r="D19" s="287">
        <v>1120</v>
      </c>
      <c r="E19" s="287">
        <v>1368</v>
      </c>
      <c r="F19" s="287">
        <v>1368</v>
      </c>
      <c r="G19" s="287">
        <v>894</v>
      </c>
      <c r="H19" s="392">
        <v>0</v>
      </c>
      <c r="I19" s="392">
        <v>0</v>
      </c>
      <c r="J19" s="392">
        <v>0</v>
      </c>
      <c r="K19" s="288">
        <v>3979</v>
      </c>
      <c r="L19" s="155">
        <v>2615</v>
      </c>
      <c r="M19" s="542">
        <v>2646</v>
      </c>
    </row>
    <row r="20" spans="1:13" ht="20.100000000000001" customHeight="1">
      <c r="A20" s="117" t="s">
        <v>339</v>
      </c>
      <c r="B20" s="157">
        <v>2674</v>
      </c>
      <c r="C20" s="287">
        <v>2877</v>
      </c>
      <c r="D20" s="287">
        <v>3012</v>
      </c>
      <c r="E20" s="287">
        <v>3859</v>
      </c>
      <c r="F20" s="287">
        <v>3040</v>
      </c>
      <c r="G20" s="287">
        <v>3058</v>
      </c>
      <c r="H20" s="297">
        <v>4756</v>
      </c>
      <c r="I20" s="297">
        <v>5117</v>
      </c>
      <c r="J20" s="358">
        <v>5352</v>
      </c>
      <c r="K20" s="358">
        <v>5701</v>
      </c>
      <c r="L20" s="212">
        <v>6453</v>
      </c>
      <c r="M20" s="542">
        <v>6452</v>
      </c>
    </row>
    <row r="21" spans="1:13" ht="20.100000000000001" customHeight="1">
      <c r="A21" s="117" t="s">
        <v>340</v>
      </c>
      <c r="B21" s="157">
        <v>647</v>
      </c>
      <c r="C21" s="287">
        <v>266</v>
      </c>
      <c r="D21" s="287">
        <v>422</v>
      </c>
      <c r="E21" s="287">
        <v>377</v>
      </c>
      <c r="F21" s="287">
        <v>350</v>
      </c>
      <c r="G21" s="287">
        <v>496</v>
      </c>
      <c r="H21" s="297">
        <v>863</v>
      </c>
      <c r="I21" s="297">
        <v>863</v>
      </c>
      <c r="J21" s="358">
        <v>850</v>
      </c>
      <c r="K21" s="358">
        <v>3724</v>
      </c>
      <c r="L21" s="212">
        <v>3932</v>
      </c>
      <c r="M21" s="542">
        <v>6761</v>
      </c>
    </row>
    <row r="22" spans="1:13" ht="20.100000000000001" customHeight="1">
      <c r="B22" s="157"/>
      <c r="C22" s="116"/>
      <c r="D22" s="116"/>
      <c r="E22" s="116"/>
      <c r="F22" s="116"/>
      <c r="H22" s="211"/>
      <c r="I22" s="211"/>
      <c r="J22" s="212"/>
    </row>
    <row r="23" spans="1:13" ht="20.100000000000001" customHeight="1">
      <c r="A23" s="14"/>
      <c r="B23" s="14"/>
      <c r="C23" s="14"/>
      <c r="D23" s="14"/>
      <c r="E23" s="14"/>
      <c r="F23" s="191"/>
    </row>
    <row r="24" spans="1:13" ht="20.100000000000001" customHeight="1">
      <c r="A24" s="14"/>
      <c r="B24" s="14"/>
      <c r="C24" s="14"/>
      <c r="D24" s="14"/>
      <c r="E24" s="14"/>
      <c r="F24" s="273"/>
    </row>
    <row r="25" spans="1:13" ht="20.100000000000001" customHeight="1">
      <c r="A25" s="14"/>
      <c r="B25" s="14"/>
      <c r="C25" s="14"/>
      <c r="D25" s="14"/>
      <c r="E25" s="14"/>
      <c r="F25" s="273"/>
    </row>
    <row r="26" spans="1:13" ht="20.100000000000001" customHeight="1">
      <c r="A26" s="14"/>
      <c r="B26" s="14"/>
      <c r="C26" s="14"/>
      <c r="D26" s="14"/>
      <c r="E26" s="14"/>
      <c r="F26" s="273"/>
    </row>
    <row r="27" spans="1:13" ht="20.100000000000001" customHeight="1">
      <c r="A27" s="14"/>
      <c r="B27" s="14"/>
      <c r="C27" s="14"/>
      <c r="D27" s="14"/>
      <c r="E27" s="14"/>
      <c r="F27" s="273"/>
    </row>
    <row r="28" spans="1:13" ht="20.100000000000001" customHeight="1">
      <c r="A28" s="14"/>
      <c r="B28" s="14"/>
      <c r="C28" s="14"/>
      <c r="D28" s="14"/>
      <c r="E28" s="14"/>
      <c r="F28" s="273"/>
    </row>
    <row r="29" spans="1:13" ht="20.100000000000001" customHeight="1">
      <c r="A29" s="14"/>
      <c r="B29" s="14"/>
      <c r="C29" s="14"/>
      <c r="D29" s="14"/>
      <c r="E29" s="14"/>
      <c r="F29" s="273"/>
    </row>
    <row r="30" spans="1:13" ht="20.100000000000001" customHeight="1">
      <c r="A30" s="14"/>
      <c r="B30" s="14"/>
      <c r="C30" s="14"/>
      <c r="D30" s="14"/>
      <c r="E30" s="14"/>
      <c r="F30" s="273"/>
    </row>
    <row r="31" spans="1:13" ht="20.100000000000001" customHeight="1">
      <c r="A31" s="14"/>
      <c r="B31" s="14"/>
      <c r="C31" s="14"/>
      <c r="D31" s="14"/>
      <c r="E31" s="14"/>
      <c r="F31" s="273"/>
    </row>
    <row r="32" spans="1:13" ht="20.100000000000001" customHeight="1">
      <c r="A32" s="14"/>
      <c r="B32" s="14"/>
      <c r="C32" s="14"/>
      <c r="D32" s="14"/>
      <c r="E32" s="14"/>
      <c r="F32" s="273"/>
    </row>
    <row r="33" spans="1:14" ht="20.100000000000001" customHeight="1">
      <c r="A33" s="14"/>
      <c r="B33" s="14"/>
      <c r="C33" s="14"/>
      <c r="D33" s="14"/>
      <c r="E33" s="14"/>
      <c r="F33" s="273"/>
    </row>
    <row r="34" spans="1:14" ht="20.100000000000001" customHeight="1">
      <c r="A34" s="14"/>
      <c r="B34" s="14"/>
      <c r="C34" s="14"/>
      <c r="D34" s="14"/>
      <c r="E34" s="14"/>
      <c r="F34" s="273"/>
    </row>
    <row r="35" spans="1:14" ht="20.100000000000001" customHeight="1">
      <c r="A35" s="14"/>
      <c r="B35" s="14"/>
      <c r="C35" s="14"/>
      <c r="D35" s="14"/>
      <c r="E35" s="14"/>
      <c r="F35" s="273"/>
    </row>
    <row r="36" spans="1:14" s="415" customFormat="1" ht="20.100000000000001" customHeight="1">
      <c r="A36" s="14"/>
      <c r="B36" s="14"/>
      <c r="C36" s="14"/>
      <c r="D36" s="14"/>
      <c r="E36" s="14"/>
      <c r="F36" s="290"/>
    </row>
    <row r="37" spans="1:14" s="415" customFormat="1" ht="20.100000000000001" customHeight="1">
      <c r="A37" s="14"/>
      <c r="B37" s="14"/>
      <c r="C37" s="14"/>
      <c r="D37" s="14"/>
      <c r="E37" s="14"/>
      <c r="F37" s="290"/>
    </row>
    <row r="38" spans="1:14" s="415" customFormat="1" ht="20.100000000000001" customHeight="1">
      <c r="A38" s="14"/>
      <c r="B38" s="14"/>
      <c r="C38" s="14"/>
      <c r="D38" s="14"/>
      <c r="E38" s="14"/>
      <c r="F38" s="290"/>
    </row>
    <row r="39" spans="1:14" ht="20.100000000000001" customHeight="1">
      <c r="A39" s="179" t="s">
        <v>458</v>
      </c>
      <c r="B39" s="180"/>
      <c r="C39" s="180"/>
      <c r="D39" s="180"/>
      <c r="E39" s="180"/>
      <c r="F39" s="181"/>
    </row>
    <row r="40" spans="1:14" ht="20.100000000000001" customHeight="1">
      <c r="A40" s="179" t="s">
        <v>160</v>
      </c>
      <c r="B40" s="180"/>
      <c r="C40" s="180"/>
      <c r="D40" s="180"/>
      <c r="E40" s="180"/>
      <c r="F40" s="181"/>
    </row>
    <row r="41" spans="1:14" ht="20.100000000000001" customHeight="1">
      <c r="A41" s="182" t="s">
        <v>57</v>
      </c>
      <c r="B41" s="180"/>
      <c r="C41" s="180"/>
      <c r="D41" s="180"/>
      <c r="E41" s="180"/>
      <c r="F41" s="181"/>
    </row>
    <row r="42" spans="1:14" ht="20.100000000000001" customHeight="1">
      <c r="A42" s="190"/>
      <c r="B42" s="199"/>
      <c r="C42" s="199"/>
      <c r="D42" s="199"/>
      <c r="E42" s="199"/>
      <c r="F42" s="14"/>
    </row>
    <row r="43" spans="1:14" s="14" customFormat="1" ht="20.100000000000001" customHeight="1">
      <c r="E43" s="118"/>
      <c r="F43" s="118"/>
      <c r="G43" s="118"/>
      <c r="H43" s="118"/>
      <c r="J43" s="296"/>
      <c r="M43" s="291" t="s">
        <v>404</v>
      </c>
    </row>
    <row r="44" spans="1:14" s="14" customFormat="1" ht="27" customHeight="1">
      <c r="A44" s="230"/>
      <c r="B44" s="141">
        <v>2009</v>
      </c>
      <c r="C44" s="188">
        <v>2010</v>
      </c>
      <c r="D44" s="141">
        <v>2011</v>
      </c>
      <c r="E44" s="142">
        <v>2012</v>
      </c>
      <c r="F44" s="142">
        <v>2013</v>
      </c>
      <c r="G44" s="213">
        <v>2014</v>
      </c>
      <c r="H44" s="213">
        <v>2015</v>
      </c>
      <c r="I44" s="213">
        <v>2016</v>
      </c>
      <c r="J44" s="213">
        <v>2017</v>
      </c>
      <c r="K44" s="213">
        <v>2018</v>
      </c>
      <c r="L44" s="213">
        <v>2019</v>
      </c>
      <c r="M44" s="213">
        <v>2020</v>
      </c>
    </row>
    <row r="45" spans="1:14" s="14" customFormat="1" ht="20.100000000000001" customHeight="1">
      <c r="A45" s="276" t="s">
        <v>405</v>
      </c>
      <c r="B45" s="217">
        <v>1235.0999999999999</v>
      </c>
      <c r="C45" s="373">
        <f t="shared" ref="C45:M45" si="1">+SUM(C46:C60)</f>
        <v>1793.7</v>
      </c>
      <c r="D45" s="373">
        <f t="shared" si="1"/>
        <v>2163</v>
      </c>
      <c r="E45" s="373">
        <f t="shared" si="1"/>
        <v>1377.6</v>
      </c>
      <c r="F45" s="373">
        <f t="shared" si="1"/>
        <v>1640.2</v>
      </c>
      <c r="G45" s="373">
        <f t="shared" si="1"/>
        <v>1937.18</v>
      </c>
      <c r="H45" s="373">
        <f t="shared" si="1"/>
        <v>1958.47</v>
      </c>
      <c r="I45" s="373">
        <f t="shared" si="1"/>
        <v>2229.9</v>
      </c>
      <c r="J45" s="373">
        <f t="shared" si="1"/>
        <v>2311.0500000000002</v>
      </c>
      <c r="K45" s="373">
        <f t="shared" si="1"/>
        <v>2495.0000000000005</v>
      </c>
      <c r="L45" s="373">
        <f t="shared" si="1"/>
        <v>2589.0000000000005</v>
      </c>
      <c r="M45" s="373">
        <f t="shared" si="1"/>
        <v>2766</v>
      </c>
    </row>
    <row r="46" spans="1:14" s="14" customFormat="1" ht="20.100000000000001" customHeight="1">
      <c r="A46" s="117" t="s">
        <v>326</v>
      </c>
      <c r="B46" s="218">
        <v>5.3</v>
      </c>
      <c r="C46" s="376">
        <v>16</v>
      </c>
      <c r="D46" s="376">
        <v>14.5</v>
      </c>
      <c r="E46" s="376">
        <v>8</v>
      </c>
      <c r="F46" s="376">
        <v>11.1</v>
      </c>
      <c r="G46" s="385">
        <v>8.0500000000000007</v>
      </c>
      <c r="H46" s="385">
        <v>10.6</v>
      </c>
      <c r="I46" s="385">
        <v>12</v>
      </c>
      <c r="J46" s="390">
        <v>9.75</v>
      </c>
      <c r="K46" s="385" t="s">
        <v>581</v>
      </c>
      <c r="L46" s="385" t="s">
        <v>581</v>
      </c>
      <c r="M46" s="543">
        <v>10.5</v>
      </c>
      <c r="N46" s="290"/>
    </row>
    <row r="47" spans="1:14" s="14" customFormat="1" ht="20.100000000000001" customHeight="1">
      <c r="A47" s="117" t="s">
        <v>327</v>
      </c>
      <c r="B47" s="218">
        <v>30</v>
      </c>
      <c r="C47" s="376">
        <v>58</v>
      </c>
      <c r="D47" s="376">
        <v>72</v>
      </c>
      <c r="E47" s="376">
        <v>58</v>
      </c>
      <c r="F47" s="376">
        <v>49</v>
      </c>
      <c r="G47" s="385">
        <v>4.2</v>
      </c>
      <c r="H47" s="385">
        <v>55</v>
      </c>
      <c r="I47" s="385">
        <v>98.9</v>
      </c>
      <c r="J47" s="390">
        <v>100</v>
      </c>
      <c r="K47" s="385">
        <v>258</v>
      </c>
      <c r="L47" s="14">
        <v>270</v>
      </c>
      <c r="M47" s="544">
        <v>280</v>
      </c>
    </row>
    <row r="48" spans="1:14" s="14" customFormat="1" ht="20.100000000000001" customHeight="1">
      <c r="A48" s="117" t="s">
        <v>328</v>
      </c>
      <c r="B48" s="218">
        <v>156</v>
      </c>
      <c r="C48" s="376">
        <v>268</v>
      </c>
      <c r="D48" s="376">
        <v>657</v>
      </c>
      <c r="E48" s="376">
        <v>71</v>
      </c>
      <c r="F48" s="376">
        <v>38</v>
      </c>
      <c r="G48" s="385">
        <v>71</v>
      </c>
      <c r="H48" s="385">
        <v>90</v>
      </c>
      <c r="I48" s="385">
        <v>180.29</v>
      </c>
      <c r="J48" s="390">
        <v>140</v>
      </c>
      <c r="K48" s="385">
        <v>394</v>
      </c>
      <c r="L48" s="14">
        <v>450</v>
      </c>
      <c r="M48" s="544">
        <v>510</v>
      </c>
    </row>
    <row r="49" spans="1:13" s="14" customFormat="1" ht="20.100000000000001" customHeight="1">
      <c r="A49" s="117" t="s">
        <v>329</v>
      </c>
      <c r="B49" s="218">
        <v>396</v>
      </c>
      <c r="C49" s="376">
        <v>669</v>
      </c>
      <c r="D49" s="376">
        <v>221</v>
      </c>
      <c r="E49" s="376">
        <v>167</v>
      </c>
      <c r="F49" s="376">
        <v>67</v>
      </c>
      <c r="G49" s="385">
        <v>57</v>
      </c>
      <c r="H49" s="385">
        <v>74</v>
      </c>
      <c r="I49" s="385">
        <v>80.92</v>
      </c>
      <c r="J49" s="390">
        <v>84</v>
      </c>
      <c r="K49" s="385">
        <v>26.1</v>
      </c>
      <c r="L49" s="14">
        <v>25.2</v>
      </c>
      <c r="M49" s="544">
        <v>30</v>
      </c>
    </row>
    <row r="50" spans="1:13" s="14" customFormat="1" ht="20.100000000000001" customHeight="1">
      <c r="A50" s="117" t="s">
        <v>330</v>
      </c>
      <c r="B50" s="218">
        <v>5.4</v>
      </c>
      <c r="C50" s="376">
        <v>5.4</v>
      </c>
      <c r="D50" s="376">
        <v>3.3</v>
      </c>
      <c r="E50" s="376">
        <v>3.8</v>
      </c>
      <c r="F50" s="376">
        <v>3.7</v>
      </c>
      <c r="G50" s="385">
        <v>3.43</v>
      </c>
      <c r="H50" s="385">
        <v>9.4</v>
      </c>
      <c r="I50" s="385">
        <v>10.23</v>
      </c>
      <c r="J50" s="390">
        <v>9.76</v>
      </c>
      <c r="K50" s="371" t="s">
        <v>581</v>
      </c>
      <c r="L50" s="371" t="s">
        <v>581</v>
      </c>
      <c r="M50" s="544">
        <v>3.2</v>
      </c>
    </row>
    <row r="51" spans="1:13" s="14" customFormat="1" ht="20.100000000000001" customHeight="1">
      <c r="A51" s="117" t="s">
        <v>331</v>
      </c>
      <c r="B51" s="218">
        <v>110</v>
      </c>
      <c r="C51" s="376">
        <v>153</v>
      </c>
      <c r="D51" s="376">
        <v>137.19999999999999</v>
      </c>
      <c r="E51" s="376">
        <v>256</v>
      </c>
      <c r="F51" s="376">
        <v>153</v>
      </c>
      <c r="G51" s="385">
        <v>310</v>
      </c>
      <c r="H51" s="376">
        <v>199</v>
      </c>
      <c r="I51" s="376">
        <v>223.55</v>
      </c>
      <c r="J51" s="390">
        <v>241.03</v>
      </c>
      <c r="K51" s="371">
        <v>337.6</v>
      </c>
      <c r="L51" s="14">
        <v>435.1</v>
      </c>
      <c r="M51" s="544">
        <v>450</v>
      </c>
    </row>
    <row r="52" spans="1:13" s="14" customFormat="1" ht="20.100000000000001" customHeight="1">
      <c r="A52" s="117" t="s">
        <v>332</v>
      </c>
      <c r="B52" s="218">
        <v>0</v>
      </c>
      <c r="C52" s="376">
        <v>0</v>
      </c>
      <c r="D52" s="376">
        <v>0</v>
      </c>
      <c r="E52" s="376">
        <v>0</v>
      </c>
      <c r="F52" s="376">
        <v>5.6</v>
      </c>
      <c r="G52" s="385">
        <v>8.3000000000000007</v>
      </c>
      <c r="H52" s="385">
        <v>8.9</v>
      </c>
      <c r="I52" s="385">
        <v>14.1</v>
      </c>
      <c r="J52" s="390">
        <v>14.3</v>
      </c>
      <c r="K52" s="371" t="s">
        <v>581</v>
      </c>
      <c r="L52" s="14">
        <v>13.2</v>
      </c>
      <c r="M52" s="544">
        <v>14.3</v>
      </c>
    </row>
    <row r="53" spans="1:13" s="14" customFormat="1" ht="20.100000000000001" customHeight="1">
      <c r="A53" s="117" t="s">
        <v>333</v>
      </c>
      <c r="B53" s="218">
        <v>113.4</v>
      </c>
      <c r="C53" s="376">
        <v>76</v>
      </c>
      <c r="D53" s="376">
        <v>503</v>
      </c>
      <c r="E53" s="376">
        <v>241</v>
      </c>
      <c r="F53" s="376">
        <v>544</v>
      </c>
      <c r="G53" s="385">
        <v>496</v>
      </c>
      <c r="H53" s="385">
        <v>456</v>
      </c>
      <c r="I53" s="385">
        <v>328</v>
      </c>
      <c r="J53" s="390">
        <v>330</v>
      </c>
      <c r="K53" s="371">
        <v>164.9</v>
      </c>
      <c r="L53" s="14">
        <v>165.8</v>
      </c>
      <c r="M53" s="544">
        <v>175</v>
      </c>
    </row>
    <row r="54" spans="1:13" s="14" customFormat="1" ht="20.100000000000001" customHeight="1">
      <c r="A54" s="117" t="s">
        <v>334</v>
      </c>
      <c r="B54" s="218">
        <v>61</v>
      </c>
      <c r="C54" s="376">
        <v>108.8</v>
      </c>
      <c r="D54" s="376">
        <v>57.6</v>
      </c>
      <c r="E54" s="376">
        <v>83</v>
      </c>
      <c r="F54" s="376">
        <v>89</v>
      </c>
      <c r="G54" s="385">
        <v>192</v>
      </c>
      <c r="H54" s="385">
        <v>185</v>
      </c>
      <c r="I54" s="385">
        <v>279.10000000000002</v>
      </c>
      <c r="J54" s="390">
        <v>371.41</v>
      </c>
      <c r="K54" s="371">
        <v>348.1</v>
      </c>
      <c r="L54" s="14">
        <v>389.2</v>
      </c>
      <c r="M54" s="544">
        <v>395</v>
      </c>
    </row>
    <row r="55" spans="1:13" s="14" customFormat="1" ht="20.100000000000001" customHeight="1">
      <c r="A55" s="117" t="s">
        <v>335</v>
      </c>
      <c r="B55" s="218">
        <v>124</v>
      </c>
      <c r="C55" s="376">
        <v>219</v>
      </c>
      <c r="D55" s="376">
        <v>140</v>
      </c>
      <c r="E55" s="376">
        <v>120</v>
      </c>
      <c r="F55" s="376">
        <v>146</v>
      </c>
      <c r="G55" s="385">
        <v>275</v>
      </c>
      <c r="H55" s="385">
        <v>316</v>
      </c>
      <c r="I55" s="385">
        <v>450</v>
      </c>
      <c r="J55" s="390">
        <v>470</v>
      </c>
      <c r="K55" s="371">
        <v>83.5</v>
      </c>
      <c r="L55" s="14">
        <v>85.3</v>
      </c>
      <c r="M55" s="544">
        <v>88</v>
      </c>
    </row>
    <row r="56" spans="1:13" s="14" customFormat="1" ht="20.100000000000001" customHeight="1">
      <c r="A56" s="117" t="s">
        <v>336</v>
      </c>
      <c r="B56" s="218">
        <v>139</v>
      </c>
      <c r="C56" s="376">
        <v>119.7</v>
      </c>
      <c r="D56" s="376">
        <v>214</v>
      </c>
      <c r="E56" s="376">
        <v>222</v>
      </c>
      <c r="F56" s="376">
        <v>239</v>
      </c>
      <c r="G56" s="385">
        <v>384</v>
      </c>
      <c r="H56" s="385">
        <v>390</v>
      </c>
      <c r="I56" s="385">
        <v>390</v>
      </c>
      <c r="J56" s="390">
        <v>380</v>
      </c>
      <c r="K56" s="371">
        <v>719.2</v>
      </c>
      <c r="L56" s="14">
        <v>591.4</v>
      </c>
      <c r="M56" s="544">
        <v>642</v>
      </c>
    </row>
    <row r="57" spans="1:13" s="14" customFormat="1" ht="20.100000000000001" customHeight="1">
      <c r="A57" s="117" t="s">
        <v>337</v>
      </c>
      <c r="B57" s="218">
        <v>18</v>
      </c>
      <c r="C57" s="376">
        <v>21</v>
      </c>
      <c r="D57" s="376">
        <v>47</v>
      </c>
      <c r="E57" s="376">
        <v>47</v>
      </c>
      <c r="F57" s="376">
        <v>6.3</v>
      </c>
      <c r="G57" s="385">
        <v>20.2</v>
      </c>
      <c r="H57" s="376">
        <v>23.57</v>
      </c>
      <c r="I57" s="376">
        <v>33.71</v>
      </c>
      <c r="J57" s="390">
        <v>30</v>
      </c>
      <c r="K57" s="371">
        <v>68.900000000000006</v>
      </c>
      <c r="L57" s="14">
        <v>67.8</v>
      </c>
      <c r="M57" s="544">
        <v>68</v>
      </c>
    </row>
    <row r="58" spans="1:13" s="14" customFormat="1" ht="20.100000000000001" customHeight="1">
      <c r="A58" s="117" t="s">
        <v>338</v>
      </c>
      <c r="B58" s="218">
        <v>4</v>
      </c>
      <c r="C58" s="376">
        <v>1.3</v>
      </c>
      <c r="D58" s="376">
        <v>15.3</v>
      </c>
      <c r="E58" s="376">
        <v>13</v>
      </c>
      <c r="F58" s="376">
        <v>193</v>
      </c>
      <c r="G58" s="385">
        <v>37</v>
      </c>
      <c r="H58" s="376">
        <v>71</v>
      </c>
      <c r="I58" s="376">
        <v>75.900000000000006</v>
      </c>
      <c r="J58" s="390">
        <v>74</v>
      </c>
      <c r="K58" s="371">
        <v>25.2</v>
      </c>
      <c r="L58" s="14">
        <v>26</v>
      </c>
      <c r="M58" s="544">
        <v>27</v>
      </c>
    </row>
    <row r="59" spans="1:13" s="14" customFormat="1" ht="20.100000000000001" customHeight="1">
      <c r="A59" s="117" t="s">
        <v>339</v>
      </c>
      <c r="B59" s="218">
        <v>72</v>
      </c>
      <c r="C59" s="376">
        <v>77</v>
      </c>
      <c r="D59" s="376">
        <v>79</v>
      </c>
      <c r="E59" s="376">
        <v>86</v>
      </c>
      <c r="F59" s="376">
        <v>93</v>
      </c>
      <c r="G59" s="385">
        <v>71</v>
      </c>
      <c r="H59" s="385">
        <v>70</v>
      </c>
      <c r="I59" s="385">
        <v>53.2</v>
      </c>
      <c r="J59" s="390">
        <v>56.8</v>
      </c>
      <c r="K59" s="371">
        <v>69</v>
      </c>
      <c r="L59" s="14">
        <v>70</v>
      </c>
      <c r="M59" s="544">
        <v>72</v>
      </c>
    </row>
    <row r="60" spans="1:13" s="14" customFormat="1" ht="20.100000000000001" customHeight="1">
      <c r="A60" s="117" t="s">
        <v>340</v>
      </c>
      <c r="B60" s="218">
        <v>1</v>
      </c>
      <c r="C60" s="376">
        <v>1.5</v>
      </c>
      <c r="D60" s="376">
        <v>2.1</v>
      </c>
      <c r="E60" s="376">
        <v>1.8</v>
      </c>
      <c r="F60" s="376">
        <v>2.5</v>
      </c>
      <c r="G60" s="385">
        <v>0</v>
      </c>
      <c r="H60" s="385">
        <v>0</v>
      </c>
      <c r="I60" s="385">
        <v>0</v>
      </c>
      <c r="J60" s="385">
        <v>0</v>
      </c>
      <c r="K60" s="371">
        <v>0.5</v>
      </c>
      <c r="L60" s="192">
        <v>0</v>
      </c>
      <c r="M60" s="544">
        <v>1</v>
      </c>
    </row>
    <row r="61" spans="1:13" s="14" customFormat="1" ht="20.100000000000001" customHeight="1">
      <c r="B61" s="218"/>
      <c r="C61" s="219"/>
      <c r="D61" s="219"/>
      <c r="E61" s="219"/>
      <c r="F61" s="219"/>
      <c r="H61" s="211"/>
      <c r="I61" s="211"/>
      <c r="J61" s="192"/>
    </row>
    <row r="62" spans="1:13" ht="20.100000000000001" customHeight="1">
      <c r="A62" s="14"/>
      <c r="B62" s="14"/>
      <c r="C62" s="14"/>
      <c r="D62" s="14"/>
      <c r="E62" s="14"/>
      <c r="F62" s="210"/>
    </row>
    <row r="63" spans="1:13" ht="20.100000000000001" customHeight="1">
      <c r="A63" s="14"/>
      <c r="B63" s="14"/>
      <c r="C63" s="14"/>
      <c r="D63" s="14"/>
      <c r="E63" s="14"/>
      <c r="F63" s="191"/>
    </row>
    <row r="64" spans="1:13" ht="20.100000000000001" customHeight="1">
      <c r="A64" s="14"/>
      <c r="B64" s="14"/>
      <c r="C64" s="14"/>
      <c r="D64" s="14"/>
      <c r="E64" s="14"/>
      <c r="F64" s="191"/>
    </row>
    <row r="65" spans="1:6" ht="20.100000000000001" customHeight="1">
      <c r="A65" s="14"/>
      <c r="B65" s="14"/>
      <c r="C65" s="14"/>
      <c r="D65" s="14"/>
      <c r="E65" s="14"/>
      <c r="F65" s="191"/>
    </row>
    <row r="66" spans="1:6" ht="20.100000000000001" customHeight="1">
      <c r="A66" s="14"/>
      <c r="B66" s="14"/>
      <c r="C66" s="14"/>
      <c r="D66" s="14"/>
      <c r="E66" s="14"/>
      <c r="F66" s="191"/>
    </row>
    <row r="67" spans="1:6" ht="20.100000000000001" customHeight="1">
      <c r="A67" s="14"/>
      <c r="B67" s="14"/>
      <c r="C67" s="14"/>
      <c r="D67" s="14"/>
      <c r="E67" s="14"/>
      <c r="F67" s="191"/>
    </row>
    <row r="68" spans="1:6" ht="20.100000000000001" customHeight="1">
      <c r="A68" s="14"/>
      <c r="B68" s="14"/>
      <c r="C68" s="14"/>
      <c r="D68" s="14"/>
      <c r="E68" s="14"/>
      <c r="F68" s="191"/>
    </row>
    <row r="69" spans="1:6" ht="20.100000000000001" customHeight="1">
      <c r="A69" s="14"/>
      <c r="B69" s="14"/>
      <c r="C69" s="14"/>
      <c r="D69" s="14"/>
      <c r="E69" s="14"/>
      <c r="F69" s="191"/>
    </row>
    <row r="70" spans="1:6" ht="20.100000000000001" customHeight="1">
      <c r="A70" s="14"/>
      <c r="B70" s="14"/>
      <c r="C70" s="14"/>
      <c r="D70" s="14"/>
      <c r="E70" s="14"/>
      <c r="F70" s="191"/>
    </row>
    <row r="71" spans="1:6" ht="20.100000000000001" customHeight="1">
      <c r="A71" s="14"/>
      <c r="B71" s="14"/>
      <c r="C71" s="14"/>
      <c r="D71" s="14"/>
      <c r="E71" s="14"/>
      <c r="F71" s="191"/>
    </row>
    <row r="72" spans="1:6" ht="20.100000000000001" customHeight="1">
      <c r="A72" s="14"/>
      <c r="B72" s="14"/>
      <c r="C72" s="14"/>
      <c r="D72" s="14"/>
      <c r="E72" s="14"/>
      <c r="F72" s="191"/>
    </row>
    <row r="73" spans="1:6" ht="20.100000000000001" customHeight="1">
      <c r="A73" s="14"/>
      <c r="B73" s="14"/>
      <c r="C73" s="14"/>
      <c r="D73" s="14"/>
      <c r="E73" s="14"/>
      <c r="F73" s="191"/>
    </row>
    <row r="74" spans="1:6" ht="20.100000000000001" customHeight="1">
      <c r="A74" s="14"/>
      <c r="B74" s="14"/>
      <c r="C74" s="14"/>
      <c r="D74" s="14"/>
      <c r="E74" s="14"/>
      <c r="F74" s="191"/>
    </row>
    <row r="75" spans="1:6" ht="20.100000000000001" customHeight="1">
      <c r="A75" s="14"/>
      <c r="B75" s="14"/>
      <c r="C75" s="14"/>
      <c r="D75" s="14"/>
      <c r="E75" s="14"/>
      <c r="F75" s="191"/>
    </row>
    <row r="76" spans="1:6" ht="20.100000000000001" customHeight="1">
      <c r="A76" s="14"/>
      <c r="B76" s="14"/>
      <c r="C76" s="14"/>
      <c r="D76" s="14"/>
      <c r="E76" s="14"/>
      <c r="F76" s="191"/>
    </row>
    <row r="77" spans="1:6" ht="20.100000000000001" customHeight="1">
      <c r="A77" s="14"/>
      <c r="B77" s="14"/>
      <c r="C77" s="14"/>
      <c r="D77" s="14"/>
      <c r="E77" s="14"/>
      <c r="F77" s="191"/>
    </row>
    <row r="78" spans="1:6" ht="20.100000000000001" customHeight="1">
      <c r="A78" s="14"/>
      <c r="B78" s="14"/>
      <c r="C78" s="14"/>
      <c r="D78" s="14"/>
      <c r="E78" s="14"/>
      <c r="F78" s="191"/>
    </row>
    <row r="79" spans="1:6" ht="20.100000000000001" customHeight="1">
      <c r="A79" s="14"/>
      <c r="B79" s="14"/>
      <c r="C79" s="14"/>
      <c r="D79" s="14"/>
      <c r="E79" s="14"/>
      <c r="F79" s="191"/>
    </row>
    <row r="80" spans="1:6" ht="20.100000000000001" customHeight="1">
      <c r="A80" s="14"/>
      <c r="B80" s="14"/>
      <c r="C80" s="14"/>
      <c r="D80" s="14"/>
      <c r="E80" s="14"/>
      <c r="F80" s="191"/>
    </row>
    <row r="81" spans="1:6" ht="20.100000000000001" customHeight="1">
      <c r="A81" s="14"/>
      <c r="B81" s="14"/>
      <c r="C81" s="14"/>
      <c r="D81" s="14"/>
      <c r="E81" s="14"/>
      <c r="F81" s="191"/>
    </row>
    <row r="82" spans="1:6" ht="20.100000000000001" customHeight="1">
      <c r="A82" s="14"/>
      <c r="B82" s="14"/>
      <c r="C82" s="14"/>
      <c r="D82" s="14"/>
      <c r="E82" s="14"/>
      <c r="F82" s="191"/>
    </row>
    <row r="83" spans="1:6" ht="20.100000000000001" customHeight="1">
      <c r="A83" s="14"/>
      <c r="B83" s="14"/>
      <c r="C83" s="14"/>
      <c r="D83" s="14"/>
      <c r="E83" s="14"/>
      <c r="F83" s="191"/>
    </row>
    <row r="84" spans="1:6" ht="20.100000000000001" customHeight="1">
      <c r="A84" s="14"/>
      <c r="B84" s="14"/>
      <c r="C84" s="14"/>
      <c r="D84" s="14"/>
      <c r="E84" s="14"/>
      <c r="F84" s="191"/>
    </row>
    <row r="85" spans="1:6" ht="20.100000000000001" customHeight="1">
      <c r="A85" s="14"/>
      <c r="B85" s="14"/>
      <c r="C85" s="14"/>
      <c r="D85" s="14"/>
      <c r="E85" s="14"/>
      <c r="F85" s="191"/>
    </row>
    <row r="86" spans="1:6" ht="20.100000000000001" customHeight="1">
      <c r="A86" s="14"/>
      <c r="B86" s="14"/>
      <c r="C86" s="14"/>
      <c r="D86" s="14"/>
      <c r="E86" s="14"/>
      <c r="F86" s="191"/>
    </row>
    <row r="87" spans="1:6" ht="20.100000000000001" customHeight="1">
      <c r="A87" s="14"/>
      <c r="B87" s="14"/>
      <c r="C87" s="14"/>
      <c r="D87" s="14"/>
      <c r="E87" s="14"/>
      <c r="F87" s="191"/>
    </row>
    <row r="88" spans="1:6" ht="20.100000000000001" customHeight="1">
      <c r="A88" s="14"/>
      <c r="B88" s="14"/>
      <c r="C88" s="14"/>
      <c r="D88" s="14"/>
      <c r="E88" s="14"/>
      <c r="F88" s="191"/>
    </row>
    <row r="89" spans="1:6" ht="20.100000000000001" customHeight="1"/>
    <row r="90" spans="1:6" ht="20.100000000000001" customHeight="1"/>
    <row r="91" spans="1:6" ht="20.100000000000001" customHeight="1"/>
    <row r="92" spans="1:6" ht="20.100000000000001" customHeight="1"/>
    <row r="93" spans="1:6" ht="20.100000000000001" customHeight="1"/>
    <row r="94" spans="1:6" ht="20.100000000000001" customHeight="1"/>
    <row r="95" spans="1:6" ht="20.100000000000001" customHeight="1"/>
    <row r="96" spans="1:6" ht="20.100000000000001" customHeight="1"/>
    <row r="97" s="117" customFormat="1" ht="20.100000000000001" customHeight="1"/>
    <row r="98" s="117" customFormat="1" ht="20.100000000000001" customHeight="1"/>
    <row r="99" s="117" customFormat="1" ht="20.100000000000001" customHeight="1"/>
    <row r="100" s="117" customFormat="1" ht="20.100000000000001" customHeight="1"/>
    <row r="101" s="117" customFormat="1" ht="20.100000000000001" customHeight="1"/>
    <row r="102" s="117" customFormat="1" ht="20.100000000000001" customHeight="1"/>
    <row r="103" s="117" customFormat="1" ht="20.100000000000001" customHeight="1"/>
    <row r="104" s="117" customFormat="1" ht="20.100000000000001" customHeight="1"/>
    <row r="105" s="117" customFormat="1" ht="20.100000000000001" customHeight="1"/>
    <row r="106" s="117" customFormat="1" ht="20.100000000000001" customHeight="1"/>
    <row r="107" s="117" customFormat="1" ht="20.100000000000001" customHeight="1"/>
    <row r="108" s="117" customFormat="1" ht="20.100000000000001" customHeight="1"/>
    <row r="109" s="117" customFormat="1" ht="20.100000000000001" customHeight="1"/>
    <row r="110" s="117" customFormat="1" ht="20.100000000000001" customHeight="1"/>
    <row r="111" s="117" customFormat="1" ht="20.100000000000001" customHeight="1"/>
    <row r="112" s="117" customFormat="1" ht="20.100000000000001" customHeight="1"/>
    <row r="113" s="117" customFormat="1" ht="20.100000000000001" customHeight="1"/>
    <row r="114" s="117" customFormat="1" ht="20.100000000000001" customHeight="1"/>
    <row r="115" s="117" customFormat="1" ht="20.100000000000001" customHeight="1"/>
    <row r="116" s="117" customFormat="1" ht="20.100000000000001" customHeight="1"/>
    <row r="117" s="117" customFormat="1" ht="20.100000000000001" customHeight="1"/>
    <row r="118" s="117" customFormat="1" ht="20.100000000000001" customHeight="1"/>
    <row r="119" s="117" customFormat="1" ht="20.100000000000001" customHeight="1"/>
    <row r="120" s="117" customFormat="1" ht="20.100000000000001" customHeight="1"/>
    <row r="121" s="117" customFormat="1" ht="20.100000000000001" customHeight="1"/>
    <row r="122" s="117" customFormat="1" ht="20.100000000000001" customHeight="1"/>
    <row r="123" s="117" customFormat="1" ht="20.100000000000001" customHeight="1"/>
    <row r="124" s="117" customFormat="1" ht="20.100000000000001" customHeight="1"/>
    <row r="125" s="117" customFormat="1" ht="20.100000000000001" customHeight="1"/>
    <row r="126" s="117" customFormat="1" ht="20.100000000000001" customHeight="1"/>
    <row r="127" s="117" customFormat="1" ht="20.100000000000001" customHeight="1"/>
    <row r="128" s="117" customFormat="1" ht="20.100000000000001" customHeight="1"/>
    <row r="129" s="117" customFormat="1" ht="20.100000000000001" customHeight="1"/>
    <row r="130" s="117" customFormat="1" ht="20.100000000000001" customHeight="1"/>
    <row r="131" s="117" customFormat="1" ht="20.100000000000001" customHeight="1"/>
    <row r="132" s="117" customFormat="1" ht="20.100000000000001" customHeight="1"/>
    <row r="133" s="117" customFormat="1" ht="20.100000000000001" customHeight="1"/>
    <row r="134" s="117" customFormat="1" ht="20.100000000000001" customHeight="1"/>
    <row r="135" s="117" customFormat="1" ht="20.100000000000001" customHeight="1"/>
    <row r="136" s="117" customFormat="1" ht="20.100000000000001" customHeight="1"/>
    <row r="137" s="117" customFormat="1" ht="20.100000000000001" customHeight="1"/>
    <row r="138" s="117" customFormat="1" ht="20.100000000000001" customHeight="1"/>
    <row r="139" s="117" customFormat="1" ht="20.100000000000001" customHeight="1"/>
    <row r="140" s="117" customFormat="1" ht="20.100000000000001" customHeight="1"/>
    <row r="141" s="117" customFormat="1" ht="20.100000000000001" customHeight="1"/>
    <row r="142" s="117" customFormat="1" ht="20.100000000000001" customHeight="1"/>
    <row r="143" s="117" customFormat="1" ht="20.100000000000001" customHeight="1"/>
    <row r="144" s="117" customFormat="1" ht="20.100000000000001" customHeight="1"/>
    <row r="145" s="117" customFormat="1" ht="20.100000000000001" customHeight="1"/>
    <row r="146" s="117" customFormat="1" ht="20.100000000000001" customHeight="1"/>
    <row r="147" s="117" customFormat="1" ht="20.100000000000001" customHeight="1"/>
    <row r="148" s="117" customFormat="1" ht="20.100000000000001" customHeight="1"/>
    <row r="149" s="117" customFormat="1" ht="20.100000000000001" customHeight="1"/>
    <row r="150" s="117" customFormat="1" ht="20.100000000000001" customHeight="1"/>
    <row r="151" s="117" customFormat="1" ht="20.100000000000001" customHeight="1"/>
    <row r="152" s="117" customFormat="1" ht="20.100000000000001" customHeight="1"/>
    <row r="153" s="117" customFormat="1" ht="20.100000000000001" customHeight="1"/>
    <row r="154" s="117" customFormat="1" ht="20.100000000000001" customHeight="1"/>
    <row r="155" s="117" customFormat="1" ht="20.100000000000001" customHeight="1"/>
    <row r="156" s="117" customFormat="1" ht="20.100000000000001" customHeight="1"/>
    <row r="157" s="117" customFormat="1" ht="20.100000000000001" customHeight="1"/>
    <row r="158" s="117" customFormat="1" ht="20.100000000000001" customHeight="1"/>
    <row r="159" s="117" customFormat="1" ht="20.100000000000001" customHeight="1"/>
    <row r="160" s="117" customFormat="1" ht="20.100000000000001" customHeight="1"/>
    <row r="161" s="117" customFormat="1" ht="20.100000000000001" customHeight="1"/>
    <row r="162" s="117" customFormat="1" ht="20.100000000000001" customHeight="1"/>
    <row r="163" s="117" customFormat="1" ht="20.100000000000001" customHeight="1"/>
    <row r="164" s="117" customFormat="1" ht="20.100000000000001" customHeight="1"/>
    <row r="165" s="117" customFormat="1" ht="20.100000000000001" customHeight="1"/>
    <row r="166" s="117" customFormat="1" ht="20.100000000000001" customHeight="1"/>
    <row r="167" s="117" customFormat="1" ht="20.100000000000001" customHeight="1"/>
    <row r="168" s="117" customFormat="1" ht="20.100000000000001" customHeight="1"/>
    <row r="169" s="117" customFormat="1" ht="20.100000000000001" customHeight="1"/>
    <row r="170" s="117" customFormat="1" ht="20.100000000000001" customHeight="1"/>
    <row r="171" s="117" customFormat="1" ht="20.100000000000001" customHeight="1"/>
    <row r="172" s="117" customFormat="1" ht="20.100000000000001" customHeight="1"/>
    <row r="173" s="117" customFormat="1" ht="20.100000000000001" customHeight="1"/>
    <row r="174" s="117" customFormat="1" ht="20.100000000000001" customHeight="1"/>
    <row r="175" s="117" customFormat="1" ht="20.100000000000001" customHeight="1"/>
    <row r="176" s="117" customFormat="1" ht="20.100000000000001" customHeight="1"/>
    <row r="177" s="117" customFormat="1" ht="20.100000000000001" customHeight="1"/>
    <row r="178" s="117" customFormat="1" ht="20.100000000000001" customHeight="1"/>
    <row r="179" s="117" customFormat="1" ht="20.100000000000001" customHeight="1"/>
    <row r="180" s="117" customFormat="1" ht="20.100000000000001" customHeight="1"/>
    <row r="181" s="117" customFormat="1" ht="20.100000000000001" customHeight="1"/>
    <row r="182" s="117" customFormat="1" ht="20.100000000000001" customHeight="1"/>
    <row r="183" s="117" customFormat="1" ht="20.100000000000001" customHeight="1"/>
    <row r="184" s="117" customFormat="1" ht="20.100000000000001" customHeight="1"/>
    <row r="185" s="117" customFormat="1" ht="20.100000000000001" customHeight="1"/>
    <row r="186" s="117" customFormat="1" ht="20.100000000000001" customHeight="1"/>
    <row r="187" s="117" customFormat="1" ht="20.100000000000001" customHeight="1"/>
    <row r="188" s="117" customFormat="1" ht="20.100000000000001" customHeight="1"/>
    <row r="189" s="117" customFormat="1" ht="20.100000000000001" customHeight="1"/>
    <row r="190" s="117" customFormat="1" ht="20.100000000000001" customHeight="1"/>
    <row r="191" s="117" customFormat="1" ht="20.100000000000001" customHeight="1"/>
    <row r="192" s="117" customFormat="1" ht="20.100000000000001" customHeight="1"/>
    <row r="193" s="117" customFormat="1" ht="20.100000000000001" customHeight="1"/>
    <row r="194" s="117" customFormat="1" ht="20.100000000000001" customHeight="1"/>
    <row r="195" s="117" customFormat="1" ht="20.100000000000001" customHeight="1"/>
    <row r="196" s="117" customFormat="1" ht="20.100000000000001" customHeight="1"/>
    <row r="197" s="117" customFormat="1" ht="20.100000000000001" customHeight="1"/>
    <row r="198" s="117" customFormat="1" ht="20.100000000000001" customHeight="1"/>
    <row r="199" s="117" customFormat="1" ht="20.100000000000001" customHeight="1"/>
    <row r="200" s="117" customFormat="1" ht="20.100000000000001" customHeight="1"/>
    <row r="201" s="117" customFormat="1" ht="20.100000000000001" customHeight="1"/>
    <row r="202" s="117" customFormat="1" ht="20.100000000000001" customHeight="1"/>
    <row r="203" s="117" customFormat="1" ht="20.100000000000001" customHeight="1"/>
    <row r="204" s="117" customFormat="1" ht="20.100000000000001" customHeight="1"/>
    <row r="205" s="117" customFormat="1" ht="20.100000000000001" customHeight="1"/>
    <row r="206" s="117" customFormat="1" ht="20.100000000000001" customHeight="1"/>
    <row r="207" s="117" customFormat="1" ht="20.100000000000001" customHeight="1"/>
    <row r="208" s="117" customFormat="1" ht="20.100000000000001" customHeight="1"/>
    <row r="209" s="117" customFormat="1" ht="20.100000000000001" customHeight="1"/>
    <row r="210" s="117" customFormat="1" ht="20.100000000000001" customHeight="1"/>
    <row r="211" s="117" customFormat="1" ht="20.100000000000001" customHeight="1"/>
    <row r="212" s="117" customFormat="1" ht="20.100000000000001" customHeight="1"/>
    <row r="213" s="117" customFormat="1" ht="20.100000000000001" customHeight="1"/>
    <row r="214" s="117" customFormat="1" ht="20.100000000000001" customHeight="1"/>
    <row r="215" s="117" customFormat="1" ht="20.100000000000001" customHeight="1"/>
    <row r="216" s="117" customFormat="1" ht="20.100000000000001" customHeight="1"/>
    <row r="217" s="117" customFormat="1" ht="20.100000000000001" customHeight="1"/>
    <row r="218" s="117" customFormat="1" ht="20.100000000000001" customHeight="1"/>
    <row r="219" s="117" customFormat="1" ht="20.100000000000001" customHeight="1"/>
    <row r="220" s="117" customFormat="1" ht="20.100000000000001" customHeight="1"/>
    <row r="221" s="117" customFormat="1" ht="20.100000000000001" customHeight="1"/>
    <row r="222" s="117" customFormat="1" ht="20.100000000000001" customHeight="1"/>
    <row r="223" s="117" customFormat="1" ht="20.100000000000001" customHeight="1"/>
    <row r="224" s="117" customFormat="1" ht="20.100000000000001" customHeight="1"/>
    <row r="225" s="117" customFormat="1" ht="20.100000000000001" customHeight="1"/>
    <row r="226" s="117" customFormat="1" ht="20.100000000000001" customHeight="1"/>
    <row r="227" s="117" customFormat="1" ht="20.100000000000001" customHeight="1"/>
    <row r="228" s="117" customFormat="1" ht="20.100000000000001" customHeight="1"/>
    <row r="229" s="117" customFormat="1" ht="20.100000000000001" customHeight="1"/>
    <row r="230" s="117" customFormat="1" ht="20.100000000000001" customHeight="1"/>
    <row r="231" s="117" customFormat="1" ht="20.100000000000001" customHeight="1"/>
    <row r="232" s="117" customFormat="1" ht="20.100000000000001" customHeight="1"/>
    <row r="233" s="117" customFormat="1" ht="20.100000000000001" customHeight="1"/>
    <row r="234" s="117" customFormat="1" ht="20.100000000000001" customHeight="1"/>
    <row r="235" s="117" customFormat="1" ht="20.100000000000001" customHeight="1"/>
    <row r="236" s="117" customFormat="1" ht="20.100000000000001" customHeight="1"/>
    <row r="237" s="117" customFormat="1" ht="20.100000000000001" customHeight="1"/>
    <row r="238" s="117" customFormat="1" ht="20.100000000000001" customHeight="1"/>
    <row r="239" s="117" customFormat="1" ht="20.100000000000001" customHeight="1"/>
    <row r="240" s="117" customFormat="1" ht="20.100000000000001" customHeight="1"/>
    <row r="241" s="117" customFormat="1" ht="20.100000000000001" customHeight="1"/>
    <row r="242" s="117" customFormat="1" ht="20.100000000000001" customHeight="1"/>
    <row r="243" s="117" customFormat="1" ht="20.100000000000001" customHeight="1"/>
    <row r="244" s="117" customFormat="1" ht="20.100000000000001" customHeight="1"/>
    <row r="245" s="117" customFormat="1" ht="20.100000000000001" customHeight="1"/>
    <row r="246" s="117" customFormat="1" ht="20.100000000000001" customHeight="1"/>
    <row r="247" s="117" customFormat="1" ht="20.100000000000001" customHeight="1"/>
    <row r="248" s="117" customFormat="1" ht="20.100000000000001" customHeight="1"/>
    <row r="249" s="117" customFormat="1" ht="20.100000000000001" customHeight="1"/>
    <row r="250" s="117" customFormat="1" ht="20.100000000000001" customHeight="1"/>
    <row r="251" s="117" customFormat="1" ht="20.100000000000001" customHeight="1"/>
    <row r="252" s="117" customFormat="1" ht="20.100000000000001" customHeight="1"/>
    <row r="253" s="117" customFormat="1" ht="20.100000000000001" customHeight="1"/>
    <row r="254" s="117" customFormat="1" ht="20.100000000000001" customHeight="1"/>
    <row r="255" s="117" customFormat="1" ht="20.100000000000001" customHeight="1"/>
    <row r="256" s="117" customFormat="1" ht="20.100000000000001" customHeight="1"/>
    <row r="257" s="117" customFormat="1" ht="20.100000000000001" customHeight="1"/>
    <row r="258" s="117" customFormat="1" ht="20.100000000000001" customHeight="1"/>
    <row r="259" s="117" customFormat="1" ht="20.100000000000001" customHeight="1"/>
    <row r="260" s="117" customFormat="1" ht="20.100000000000001" customHeight="1"/>
    <row r="261" s="117" customFormat="1" ht="20.100000000000001" customHeight="1"/>
    <row r="262" s="117" customFormat="1" ht="20.100000000000001" customHeight="1"/>
    <row r="263" s="117" customFormat="1" ht="20.100000000000001" customHeight="1"/>
    <row r="264" s="117" customFormat="1" ht="20.100000000000001" customHeight="1"/>
    <row r="265" s="117" customFormat="1" ht="20.100000000000001" customHeight="1"/>
    <row r="266" s="117" customFormat="1" ht="20.100000000000001" customHeight="1"/>
    <row r="267" s="117" customFormat="1" ht="20.100000000000001" customHeight="1"/>
    <row r="268" s="117" customFormat="1" ht="20.100000000000001" customHeight="1"/>
    <row r="269" s="117" customFormat="1" ht="20.100000000000001" customHeight="1"/>
    <row r="270" s="117" customFormat="1" ht="20.100000000000001" customHeight="1"/>
    <row r="271" s="117" customFormat="1" ht="20.100000000000001" customHeight="1"/>
    <row r="272" s="117" customFormat="1" ht="20.100000000000001" customHeight="1"/>
    <row r="273" s="117" customFormat="1" ht="20.100000000000001" customHeight="1"/>
    <row r="274" s="117" customFormat="1" ht="20.100000000000001" customHeight="1"/>
    <row r="275" s="117" customFormat="1" ht="20.100000000000001" customHeight="1"/>
    <row r="276" s="117" customFormat="1" ht="20.100000000000001" customHeight="1"/>
    <row r="277" s="117" customFormat="1" ht="20.100000000000001" customHeight="1"/>
    <row r="278" s="117" customFormat="1" ht="20.100000000000001" customHeight="1"/>
    <row r="279" s="117" customFormat="1" ht="20.100000000000001" customHeight="1"/>
    <row r="280" s="117" customFormat="1" ht="20.100000000000001" customHeight="1"/>
    <row r="281" s="117" customFormat="1" ht="20.100000000000001" customHeight="1"/>
    <row r="282" s="117" customFormat="1" ht="20.100000000000001" customHeight="1"/>
    <row r="283" s="117" customFormat="1" ht="20.100000000000001" customHeight="1"/>
    <row r="284" s="117" customFormat="1" ht="20.100000000000001" customHeight="1"/>
    <row r="285" s="117" customFormat="1" ht="20.100000000000001" customHeight="1"/>
    <row r="286" s="117" customFormat="1" ht="20.100000000000001" customHeight="1"/>
    <row r="287" s="117" customFormat="1" ht="20.100000000000001" customHeight="1"/>
    <row r="288" s="117" customFormat="1" ht="20.100000000000001" customHeight="1"/>
    <row r="289" s="117" customFormat="1" ht="20.100000000000001" customHeight="1"/>
    <row r="290" s="117" customFormat="1" ht="20.100000000000001" customHeight="1"/>
    <row r="291" s="117" customFormat="1" ht="20.100000000000001" customHeight="1"/>
    <row r="292" s="117" customFormat="1" ht="20.100000000000001" customHeight="1"/>
    <row r="293" s="117" customFormat="1" ht="20.100000000000001" customHeight="1"/>
    <row r="294" s="117" customFormat="1" ht="20.100000000000001" customHeight="1"/>
    <row r="295" s="117" customFormat="1" ht="20.100000000000001" customHeight="1"/>
    <row r="296" s="117" customFormat="1" ht="20.100000000000001" customHeight="1"/>
    <row r="297" s="117" customFormat="1" ht="20.100000000000001" customHeight="1"/>
    <row r="298" s="117" customFormat="1" ht="20.100000000000001" customHeight="1"/>
    <row r="299" s="117" customFormat="1" ht="20.100000000000001" customHeight="1"/>
    <row r="300" s="117" customFormat="1" ht="20.100000000000001" customHeight="1"/>
    <row r="301" s="117" customFormat="1" ht="20.100000000000001" customHeight="1"/>
    <row r="302" s="117" customFormat="1" ht="20.100000000000001" customHeight="1"/>
    <row r="303" s="117" customFormat="1" ht="20.100000000000001" customHeight="1"/>
    <row r="304" s="117" customFormat="1" ht="20.100000000000001" customHeight="1"/>
    <row r="305" s="117" customFormat="1" ht="20.100000000000001" customHeight="1"/>
    <row r="306" s="117" customFormat="1" ht="20.100000000000001" customHeight="1"/>
    <row r="307" s="117" customFormat="1" ht="20.100000000000001" customHeight="1"/>
    <row r="308" s="117" customFormat="1" ht="20.100000000000001" customHeight="1"/>
    <row r="309" s="117" customFormat="1" ht="20.100000000000001" customHeight="1"/>
  </sheetData>
  <phoneticPr fontId="29" type="noConversion"/>
  <pageMargins left="0.49803149600000002" right="0.261811024" top="0.62992125984252001" bottom="0.62992125984252001" header="0.511811023622047" footer="0.23622047244094499"/>
  <pageSetup paperSize="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C2"/>
  <sheetViews>
    <sheetView workbookViewId="0">
      <selection activeCell="B10" sqref="B10"/>
    </sheetView>
  </sheetViews>
  <sheetFormatPr defaultRowHeight="12.75"/>
  <cols>
    <col min="1" max="1" width="6.5703125" style="93" customWidth="1"/>
    <col min="2" max="2" width="78.7109375" style="93" customWidth="1"/>
    <col min="3" max="3" width="7" style="93" customWidth="1"/>
    <col min="4" max="16384" width="9.140625" style="93"/>
  </cols>
  <sheetData>
    <row r="1" spans="1:3" ht="15">
      <c r="A1" s="94"/>
      <c r="B1" s="94"/>
      <c r="C1" s="94"/>
    </row>
    <row r="2" spans="1:3" ht="20.25">
      <c r="A2" s="583" t="s">
        <v>278</v>
      </c>
      <c r="B2" s="583"/>
      <c r="C2" s="583"/>
    </row>
  </sheetData>
  <mergeCells count="1">
    <mergeCell ref="A2:C2"/>
  </mergeCells>
  <pageMargins left="0.74803149606299213" right="0.51181102362204722" top="0.62992125984251968" bottom="0.62992125984251968" header="0.51181102362204722" footer="0.23622047244094491"/>
  <pageSetup orientation="portrait" r:id="rId1"/>
  <headerFooter alignWithMargins="0">
    <oddFooter>&amp;C&amp;11&amp;P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Sheet27">
    <tabColor rgb="FF00B050"/>
  </sheetPr>
  <dimension ref="A1:O337"/>
  <sheetViews>
    <sheetView topLeftCell="A37" workbookViewId="0">
      <selection activeCell="A37" sqref="A1:XFD1048576"/>
    </sheetView>
  </sheetViews>
  <sheetFormatPr defaultRowHeight="12.75"/>
  <cols>
    <col min="1" max="1" width="33.42578125" style="117" customWidth="1"/>
    <col min="2" max="2" width="9.7109375" style="117" hidden="1" customWidth="1"/>
    <col min="3" max="11" width="12" style="117" customWidth="1"/>
    <col min="12" max="12" width="11.140625" style="117" customWidth="1"/>
    <col min="13" max="13" width="12.28515625" style="117" customWidth="1"/>
    <col min="14" max="16384" width="9.140625" style="117"/>
  </cols>
  <sheetData>
    <row r="1" spans="1:15" ht="20.100000000000001" customHeight="1">
      <c r="A1" s="179" t="s">
        <v>459</v>
      </c>
      <c r="B1" s="180"/>
      <c r="C1" s="180"/>
      <c r="D1" s="180"/>
      <c r="E1" s="180"/>
      <c r="F1" s="210"/>
    </row>
    <row r="2" spans="1:15" ht="20.100000000000001" customHeight="1">
      <c r="A2" s="179" t="s">
        <v>160</v>
      </c>
      <c r="B2" s="180"/>
      <c r="C2" s="180"/>
      <c r="D2" s="180"/>
      <c r="E2" s="180"/>
      <c r="F2" s="210"/>
    </row>
    <row r="3" spans="1:15" ht="20.100000000000001" customHeight="1">
      <c r="A3" s="182" t="s">
        <v>183</v>
      </c>
      <c r="B3" s="180"/>
      <c r="C3" s="180"/>
      <c r="D3" s="180"/>
      <c r="E3" s="180"/>
      <c r="F3" s="210"/>
    </row>
    <row r="4" spans="1:15" ht="20.100000000000001" customHeight="1">
      <c r="A4" s="190"/>
      <c r="B4" s="199"/>
      <c r="C4" s="199"/>
      <c r="D4" s="199"/>
      <c r="E4" s="199"/>
      <c r="F4" s="210"/>
    </row>
    <row r="5" spans="1:15" ht="20.100000000000001" customHeight="1">
      <c r="A5" s="14"/>
      <c r="B5" s="14"/>
      <c r="D5" s="118"/>
      <c r="E5" s="118"/>
      <c r="F5" s="118"/>
      <c r="G5" s="118"/>
      <c r="I5" s="118"/>
      <c r="M5" s="290" t="s">
        <v>404</v>
      </c>
    </row>
    <row r="6" spans="1:15" ht="27" customHeight="1">
      <c r="A6" s="230"/>
      <c r="B6" s="141">
        <v>2009</v>
      </c>
      <c r="C6" s="188">
        <v>2010</v>
      </c>
      <c r="D6" s="141">
        <v>2011</v>
      </c>
      <c r="E6" s="142">
        <v>2012</v>
      </c>
      <c r="F6" s="142">
        <v>2013</v>
      </c>
      <c r="G6" s="213">
        <v>2014</v>
      </c>
      <c r="H6" s="213">
        <v>2015</v>
      </c>
      <c r="I6" s="213">
        <v>2016</v>
      </c>
      <c r="J6" s="213">
        <v>2017</v>
      </c>
      <c r="K6" s="213">
        <v>2018</v>
      </c>
      <c r="L6" s="213">
        <v>2019</v>
      </c>
      <c r="M6" s="213">
        <v>2020</v>
      </c>
    </row>
    <row r="7" spans="1:15" ht="20.100000000000001" customHeight="1">
      <c r="A7" s="276" t="s">
        <v>17</v>
      </c>
      <c r="B7" s="137">
        <f t="shared" ref="B7:M7" si="0">SUM(B8:B22)</f>
        <v>18860.599999999999</v>
      </c>
      <c r="C7" s="373">
        <f t="shared" si="0"/>
        <v>12744</v>
      </c>
      <c r="D7" s="373">
        <f t="shared" si="0"/>
        <v>11970.1</v>
      </c>
      <c r="E7" s="373">
        <f t="shared" si="0"/>
        <v>12460</v>
      </c>
      <c r="F7" s="373">
        <f t="shared" si="0"/>
        <v>7862</v>
      </c>
      <c r="G7" s="373">
        <f t="shared" si="0"/>
        <v>8547</v>
      </c>
      <c r="H7" s="373">
        <f t="shared" si="0"/>
        <v>10465</v>
      </c>
      <c r="I7" s="373">
        <f t="shared" si="0"/>
        <v>11439</v>
      </c>
      <c r="J7" s="373">
        <f t="shared" si="0"/>
        <v>12950.14</v>
      </c>
      <c r="K7" s="373">
        <f t="shared" si="0"/>
        <v>14226.000000000002</v>
      </c>
      <c r="L7" s="373">
        <f t="shared" si="0"/>
        <v>15131</v>
      </c>
      <c r="M7" s="373">
        <f t="shared" si="0"/>
        <v>17914</v>
      </c>
    </row>
    <row r="8" spans="1:15" ht="20.100000000000001" customHeight="1">
      <c r="A8" s="117" t="s">
        <v>326</v>
      </c>
      <c r="B8" s="111">
        <f>[12]chung!$M$17</f>
        <v>2445.6</v>
      </c>
      <c r="C8" s="376">
        <f>[13]Sheet1!$Q$21</f>
        <v>253</v>
      </c>
      <c r="D8" s="376">
        <f>[14]Sheet1!$Q$21</f>
        <v>1120</v>
      </c>
      <c r="E8" s="376">
        <f>[15]Sheet1!$Q$21</f>
        <v>526</v>
      </c>
      <c r="F8" s="376">
        <v>596</v>
      </c>
      <c r="G8" s="374">
        <v>407</v>
      </c>
      <c r="H8" s="387">
        <v>389</v>
      </c>
      <c r="I8" s="387">
        <v>451</v>
      </c>
      <c r="J8" s="393">
        <v>476.19</v>
      </c>
      <c r="K8" s="375">
        <v>506.9</v>
      </c>
      <c r="L8" s="418">
        <v>509</v>
      </c>
      <c r="M8" s="545">
        <v>635</v>
      </c>
      <c r="O8" s="368"/>
    </row>
    <row r="9" spans="1:15" ht="20.100000000000001" customHeight="1">
      <c r="A9" s="117" t="s">
        <v>327</v>
      </c>
      <c r="B9" s="111">
        <f>[12]chung!$V$17</f>
        <v>1289</v>
      </c>
      <c r="C9" s="376">
        <f>[13]Sheet1!$AM$21</f>
        <v>520</v>
      </c>
      <c r="D9" s="376">
        <f>[14]Sheet1!$AM$21</f>
        <v>498</v>
      </c>
      <c r="E9" s="376">
        <f>[15]Sheet1!$AM$21</f>
        <v>1126</v>
      </c>
      <c r="F9" s="376">
        <v>186</v>
      </c>
      <c r="G9" s="374">
        <v>381</v>
      </c>
      <c r="H9" s="387">
        <v>245</v>
      </c>
      <c r="I9" s="387">
        <v>267</v>
      </c>
      <c r="J9" s="393">
        <v>347</v>
      </c>
      <c r="K9" s="375">
        <v>1119.7</v>
      </c>
      <c r="L9" s="418">
        <v>1250</v>
      </c>
      <c r="M9" s="545">
        <v>1360</v>
      </c>
      <c r="O9" s="368"/>
    </row>
    <row r="10" spans="1:15" ht="20.100000000000001" customHeight="1">
      <c r="A10" s="117" t="s">
        <v>328</v>
      </c>
      <c r="B10" s="111">
        <f>[12]chung!$AE$17</f>
        <v>1294</v>
      </c>
      <c r="C10" s="376">
        <f>[13]Sheet1!$AX$21</f>
        <v>296</v>
      </c>
      <c r="D10" s="376">
        <f>[14]Sheet1!$AX$21</f>
        <v>330</v>
      </c>
      <c r="E10" s="376">
        <f>[15]Sheet1!$AX$21</f>
        <v>631</v>
      </c>
      <c r="F10" s="376">
        <v>125</v>
      </c>
      <c r="G10" s="374">
        <v>207</v>
      </c>
      <c r="H10" s="387">
        <v>356</v>
      </c>
      <c r="I10" s="387">
        <v>360</v>
      </c>
      <c r="J10" s="393">
        <v>416.35</v>
      </c>
      <c r="K10" s="375">
        <v>1246.2</v>
      </c>
      <c r="L10" s="418">
        <v>1370</v>
      </c>
      <c r="M10" s="545">
        <v>1640</v>
      </c>
      <c r="O10" s="368"/>
    </row>
    <row r="11" spans="1:15" ht="20.100000000000001" customHeight="1">
      <c r="A11" s="117" t="s">
        <v>329</v>
      </c>
      <c r="B11" s="111">
        <f>[12]chung!$AN$17</f>
        <v>1045</v>
      </c>
      <c r="C11" s="376">
        <f>[13]Sheet1!$BI$21</f>
        <v>1545</v>
      </c>
      <c r="D11" s="376">
        <f>[14]Sheet1!$BI$21</f>
        <v>850</v>
      </c>
      <c r="E11" s="376">
        <f>[15]Sheet1!$BI$21</f>
        <v>241</v>
      </c>
      <c r="F11" s="376">
        <v>122</v>
      </c>
      <c r="G11" s="374">
        <v>145</v>
      </c>
      <c r="H11" s="387">
        <v>286</v>
      </c>
      <c r="I11" s="387">
        <v>286</v>
      </c>
      <c r="J11" s="393">
        <v>297</v>
      </c>
      <c r="K11" s="394">
        <v>541.1</v>
      </c>
      <c r="L11" s="418">
        <v>550</v>
      </c>
      <c r="M11" s="545">
        <v>650</v>
      </c>
      <c r="O11" s="368"/>
    </row>
    <row r="12" spans="1:15" ht="20.100000000000001" customHeight="1">
      <c r="A12" s="117" t="s">
        <v>330</v>
      </c>
      <c r="B12" s="111">
        <f>[12]chung!$BF$17</f>
        <v>580</v>
      </c>
      <c r="C12" s="376">
        <f>[13]Sheet1!$BT$21</f>
        <v>214</v>
      </c>
      <c r="D12" s="376">
        <f>[14]Sheet1!$BT$21</f>
        <v>37</v>
      </c>
      <c r="E12" s="376">
        <f>[15]Sheet1!$BT$21</f>
        <v>92</v>
      </c>
      <c r="F12" s="376">
        <v>124</v>
      </c>
      <c r="G12" s="374">
        <v>177</v>
      </c>
      <c r="H12" s="387">
        <v>294</v>
      </c>
      <c r="I12" s="387">
        <v>151</v>
      </c>
      <c r="J12" s="393">
        <v>145</v>
      </c>
      <c r="K12" s="394">
        <v>268.60000000000002</v>
      </c>
      <c r="L12" s="418">
        <v>275</v>
      </c>
      <c r="M12" s="545">
        <v>340</v>
      </c>
      <c r="O12" s="368"/>
    </row>
    <row r="13" spans="1:15" ht="20.100000000000001" customHeight="1">
      <c r="A13" s="117" t="s">
        <v>331</v>
      </c>
      <c r="B13" s="111">
        <f>[12]chung!$BO$17</f>
        <v>980</v>
      </c>
      <c r="C13" s="376">
        <f>[13]Sheet1!$CE$21</f>
        <v>361</v>
      </c>
      <c r="D13" s="376">
        <f>[14]Sheet1!$CE$21</f>
        <v>383.6</v>
      </c>
      <c r="E13" s="376">
        <f>[15]Sheet1!$CE$21</f>
        <v>690</v>
      </c>
      <c r="F13" s="376">
        <v>257</v>
      </c>
      <c r="G13" s="374">
        <v>485</v>
      </c>
      <c r="H13" s="388">
        <v>440</v>
      </c>
      <c r="I13" s="388">
        <v>440</v>
      </c>
      <c r="J13" s="393">
        <v>455</v>
      </c>
      <c r="K13" s="394">
        <v>1215.5999999999999</v>
      </c>
      <c r="L13" s="418">
        <v>1310</v>
      </c>
      <c r="M13" s="545">
        <v>1520</v>
      </c>
      <c r="O13" s="368"/>
    </row>
    <row r="14" spans="1:15" ht="20.100000000000001" customHeight="1">
      <c r="A14" s="117" t="s">
        <v>332</v>
      </c>
      <c r="B14" s="111">
        <f>[12]chung!$BX$17</f>
        <v>1170</v>
      </c>
      <c r="C14" s="376">
        <f>[13]Sheet1!$CP$21</f>
        <v>1070</v>
      </c>
      <c r="D14" s="376">
        <f>[14]Sheet1!$CP$21</f>
        <v>1080</v>
      </c>
      <c r="E14" s="376">
        <f>[15]Sheet1!$CP$21</f>
        <v>1000</v>
      </c>
      <c r="F14" s="376">
        <v>540</v>
      </c>
      <c r="G14" s="374">
        <v>483</v>
      </c>
      <c r="H14" s="387">
        <v>1350</v>
      </c>
      <c r="I14" s="387">
        <v>1137</v>
      </c>
      <c r="J14" s="393">
        <v>1150</v>
      </c>
      <c r="K14" s="394">
        <v>521.9</v>
      </c>
      <c r="L14" s="418">
        <v>535</v>
      </c>
      <c r="M14" s="545">
        <v>750</v>
      </c>
      <c r="O14" s="368"/>
    </row>
    <row r="15" spans="1:15" ht="20.100000000000001" customHeight="1">
      <c r="A15" s="117" t="s">
        <v>333</v>
      </c>
      <c r="B15" s="111">
        <f>[12]chung!$CG$17</f>
        <v>2622</v>
      </c>
      <c r="C15" s="376">
        <f>[13]Sheet1!$DA$21</f>
        <v>2941</v>
      </c>
      <c r="D15" s="376">
        <f>[14]Sheet1!$DA$21</f>
        <v>2119</v>
      </c>
      <c r="E15" s="376">
        <f>[15]Sheet1!$DA$21</f>
        <v>2269</v>
      </c>
      <c r="F15" s="376">
        <v>1748</v>
      </c>
      <c r="G15" s="374">
        <v>1716</v>
      </c>
      <c r="H15" s="387">
        <v>1248</v>
      </c>
      <c r="I15" s="387">
        <v>2004</v>
      </c>
      <c r="J15" s="393">
        <v>2015</v>
      </c>
      <c r="K15" s="394">
        <v>1663.8</v>
      </c>
      <c r="L15" s="418">
        <v>1720</v>
      </c>
      <c r="M15" s="545">
        <v>1810</v>
      </c>
      <c r="O15" s="368"/>
    </row>
    <row r="16" spans="1:15" ht="20.100000000000001" customHeight="1">
      <c r="A16" s="117" t="s">
        <v>334</v>
      </c>
      <c r="B16" s="111">
        <f>[12]chung!$CP$17</f>
        <v>1466</v>
      </c>
      <c r="C16" s="376">
        <f>[13]Sheet1!$DL$21</f>
        <v>1570</v>
      </c>
      <c r="D16" s="376">
        <f>[14]Sheet1!$DL$21</f>
        <v>1007</v>
      </c>
      <c r="E16" s="376">
        <f>[15]Sheet1!$DL$21</f>
        <v>1051</v>
      </c>
      <c r="F16" s="376">
        <v>491</v>
      </c>
      <c r="G16" s="374">
        <v>592</v>
      </c>
      <c r="H16" s="387">
        <v>1254</v>
      </c>
      <c r="I16" s="387">
        <v>1257</v>
      </c>
      <c r="J16" s="393">
        <v>1354.1</v>
      </c>
      <c r="K16" s="394">
        <v>1558.8</v>
      </c>
      <c r="L16" s="418">
        <v>1650</v>
      </c>
      <c r="M16" s="545">
        <v>1736</v>
      </c>
      <c r="O16" s="368"/>
    </row>
    <row r="17" spans="1:15" ht="20.100000000000001" customHeight="1">
      <c r="A17" s="117" t="s">
        <v>335</v>
      </c>
      <c r="B17" s="111">
        <f>[12]chung!$CY$17</f>
        <v>2130</v>
      </c>
      <c r="C17" s="376">
        <f>[13]Sheet1!$DW$21</f>
        <v>2213</v>
      </c>
      <c r="D17" s="376">
        <f>[14]Sheet1!$DW$21</f>
        <v>2520</v>
      </c>
      <c r="E17" s="376">
        <f>[15]Sheet1!$DW$21</f>
        <v>1950</v>
      </c>
      <c r="F17" s="376">
        <v>2081</v>
      </c>
      <c r="G17" s="374">
        <v>1820</v>
      </c>
      <c r="H17" s="387">
        <v>1932</v>
      </c>
      <c r="I17" s="387">
        <v>2413</v>
      </c>
      <c r="J17" s="393">
        <v>2950</v>
      </c>
      <c r="K17" s="394">
        <v>1930.1</v>
      </c>
      <c r="L17" s="418">
        <v>2070</v>
      </c>
      <c r="M17" s="545">
        <v>2530</v>
      </c>
      <c r="O17" s="368"/>
    </row>
    <row r="18" spans="1:15" ht="20.100000000000001" customHeight="1">
      <c r="A18" s="117" t="s">
        <v>336</v>
      </c>
      <c r="B18" s="157">
        <f>[12]chung!$DQ$17</f>
        <v>1077</v>
      </c>
      <c r="C18" s="374">
        <f>[13]Sheet1!$ES$21</f>
        <v>606</v>
      </c>
      <c r="D18" s="374">
        <f>[14]Sheet1!$ES$21</f>
        <v>901</v>
      </c>
      <c r="E18" s="374">
        <f>[15]Sheet1!$ES$21</f>
        <v>941</v>
      </c>
      <c r="F18" s="374">
        <v>703</v>
      </c>
      <c r="G18" s="374">
        <v>793</v>
      </c>
      <c r="H18" s="387">
        <v>954</v>
      </c>
      <c r="I18" s="387">
        <v>954</v>
      </c>
      <c r="J18" s="393">
        <v>1466</v>
      </c>
      <c r="K18" s="394">
        <v>1888.7</v>
      </c>
      <c r="L18" s="418">
        <v>1950</v>
      </c>
      <c r="M18" s="545">
        <v>2450</v>
      </c>
      <c r="O18" s="368"/>
    </row>
    <row r="19" spans="1:15" ht="20.100000000000001" customHeight="1">
      <c r="A19" s="117" t="s">
        <v>337</v>
      </c>
      <c r="B19" s="157">
        <f>[12]chung!$DH$17</f>
        <v>532</v>
      </c>
      <c r="C19" s="374">
        <f>[13]Sheet1!$EH$21</f>
        <v>398</v>
      </c>
      <c r="D19" s="374">
        <f>[14]Sheet1!$EH$21</f>
        <v>399</v>
      </c>
      <c r="E19" s="374">
        <f>[15]Sheet1!$EH$21</f>
        <v>411</v>
      </c>
      <c r="F19" s="374">
        <v>185</v>
      </c>
      <c r="G19" s="374">
        <v>525</v>
      </c>
      <c r="H19" s="388">
        <v>511</v>
      </c>
      <c r="I19" s="388">
        <v>520</v>
      </c>
      <c r="J19" s="393">
        <v>575.5</v>
      </c>
      <c r="K19" s="394">
        <v>462.5</v>
      </c>
      <c r="L19" s="418">
        <v>490</v>
      </c>
      <c r="M19" s="545">
        <v>568</v>
      </c>
      <c r="O19" s="368"/>
    </row>
    <row r="20" spans="1:15" ht="20.100000000000001" customHeight="1">
      <c r="A20" s="117" t="s">
        <v>338</v>
      </c>
      <c r="B20" s="157">
        <f>[12]chung!$DZ$17</f>
        <v>890</v>
      </c>
      <c r="C20" s="374">
        <f>[13]Sheet1!$FD$21</f>
        <v>30</v>
      </c>
      <c r="D20" s="374">
        <f>[14]Sheet1!$FD$21</f>
        <v>52.5</v>
      </c>
      <c r="E20" s="374">
        <f>[15]Sheet1!$FD$21</f>
        <v>836</v>
      </c>
      <c r="F20" s="374">
        <v>194</v>
      </c>
      <c r="G20" s="374">
        <v>419</v>
      </c>
      <c r="H20" s="388">
        <v>401</v>
      </c>
      <c r="I20" s="388">
        <v>401</v>
      </c>
      <c r="J20" s="393">
        <v>390</v>
      </c>
      <c r="K20" s="394">
        <v>424.1</v>
      </c>
      <c r="L20" s="418">
        <v>450</v>
      </c>
      <c r="M20" s="545">
        <v>630</v>
      </c>
      <c r="O20" s="368"/>
    </row>
    <row r="21" spans="1:15" ht="20.100000000000001" customHeight="1">
      <c r="A21" s="117" t="s">
        <v>339</v>
      </c>
      <c r="B21" s="157">
        <f>[12]chung!$EI$17</f>
        <v>590</v>
      </c>
      <c r="C21" s="374">
        <f>[13]Sheet1!$FO$21</f>
        <v>513</v>
      </c>
      <c r="D21" s="374">
        <f>[14]Sheet1!$FO$21</f>
        <v>399</v>
      </c>
      <c r="E21" s="374">
        <f>[15]Sheet1!$FO$21</f>
        <v>417</v>
      </c>
      <c r="F21" s="374">
        <v>461</v>
      </c>
      <c r="G21" s="374">
        <v>358</v>
      </c>
      <c r="H21" s="387">
        <v>468</v>
      </c>
      <c r="I21" s="387">
        <v>453</v>
      </c>
      <c r="J21" s="393">
        <v>484</v>
      </c>
      <c r="K21" s="394">
        <v>359</v>
      </c>
      <c r="L21" s="418">
        <v>460</v>
      </c>
      <c r="M21" s="545">
        <v>645</v>
      </c>
      <c r="O21" s="368"/>
    </row>
    <row r="22" spans="1:15" ht="20.100000000000001" customHeight="1">
      <c r="A22" s="117" t="s">
        <v>340</v>
      </c>
      <c r="B22" s="157">
        <f>[12]chung!$AW$17</f>
        <v>750</v>
      </c>
      <c r="C22" s="374">
        <f>[13]Sheet1!$AB$21</f>
        <v>214</v>
      </c>
      <c r="D22" s="374">
        <f>[14]Sheet1!$AB$21</f>
        <v>274</v>
      </c>
      <c r="E22" s="374">
        <f>[15]Sheet1!$AB$21</f>
        <v>279</v>
      </c>
      <c r="F22" s="374">
        <v>49</v>
      </c>
      <c r="G22" s="374">
        <v>39</v>
      </c>
      <c r="H22" s="387">
        <v>337</v>
      </c>
      <c r="I22" s="387">
        <v>345</v>
      </c>
      <c r="J22" s="393">
        <v>429</v>
      </c>
      <c r="K22" s="394">
        <v>519</v>
      </c>
      <c r="L22" s="418">
        <v>542</v>
      </c>
      <c r="M22" s="545">
        <v>650</v>
      </c>
      <c r="O22" s="368"/>
    </row>
    <row r="23" spans="1:15" ht="20.100000000000001" customHeight="1">
      <c r="B23" s="157"/>
      <c r="C23" s="116"/>
      <c r="D23" s="116"/>
      <c r="E23" s="116"/>
      <c r="F23" s="116"/>
      <c r="H23" s="211"/>
      <c r="I23" s="211"/>
      <c r="J23" s="212"/>
    </row>
    <row r="24" spans="1:15" ht="20.100000000000001" customHeight="1"/>
    <row r="25" spans="1:15" ht="20.100000000000001" customHeight="1"/>
    <row r="26" spans="1:15" ht="20.100000000000001" customHeight="1"/>
    <row r="27" spans="1:15" ht="20.100000000000001" customHeight="1"/>
    <row r="28" spans="1:15" ht="20.100000000000001" customHeight="1"/>
    <row r="29" spans="1:15" ht="20.100000000000001" customHeight="1"/>
    <row r="30" spans="1:15" ht="20.100000000000001" customHeight="1"/>
    <row r="31" spans="1:15" ht="20.100000000000001" customHeight="1"/>
    <row r="32" spans="1:15" ht="20.100000000000001" customHeight="1"/>
    <row r="33" spans="1:13" ht="20.100000000000001" customHeight="1"/>
    <row r="34" spans="1:13" ht="20.100000000000001" customHeight="1"/>
    <row r="35" spans="1:13" ht="20.100000000000001" customHeight="1"/>
    <row r="36" spans="1:13" ht="20.100000000000001" customHeight="1">
      <c r="A36" s="179" t="s">
        <v>460</v>
      </c>
      <c r="B36" s="180"/>
      <c r="C36" s="180"/>
      <c r="D36" s="180"/>
      <c r="E36" s="180"/>
      <c r="F36" s="210"/>
    </row>
    <row r="37" spans="1:13" ht="20.100000000000001" customHeight="1">
      <c r="A37" s="179" t="s">
        <v>160</v>
      </c>
      <c r="B37" s="180"/>
      <c r="C37" s="180"/>
      <c r="D37" s="180"/>
      <c r="E37" s="180"/>
      <c r="F37" s="210"/>
    </row>
    <row r="38" spans="1:13" ht="20.100000000000001" customHeight="1">
      <c r="A38" s="182" t="s">
        <v>161</v>
      </c>
      <c r="B38" s="180"/>
      <c r="C38" s="180"/>
      <c r="D38" s="180"/>
      <c r="E38" s="180"/>
      <c r="F38" s="210"/>
    </row>
    <row r="39" spans="1:13" ht="20.100000000000001" customHeight="1">
      <c r="A39" s="190"/>
      <c r="B39" s="199"/>
      <c r="C39" s="199"/>
      <c r="D39" s="199"/>
      <c r="E39" s="199"/>
      <c r="F39" s="210"/>
    </row>
    <row r="40" spans="1:13" ht="20.100000000000001" customHeight="1">
      <c r="A40" s="14"/>
      <c r="B40" s="14"/>
      <c r="D40" s="118"/>
      <c r="E40" s="118"/>
      <c r="F40" s="118"/>
      <c r="G40" s="118"/>
      <c r="H40" s="118"/>
      <c r="M40" s="290" t="s">
        <v>404</v>
      </c>
    </row>
    <row r="41" spans="1:13" ht="27" customHeight="1">
      <c r="A41" s="230"/>
      <c r="B41" s="141">
        <v>2009</v>
      </c>
      <c r="C41" s="188">
        <v>2010</v>
      </c>
      <c r="D41" s="141">
        <v>2011</v>
      </c>
      <c r="E41" s="142">
        <v>2012</v>
      </c>
      <c r="F41" s="142">
        <v>2013</v>
      </c>
      <c r="G41" s="213">
        <v>2014</v>
      </c>
      <c r="H41" s="213">
        <v>2015</v>
      </c>
      <c r="I41" s="213">
        <v>2016</v>
      </c>
      <c r="J41" s="213">
        <v>2017</v>
      </c>
      <c r="K41" s="213">
        <v>2018</v>
      </c>
      <c r="L41" s="213">
        <v>2019</v>
      </c>
      <c r="M41" s="213">
        <v>2020</v>
      </c>
    </row>
    <row r="42" spans="1:13" ht="20.100000000000001" customHeight="1">
      <c r="A42" s="276" t="s">
        <v>17</v>
      </c>
      <c r="B42" s="137">
        <f t="shared" ref="B42:M42" si="1">SUM(B43:B57)</f>
        <v>103980</v>
      </c>
      <c r="C42" s="373">
        <f t="shared" si="1"/>
        <v>102377.58499999999</v>
      </c>
      <c r="D42" s="373">
        <f t="shared" si="1"/>
        <v>113310.44500000001</v>
      </c>
      <c r="E42" s="373">
        <f t="shared" si="1"/>
        <v>95385</v>
      </c>
      <c r="F42" s="373">
        <f t="shared" si="1"/>
        <v>94476</v>
      </c>
      <c r="G42" s="373">
        <f t="shared" si="1"/>
        <v>112473</v>
      </c>
      <c r="H42" s="373">
        <f t="shared" si="1"/>
        <v>108240</v>
      </c>
      <c r="I42" s="373">
        <f t="shared" si="1"/>
        <v>120761</v>
      </c>
      <c r="J42" s="373">
        <f t="shared" si="1"/>
        <v>124519.23000000001</v>
      </c>
      <c r="K42" s="373">
        <f t="shared" si="1"/>
        <v>135500</v>
      </c>
      <c r="L42" s="373">
        <f t="shared" si="1"/>
        <v>143332</v>
      </c>
      <c r="M42" s="373">
        <f t="shared" si="1"/>
        <v>150151</v>
      </c>
    </row>
    <row r="43" spans="1:13" ht="20.100000000000001" customHeight="1">
      <c r="A43" s="117" t="s">
        <v>326</v>
      </c>
      <c r="B43" s="111">
        <v>16024</v>
      </c>
      <c r="C43" s="376">
        <v>12345</v>
      </c>
      <c r="D43" s="376">
        <v>14161</v>
      </c>
      <c r="E43" s="376">
        <v>12159</v>
      </c>
      <c r="F43" s="376">
        <v>11901</v>
      </c>
      <c r="G43" s="374">
        <v>13762</v>
      </c>
      <c r="H43" s="387">
        <v>10243</v>
      </c>
      <c r="I43" s="387">
        <v>12706</v>
      </c>
      <c r="J43" s="393">
        <v>12407</v>
      </c>
      <c r="K43" s="375">
        <v>16452</v>
      </c>
      <c r="L43" s="401">
        <v>16320</v>
      </c>
      <c r="M43" s="545">
        <v>16890</v>
      </c>
    </row>
    <row r="44" spans="1:13" ht="20.100000000000001" customHeight="1">
      <c r="A44" s="117" t="s">
        <v>327</v>
      </c>
      <c r="B44" s="111">
        <v>4975</v>
      </c>
      <c r="C44" s="376">
        <v>2923</v>
      </c>
      <c r="D44" s="376">
        <v>3461</v>
      </c>
      <c r="E44" s="376">
        <v>1640</v>
      </c>
      <c r="F44" s="376">
        <v>2605</v>
      </c>
      <c r="G44" s="374">
        <v>3949</v>
      </c>
      <c r="H44" s="387">
        <v>2318</v>
      </c>
      <c r="I44" s="387">
        <v>3299</v>
      </c>
      <c r="J44" s="393">
        <v>3564</v>
      </c>
      <c r="K44" s="375">
        <v>3658</v>
      </c>
      <c r="L44" s="401">
        <v>3750</v>
      </c>
      <c r="M44" s="545">
        <v>3964</v>
      </c>
    </row>
    <row r="45" spans="1:13" ht="20.100000000000001" customHeight="1">
      <c r="A45" s="117" t="s">
        <v>328</v>
      </c>
      <c r="B45" s="111">
        <v>3648</v>
      </c>
      <c r="C45" s="376">
        <v>3347.9850000000001</v>
      </c>
      <c r="D45" s="376">
        <v>2592.46</v>
      </c>
      <c r="E45" s="376">
        <v>1979</v>
      </c>
      <c r="F45" s="376">
        <v>1472</v>
      </c>
      <c r="G45" s="374">
        <v>1422</v>
      </c>
      <c r="H45" s="387">
        <v>1904</v>
      </c>
      <c r="I45" s="387">
        <v>2268</v>
      </c>
      <c r="J45" s="393">
        <v>2358</v>
      </c>
      <c r="K45" s="375">
        <v>2587</v>
      </c>
      <c r="L45" s="401">
        <v>2650</v>
      </c>
      <c r="M45" s="545">
        <v>2730</v>
      </c>
    </row>
    <row r="46" spans="1:13" ht="20.100000000000001" customHeight="1">
      <c r="A46" s="117" t="s">
        <v>329</v>
      </c>
      <c r="B46" s="111">
        <v>4970</v>
      </c>
      <c r="C46" s="376">
        <v>7285</v>
      </c>
      <c r="D46" s="376">
        <v>6700</v>
      </c>
      <c r="E46" s="376">
        <v>5641</v>
      </c>
      <c r="F46" s="376">
        <v>5357</v>
      </c>
      <c r="G46" s="374">
        <v>8009</v>
      </c>
      <c r="H46" s="387">
        <v>7784</v>
      </c>
      <c r="I46" s="387">
        <v>8499</v>
      </c>
      <c r="J46" s="393">
        <v>8520</v>
      </c>
      <c r="K46" s="394">
        <v>8795</v>
      </c>
      <c r="L46" s="401">
        <v>9857</v>
      </c>
      <c r="M46" s="545">
        <v>10250</v>
      </c>
    </row>
    <row r="47" spans="1:13" ht="20.100000000000001" customHeight="1">
      <c r="A47" s="117" t="s">
        <v>330</v>
      </c>
      <c r="B47" s="111">
        <v>2291</v>
      </c>
      <c r="C47" s="376">
        <v>1039</v>
      </c>
      <c r="D47" s="376">
        <v>1272</v>
      </c>
      <c r="E47" s="376">
        <v>1478</v>
      </c>
      <c r="F47" s="376">
        <v>1021</v>
      </c>
      <c r="G47" s="374">
        <v>1372</v>
      </c>
      <c r="H47" s="387">
        <v>1130</v>
      </c>
      <c r="I47" s="387">
        <v>1752</v>
      </c>
      <c r="J47" s="393">
        <v>1579.36</v>
      </c>
      <c r="K47" s="394">
        <v>1658</v>
      </c>
      <c r="L47" s="401">
        <v>1756</v>
      </c>
      <c r="M47" s="545">
        <v>2390</v>
      </c>
    </row>
    <row r="48" spans="1:13" ht="20.100000000000001" customHeight="1">
      <c r="A48" s="117" t="s">
        <v>331</v>
      </c>
      <c r="B48" s="111">
        <v>4080</v>
      </c>
      <c r="C48" s="376">
        <v>3067.6</v>
      </c>
      <c r="D48" s="376">
        <v>3765.9850000000001</v>
      </c>
      <c r="E48" s="376">
        <v>2542</v>
      </c>
      <c r="F48" s="376">
        <v>2804</v>
      </c>
      <c r="G48" s="374">
        <v>2011</v>
      </c>
      <c r="H48" s="388">
        <v>2581</v>
      </c>
      <c r="I48" s="388">
        <v>2646</v>
      </c>
      <c r="J48" s="393">
        <v>2540</v>
      </c>
      <c r="K48" s="394">
        <v>2675</v>
      </c>
      <c r="L48" s="401">
        <v>11563</v>
      </c>
      <c r="M48" s="545">
        <v>12140</v>
      </c>
    </row>
    <row r="49" spans="1:13" ht="20.100000000000001" customHeight="1">
      <c r="A49" s="117" t="s">
        <v>332</v>
      </c>
      <c r="B49" s="111">
        <v>8785</v>
      </c>
      <c r="C49" s="376">
        <v>9617</v>
      </c>
      <c r="D49" s="376">
        <v>15666</v>
      </c>
      <c r="E49" s="376">
        <v>7894</v>
      </c>
      <c r="F49" s="376">
        <v>3220</v>
      </c>
      <c r="G49" s="374">
        <v>7573</v>
      </c>
      <c r="H49" s="387">
        <v>8740</v>
      </c>
      <c r="I49" s="387">
        <v>9972</v>
      </c>
      <c r="J49" s="393">
        <v>10250</v>
      </c>
      <c r="K49" s="394">
        <v>13230</v>
      </c>
      <c r="L49" s="401">
        <v>12125</v>
      </c>
      <c r="M49" s="545">
        <v>12597</v>
      </c>
    </row>
    <row r="50" spans="1:13" ht="20.100000000000001" customHeight="1">
      <c r="A50" s="117" t="s">
        <v>333</v>
      </c>
      <c r="B50" s="111">
        <v>15914</v>
      </c>
      <c r="C50" s="376">
        <v>11422</v>
      </c>
      <c r="D50" s="376">
        <v>13306</v>
      </c>
      <c r="E50" s="376">
        <v>9783</v>
      </c>
      <c r="F50" s="376">
        <v>21775</v>
      </c>
      <c r="G50" s="374">
        <v>24555</v>
      </c>
      <c r="H50" s="387">
        <v>26687</v>
      </c>
      <c r="I50" s="387">
        <v>27390</v>
      </c>
      <c r="J50" s="393">
        <v>28916</v>
      </c>
      <c r="K50" s="394">
        <v>30578</v>
      </c>
      <c r="L50" s="401">
        <v>31259</v>
      </c>
      <c r="M50" s="545">
        <v>31865</v>
      </c>
    </row>
    <row r="51" spans="1:13" ht="20.100000000000001" customHeight="1">
      <c r="A51" s="117" t="s">
        <v>334</v>
      </c>
      <c r="B51" s="111">
        <v>5900</v>
      </c>
      <c r="C51" s="376">
        <v>7248</v>
      </c>
      <c r="D51" s="376">
        <v>5864</v>
      </c>
      <c r="E51" s="376">
        <v>5892</v>
      </c>
      <c r="F51" s="376">
        <v>3493</v>
      </c>
      <c r="G51" s="374">
        <v>5175</v>
      </c>
      <c r="H51" s="387">
        <v>2881</v>
      </c>
      <c r="I51" s="387">
        <v>3228</v>
      </c>
      <c r="J51" s="393">
        <v>4482.93</v>
      </c>
      <c r="K51" s="394">
        <v>4528</v>
      </c>
      <c r="L51" s="401">
        <v>4725</v>
      </c>
      <c r="M51" s="545">
        <v>5120</v>
      </c>
    </row>
    <row r="52" spans="1:13" ht="20.100000000000001" customHeight="1">
      <c r="A52" s="117" t="s">
        <v>335</v>
      </c>
      <c r="B52" s="111">
        <v>16554</v>
      </c>
      <c r="C52" s="376">
        <v>20732</v>
      </c>
      <c r="D52" s="376">
        <v>22352</v>
      </c>
      <c r="E52" s="376">
        <v>24734</v>
      </c>
      <c r="F52" s="376">
        <v>22136</v>
      </c>
      <c r="G52" s="374">
        <v>24383</v>
      </c>
      <c r="H52" s="387">
        <v>23662</v>
      </c>
      <c r="I52" s="387">
        <v>25588</v>
      </c>
      <c r="J52" s="393">
        <v>25573.11</v>
      </c>
      <c r="K52" s="394">
        <v>25653</v>
      </c>
      <c r="L52" s="401">
        <v>22158</v>
      </c>
      <c r="M52" s="545">
        <v>22980</v>
      </c>
    </row>
    <row r="53" spans="1:13" ht="20.100000000000001" customHeight="1">
      <c r="A53" s="117" t="s">
        <v>336</v>
      </c>
      <c r="B53" s="111">
        <v>6448</v>
      </c>
      <c r="C53" s="376">
        <v>8611</v>
      </c>
      <c r="D53" s="376">
        <v>8717</v>
      </c>
      <c r="E53" s="376">
        <v>6313</v>
      </c>
      <c r="F53" s="376">
        <v>4836</v>
      </c>
      <c r="G53" s="374">
        <v>5336</v>
      </c>
      <c r="H53" s="387">
        <v>6354</v>
      </c>
      <c r="I53" s="387">
        <v>7282</v>
      </c>
      <c r="J53" s="393">
        <v>7367</v>
      </c>
      <c r="K53" s="394">
        <v>7561</v>
      </c>
      <c r="L53" s="401">
        <v>7729</v>
      </c>
      <c r="M53" s="545">
        <v>8356</v>
      </c>
    </row>
    <row r="54" spans="1:13" ht="20.100000000000001" customHeight="1">
      <c r="A54" s="117" t="s">
        <v>337</v>
      </c>
      <c r="B54" s="111">
        <v>3162</v>
      </c>
      <c r="C54" s="376">
        <v>3082</v>
      </c>
      <c r="D54" s="376">
        <v>3284</v>
      </c>
      <c r="E54" s="376">
        <v>3625</v>
      </c>
      <c r="F54" s="376">
        <v>2947</v>
      </c>
      <c r="G54" s="374">
        <v>1901</v>
      </c>
      <c r="H54" s="388">
        <v>1964</v>
      </c>
      <c r="I54" s="388">
        <v>2082</v>
      </c>
      <c r="J54" s="393">
        <v>3241</v>
      </c>
      <c r="K54" s="394">
        <v>3390</v>
      </c>
      <c r="L54" s="401">
        <v>3650</v>
      </c>
      <c r="M54" s="545">
        <v>3850</v>
      </c>
    </row>
    <row r="55" spans="1:13" ht="20.100000000000001" customHeight="1">
      <c r="A55" s="117" t="s">
        <v>338</v>
      </c>
      <c r="B55" s="111">
        <v>2633</v>
      </c>
      <c r="C55" s="376">
        <v>2133</v>
      </c>
      <c r="D55" s="376">
        <v>3541</v>
      </c>
      <c r="E55" s="376">
        <v>3133</v>
      </c>
      <c r="F55" s="376">
        <v>3998</v>
      </c>
      <c r="G55" s="374">
        <v>3991</v>
      </c>
      <c r="H55" s="388">
        <v>2176</v>
      </c>
      <c r="I55" s="388">
        <v>2215</v>
      </c>
      <c r="J55" s="393">
        <v>2573</v>
      </c>
      <c r="K55" s="394">
        <v>2645</v>
      </c>
      <c r="L55" s="401">
        <v>2590</v>
      </c>
      <c r="M55" s="545">
        <v>3254</v>
      </c>
    </row>
    <row r="56" spans="1:13" ht="20.100000000000001" customHeight="1">
      <c r="A56" s="117" t="s">
        <v>339</v>
      </c>
      <c r="B56" s="111">
        <v>5942</v>
      </c>
      <c r="C56" s="376">
        <v>7500</v>
      </c>
      <c r="D56" s="376">
        <v>6798</v>
      </c>
      <c r="E56" s="376">
        <v>6837</v>
      </c>
      <c r="F56" s="376">
        <v>4470</v>
      </c>
      <c r="G56" s="374">
        <v>6698</v>
      </c>
      <c r="H56" s="387">
        <v>8705</v>
      </c>
      <c r="I56" s="387">
        <v>8954</v>
      </c>
      <c r="J56" s="393">
        <v>8379.31</v>
      </c>
      <c r="K56" s="394">
        <v>9260</v>
      </c>
      <c r="L56" s="401">
        <v>10250</v>
      </c>
      <c r="M56" s="545">
        <v>10659</v>
      </c>
    </row>
    <row r="57" spans="1:13" ht="20.100000000000001" customHeight="1">
      <c r="A57" s="117" t="s">
        <v>340</v>
      </c>
      <c r="B57" s="111">
        <v>2654</v>
      </c>
      <c r="C57" s="376">
        <v>2025</v>
      </c>
      <c r="D57" s="376">
        <v>1830</v>
      </c>
      <c r="E57" s="376">
        <v>1735</v>
      </c>
      <c r="F57" s="376">
        <v>2441</v>
      </c>
      <c r="G57" s="374">
        <v>2336</v>
      </c>
      <c r="H57" s="387">
        <v>1111</v>
      </c>
      <c r="I57" s="387">
        <v>2880</v>
      </c>
      <c r="J57" s="393">
        <v>2768.52</v>
      </c>
      <c r="K57" s="394">
        <v>2830</v>
      </c>
      <c r="L57" s="401">
        <v>2950</v>
      </c>
      <c r="M57" s="545">
        <v>3106</v>
      </c>
    </row>
    <row r="58" spans="1:13" ht="20.100000000000001" customHeight="1">
      <c r="A58" s="14"/>
      <c r="B58" s="111"/>
      <c r="C58" s="203"/>
      <c r="D58" s="203"/>
      <c r="E58" s="203"/>
      <c r="F58" s="203"/>
      <c r="H58" s="211"/>
      <c r="I58" s="211"/>
      <c r="J58" s="212"/>
    </row>
    <row r="59" spans="1:13" ht="20.100000000000001" customHeight="1">
      <c r="A59" s="14"/>
      <c r="B59" s="14"/>
      <c r="C59" s="14"/>
      <c r="D59" s="14"/>
      <c r="E59" s="14"/>
      <c r="F59" s="14"/>
    </row>
    <row r="60" spans="1:13" ht="20.100000000000001" customHeight="1">
      <c r="A60" s="14"/>
      <c r="B60" s="14"/>
      <c r="C60" s="14"/>
      <c r="D60" s="14"/>
      <c r="E60" s="14"/>
      <c r="F60" s="14"/>
    </row>
    <row r="61" spans="1:13" ht="20.100000000000001" customHeight="1">
      <c r="A61" s="14"/>
      <c r="B61" s="14"/>
      <c r="C61" s="14"/>
      <c r="D61" s="14"/>
      <c r="E61" s="14"/>
      <c r="F61" s="14"/>
    </row>
    <row r="62" spans="1:13" ht="20.100000000000001" customHeight="1">
      <c r="A62" s="14"/>
      <c r="B62" s="14"/>
      <c r="C62" s="14"/>
      <c r="D62" s="14"/>
      <c r="E62" s="14"/>
      <c r="F62" s="14"/>
    </row>
    <row r="63" spans="1:13" ht="20.100000000000001" customHeight="1">
      <c r="A63" s="14"/>
      <c r="B63" s="14"/>
      <c r="C63" s="14"/>
      <c r="D63" s="14"/>
      <c r="E63" s="14"/>
      <c r="F63" s="14"/>
    </row>
    <row r="64" spans="1:13" ht="20.100000000000001" customHeight="1">
      <c r="A64" s="14"/>
      <c r="B64" s="14"/>
      <c r="C64" s="14"/>
      <c r="D64" s="14"/>
      <c r="E64" s="14"/>
      <c r="F64" s="14"/>
    </row>
    <row r="65" spans="1:6" ht="20.100000000000001" customHeight="1">
      <c r="A65" s="14"/>
      <c r="B65" s="14"/>
      <c r="C65" s="14"/>
      <c r="D65" s="14"/>
      <c r="E65" s="14"/>
      <c r="F65" s="14"/>
    </row>
    <row r="66" spans="1:6" ht="20.100000000000001" customHeight="1">
      <c r="A66" s="14"/>
      <c r="B66" s="14"/>
      <c r="C66" s="14"/>
      <c r="D66" s="14"/>
      <c r="E66" s="14"/>
      <c r="F66" s="14"/>
    </row>
    <row r="67" spans="1:6" ht="20.100000000000001" customHeight="1">
      <c r="A67" s="14"/>
      <c r="B67" s="14"/>
      <c r="C67" s="14"/>
      <c r="D67" s="14"/>
      <c r="E67" s="14"/>
      <c r="F67" s="14"/>
    </row>
    <row r="68" spans="1:6" ht="20.100000000000001" customHeight="1"/>
    <row r="69" spans="1:6" ht="20.100000000000001" customHeight="1"/>
    <row r="70" spans="1:6" ht="20.100000000000001" customHeight="1"/>
    <row r="71" spans="1:6" ht="20.100000000000001" customHeight="1"/>
    <row r="72" spans="1:6" ht="20.100000000000001" customHeight="1"/>
    <row r="73" spans="1:6" ht="20.100000000000001" customHeight="1"/>
    <row r="74" spans="1:6" ht="20.100000000000001" customHeight="1"/>
    <row r="75" spans="1:6" ht="20.100000000000001" customHeight="1"/>
    <row r="76" spans="1:6" ht="20.100000000000001" customHeight="1"/>
    <row r="77" spans="1:6" ht="20.100000000000001" customHeight="1"/>
    <row r="78" spans="1:6" ht="20.100000000000001" customHeight="1"/>
    <row r="79" spans="1:6" ht="20.100000000000001" customHeight="1"/>
    <row r="80" spans="1:6" ht="20.100000000000001" customHeight="1"/>
    <row r="81" s="117" customFormat="1" ht="20.100000000000001" customHeight="1"/>
    <row r="82" s="117" customFormat="1" ht="20.100000000000001" customHeight="1"/>
    <row r="83" s="117" customFormat="1" ht="20.100000000000001" customHeight="1"/>
    <row r="84" s="117" customFormat="1" ht="20.100000000000001" customHeight="1"/>
    <row r="85" s="117" customFormat="1" ht="20.100000000000001" customHeight="1"/>
    <row r="86" s="117" customFormat="1" ht="20.100000000000001" customHeight="1"/>
    <row r="87" s="117" customFormat="1" ht="20.100000000000001" customHeight="1"/>
    <row r="88" s="117" customFormat="1" ht="20.100000000000001" customHeight="1"/>
    <row r="89" s="117" customFormat="1" ht="20.100000000000001" customHeight="1"/>
    <row r="90" s="117" customFormat="1" ht="20.100000000000001" customHeight="1"/>
    <row r="91" s="117" customFormat="1" ht="20.100000000000001" customHeight="1"/>
    <row r="92" s="117" customFormat="1" ht="20.100000000000001" customHeight="1"/>
    <row r="93" s="117" customFormat="1" ht="20.100000000000001" customHeight="1"/>
    <row r="94" s="117" customFormat="1" ht="20.100000000000001" customHeight="1"/>
    <row r="95" s="117" customFormat="1" ht="20.100000000000001" customHeight="1"/>
    <row r="96" s="117" customFormat="1" ht="20.100000000000001" customHeight="1"/>
    <row r="97" s="117" customFormat="1" ht="20.100000000000001" customHeight="1"/>
    <row r="98" s="117" customFormat="1" ht="20.100000000000001" customHeight="1"/>
    <row r="99" s="117" customFormat="1" ht="20.100000000000001" customHeight="1"/>
    <row r="100" s="117" customFormat="1" ht="20.100000000000001" customHeight="1"/>
    <row r="101" s="117" customFormat="1" ht="20.100000000000001" customHeight="1"/>
    <row r="102" s="117" customFormat="1" ht="20.100000000000001" customHeight="1"/>
    <row r="103" s="117" customFormat="1" ht="20.100000000000001" customHeight="1"/>
    <row r="104" s="117" customFormat="1" ht="20.100000000000001" customHeight="1"/>
    <row r="105" s="117" customFormat="1" ht="20.100000000000001" customHeight="1"/>
    <row r="106" s="117" customFormat="1" ht="20.100000000000001" customHeight="1"/>
    <row r="107" s="117" customFormat="1" ht="20.100000000000001" customHeight="1"/>
    <row r="108" s="117" customFormat="1" ht="20.100000000000001" customHeight="1"/>
    <row r="109" s="117" customFormat="1" ht="20.100000000000001" customHeight="1"/>
    <row r="110" s="117" customFormat="1" ht="20.100000000000001" customHeight="1"/>
    <row r="111" s="117" customFormat="1" ht="20.100000000000001" customHeight="1"/>
    <row r="112" s="117" customFormat="1" ht="20.100000000000001" customHeight="1"/>
    <row r="113" s="117" customFormat="1" ht="20.100000000000001" customHeight="1"/>
    <row r="114" s="117" customFormat="1" ht="20.100000000000001" customHeight="1"/>
    <row r="115" s="117" customFormat="1" ht="20.100000000000001" customHeight="1"/>
    <row r="116" s="117" customFormat="1" ht="20.100000000000001" customHeight="1"/>
    <row r="117" s="117" customFormat="1" ht="20.100000000000001" customHeight="1"/>
    <row r="118" s="117" customFormat="1" ht="20.100000000000001" customHeight="1"/>
    <row r="119" s="117" customFormat="1" ht="20.100000000000001" customHeight="1"/>
    <row r="120" s="117" customFormat="1" ht="20.100000000000001" customHeight="1"/>
    <row r="121" s="117" customFormat="1" ht="20.100000000000001" customHeight="1"/>
    <row r="122" s="117" customFormat="1" ht="20.100000000000001" customHeight="1"/>
    <row r="123" s="117" customFormat="1" ht="20.100000000000001" customHeight="1"/>
    <row r="124" s="117" customFormat="1" ht="20.100000000000001" customHeight="1"/>
    <row r="125" s="117" customFormat="1" ht="20.100000000000001" customHeight="1"/>
    <row r="126" s="117" customFormat="1" ht="20.100000000000001" customHeight="1"/>
    <row r="127" s="117" customFormat="1" ht="20.100000000000001" customHeight="1"/>
    <row r="128" s="117" customFormat="1" ht="20.100000000000001" customHeight="1"/>
    <row r="129" s="117" customFormat="1" ht="20.100000000000001" customHeight="1"/>
    <row r="130" s="117" customFormat="1" ht="20.100000000000001" customHeight="1"/>
    <row r="131" s="117" customFormat="1" ht="20.100000000000001" customHeight="1"/>
    <row r="132" s="117" customFormat="1" ht="20.100000000000001" customHeight="1"/>
    <row r="133" s="117" customFormat="1" ht="20.100000000000001" customHeight="1"/>
    <row r="134" s="117" customFormat="1" ht="20.100000000000001" customHeight="1"/>
    <row r="135" s="117" customFormat="1" ht="20.100000000000001" customHeight="1"/>
    <row r="136" s="117" customFormat="1" ht="20.100000000000001" customHeight="1"/>
    <row r="137" s="117" customFormat="1" ht="20.100000000000001" customHeight="1"/>
    <row r="138" s="117" customFormat="1" ht="20.100000000000001" customHeight="1"/>
    <row r="139" s="117" customFormat="1" ht="20.100000000000001" customHeight="1"/>
    <row r="140" s="117" customFormat="1" ht="20.100000000000001" customHeight="1"/>
    <row r="141" s="117" customFormat="1" ht="20.100000000000001" customHeight="1"/>
    <row r="142" s="117" customFormat="1" ht="20.100000000000001" customHeight="1"/>
    <row r="143" s="117" customFormat="1" ht="20.100000000000001" customHeight="1"/>
    <row r="144" s="117" customFormat="1" ht="20.100000000000001" customHeight="1"/>
    <row r="145" s="117" customFormat="1" ht="20.100000000000001" customHeight="1"/>
    <row r="146" s="117" customFormat="1" ht="20.100000000000001" customHeight="1"/>
    <row r="147" s="117" customFormat="1" ht="20.100000000000001" customHeight="1"/>
    <row r="148" s="117" customFormat="1" ht="20.100000000000001" customHeight="1"/>
    <row r="149" s="117" customFormat="1" ht="20.100000000000001" customHeight="1"/>
    <row r="150" s="117" customFormat="1" ht="20.100000000000001" customHeight="1"/>
    <row r="151" s="117" customFormat="1" ht="20.100000000000001" customHeight="1"/>
    <row r="152" s="117" customFormat="1" ht="20.100000000000001" customHeight="1"/>
    <row r="153" s="117" customFormat="1" ht="20.100000000000001" customHeight="1"/>
    <row r="154" s="117" customFormat="1" ht="20.100000000000001" customHeight="1"/>
    <row r="155" s="117" customFormat="1" ht="20.100000000000001" customHeight="1"/>
    <row r="156" s="117" customFormat="1" ht="20.100000000000001" customHeight="1"/>
    <row r="157" s="117" customFormat="1" ht="20.100000000000001" customHeight="1"/>
    <row r="158" s="117" customFormat="1" ht="20.100000000000001" customHeight="1"/>
    <row r="159" s="117" customFormat="1" ht="20.100000000000001" customHeight="1"/>
    <row r="160" s="117" customFormat="1" ht="20.100000000000001" customHeight="1"/>
    <row r="161" s="117" customFormat="1" ht="20.100000000000001" customHeight="1"/>
    <row r="162" s="117" customFormat="1" ht="20.100000000000001" customHeight="1"/>
    <row r="163" s="117" customFormat="1" ht="20.100000000000001" customHeight="1"/>
    <row r="164" s="117" customFormat="1" ht="20.100000000000001" customHeight="1"/>
    <row r="165" s="117" customFormat="1" ht="20.100000000000001" customHeight="1"/>
    <row r="166" s="117" customFormat="1" ht="20.100000000000001" customHeight="1"/>
    <row r="167" s="117" customFormat="1" ht="20.100000000000001" customHeight="1"/>
    <row r="168" s="117" customFormat="1" ht="20.100000000000001" customHeight="1"/>
    <row r="169" s="117" customFormat="1" ht="20.100000000000001" customHeight="1"/>
    <row r="170" s="117" customFormat="1" ht="20.100000000000001" customHeight="1"/>
    <row r="171" s="117" customFormat="1" ht="20.100000000000001" customHeight="1"/>
    <row r="172" s="117" customFormat="1" ht="20.100000000000001" customHeight="1"/>
    <row r="173" s="117" customFormat="1" ht="20.100000000000001" customHeight="1"/>
    <row r="174" s="117" customFormat="1" ht="20.100000000000001" customHeight="1"/>
    <row r="175" s="117" customFormat="1" ht="20.100000000000001" customHeight="1"/>
    <row r="176" s="117" customFormat="1" ht="20.100000000000001" customHeight="1"/>
    <row r="177" s="117" customFormat="1" ht="20.100000000000001" customHeight="1"/>
    <row r="178" s="117" customFormat="1" ht="20.100000000000001" customHeight="1"/>
    <row r="179" s="117" customFormat="1" ht="20.100000000000001" customHeight="1"/>
    <row r="180" s="117" customFormat="1" ht="20.100000000000001" customHeight="1"/>
    <row r="181" s="117" customFormat="1" ht="20.100000000000001" customHeight="1"/>
    <row r="182" s="117" customFormat="1" ht="20.100000000000001" customHeight="1"/>
    <row r="183" s="117" customFormat="1" ht="20.100000000000001" customHeight="1"/>
    <row r="184" s="117" customFormat="1" ht="20.100000000000001" customHeight="1"/>
    <row r="185" s="117" customFormat="1" ht="20.100000000000001" customHeight="1"/>
    <row r="186" s="117" customFormat="1" ht="20.100000000000001" customHeight="1"/>
    <row r="187" s="117" customFormat="1" ht="20.100000000000001" customHeight="1"/>
    <row r="188" s="117" customFormat="1" ht="20.100000000000001" customHeight="1"/>
    <row r="189" s="117" customFormat="1" ht="20.100000000000001" customHeight="1"/>
    <row r="190" s="117" customFormat="1" ht="20.100000000000001" customHeight="1"/>
    <row r="191" s="117" customFormat="1" ht="20.100000000000001" customHeight="1"/>
    <row r="192" s="117" customFormat="1" ht="20.100000000000001" customHeight="1"/>
    <row r="193" s="117" customFormat="1" ht="20.100000000000001" customHeight="1"/>
    <row r="194" s="117" customFormat="1" ht="20.100000000000001" customHeight="1"/>
    <row r="195" s="117" customFormat="1" ht="20.100000000000001" customHeight="1"/>
    <row r="196" s="117" customFormat="1" ht="20.100000000000001" customHeight="1"/>
    <row r="197" s="117" customFormat="1" ht="20.100000000000001" customHeight="1"/>
    <row r="198" s="117" customFormat="1" ht="20.100000000000001" customHeight="1"/>
    <row r="199" s="117" customFormat="1" ht="20.100000000000001" customHeight="1"/>
    <row r="200" s="117" customFormat="1" ht="20.100000000000001" customHeight="1"/>
    <row r="201" s="117" customFormat="1" ht="20.100000000000001" customHeight="1"/>
    <row r="202" s="117" customFormat="1" ht="20.100000000000001" customHeight="1"/>
    <row r="203" s="117" customFormat="1" ht="20.100000000000001" customHeight="1"/>
    <row r="204" s="117" customFormat="1" ht="20.100000000000001" customHeight="1"/>
    <row r="205" s="117" customFormat="1" ht="20.100000000000001" customHeight="1"/>
    <row r="206" s="117" customFormat="1" ht="20.100000000000001" customHeight="1"/>
    <row r="207" s="117" customFormat="1" ht="20.100000000000001" customHeight="1"/>
    <row r="208" s="117" customFormat="1" ht="20.100000000000001" customHeight="1"/>
    <row r="209" s="117" customFormat="1" ht="20.100000000000001" customHeight="1"/>
    <row r="210" s="117" customFormat="1" ht="20.100000000000001" customHeight="1"/>
    <row r="211" s="117" customFormat="1" ht="20.100000000000001" customHeight="1"/>
    <row r="212" s="117" customFormat="1" ht="20.100000000000001" customHeight="1"/>
    <row r="213" s="117" customFormat="1" ht="20.100000000000001" customHeight="1"/>
    <row r="214" s="117" customFormat="1" ht="20.100000000000001" customHeight="1"/>
    <row r="215" s="117" customFormat="1" ht="20.100000000000001" customHeight="1"/>
    <row r="216" s="117" customFormat="1" ht="20.100000000000001" customHeight="1"/>
    <row r="217" s="117" customFormat="1" ht="20.100000000000001" customHeight="1"/>
    <row r="218" s="117" customFormat="1" ht="20.100000000000001" customHeight="1"/>
    <row r="219" s="117" customFormat="1" ht="20.100000000000001" customHeight="1"/>
    <row r="220" s="117" customFormat="1" ht="20.100000000000001" customHeight="1"/>
    <row r="221" s="117" customFormat="1" ht="20.100000000000001" customHeight="1"/>
    <row r="222" s="117" customFormat="1" ht="20.100000000000001" customHeight="1"/>
    <row r="223" s="117" customFormat="1" ht="20.100000000000001" customHeight="1"/>
    <row r="224" s="117" customFormat="1" ht="20.100000000000001" customHeight="1"/>
    <row r="225" s="117" customFormat="1" ht="20.100000000000001" customHeight="1"/>
    <row r="226" s="117" customFormat="1" ht="20.100000000000001" customHeight="1"/>
    <row r="227" s="117" customFormat="1" ht="20.100000000000001" customHeight="1"/>
    <row r="228" s="117" customFormat="1" ht="20.100000000000001" customHeight="1"/>
    <row r="229" s="117" customFormat="1" ht="20.100000000000001" customHeight="1"/>
    <row r="230" s="117" customFormat="1" ht="20.100000000000001" customHeight="1"/>
    <row r="231" s="117" customFormat="1" ht="20.100000000000001" customHeight="1"/>
    <row r="232" s="117" customFormat="1" ht="20.100000000000001" customHeight="1"/>
    <row r="233" s="117" customFormat="1" ht="20.100000000000001" customHeight="1"/>
    <row r="234" s="117" customFormat="1" ht="20.100000000000001" customHeight="1"/>
    <row r="235" s="117" customFormat="1" ht="20.100000000000001" customHeight="1"/>
    <row r="236" s="117" customFormat="1" ht="20.100000000000001" customHeight="1"/>
    <row r="237" s="117" customFormat="1" ht="20.100000000000001" customHeight="1"/>
    <row r="238" s="117" customFormat="1" ht="20.100000000000001" customHeight="1"/>
    <row r="239" s="117" customFormat="1" ht="20.100000000000001" customHeight="1"/>
    <row r="240" s="117" customFormat="1" ht="20.100000000000001" customHeight="1"/>
    <row r="241" s="117" customFormat="1" ht="20.100000000000001" customHeight="1"/>
    <row r="242" s="117" customFormat="1" ht="20.100000000000001" customHeight="1"/>
    <row r="243" s="117" customFormat="1" ht="20.100000000000001" customHeight="1"/>
    <row r="244" s="117" customFormat="1" ht="20.100000000000001" customHeight="1"/>
    <row r="245" s="117" customFormat="1" ht="20.100000000000001" customHeight="1"/>
    <row r="246" s="117" customFormat="1" ht="20.100000000000001" customHeight="1"/>
    <row r="247" s="117" customFormat="1" ht="20.100000000000001" customHeight="1"/>
    <row r="248" s="117" customFormat="1" ht="20.100000000000001" customHeight="1"/>
    <row r="249" s="117" customFormat="1" ht="20.100000000000001" customHeight="1"/>
    <row r="250" s="117" customFormat="1" ht="20.100000000000001" customHeight="1"/>
    <row r="251" s="117" customFormat="1" ht="20.100000000000001" customHeight="1"/>
    <row r="252" s="117" customFormat="1" ht="20.100000000000001" customHeight="1"/>
    <row r="253" s="117" customFormat="1" ht="20.100000000000001" customHeight="1"/>
    <row r="254" s="117" customFormat="1" ht="20.100000000000001" customHeight="1"/>
    <row r="255" s="117" customFormat="1" ht="20.100000000000001" customHeight="1"/>
    <row r="256" s="117" customFormat="1" ht="20.100000000000001" customHeight="1"/>
    <row r="257" s="117" customFormat="1" ht="20.100000000000001" customHeight="1"/>
    <row r="258" s="117" customFormat="1" ht="20.100000000000001" customHeight="1"/>
    <row r="259" s="117" customFormat="1" ht="20.100000000000001" customHeight="1"/>
    <row r="260" s="117" customFormat="1" ht="20.100000000000001" customHeight="1"/>
    <row r="261" s="117" customFormat="1" ht="20.100000000000001" customHeight="1"/>
    <row r="262" s="117" customFormat="1" ht="20.100000000000001" customHeight="1"/>
    <row r="263" s="117" customFormat="1" ht="20.100000000000001" customHeight="1"/>
    <row r="264" s="117" customFormat="1" ht="20.100000000000001" customHeight="1"/>
    <row r="265" s="117" customFormat="1" ht="20.100000000000001" customHeight="1"/>
    <row r="266" s="117" customFormat="1" ht="20.100000000000001" customHeight="1"/>
    <row r="267" s="117" customFormat="1" ht="20.100000000000001" customHeight="1"/>
    <row r="268" s="117" customFormat="1" ht="20.100000000000001" customHeight="1"/>
    <row r="269" s="117" customFormat="1" ht="20.100000000000001" customHeight="1"/>
    <row r="270" s="117" customFormat="1" ht="20.100000000000001" customHeight="1"/>
    <row r="271" s="117" customFormat="1" ht="20.100000000000001" customHeight="1"/>
    <row r="272" s="117" customFormat="1" ht="20.100000000000001" customHeight="1"/>
    <row r="273" s="117" customFormat="1" ht="20.100000000000001" customHeight="1"/>
    <row r="274" s="117" customFormat="1" ht="20.100000000000001" customHeight="1"/>
    <row r="275" s="117" customFormat="1" ht="20.100000000000001" customHeight="1"/>
    <row r="276" s="117" customFormat="1" ht="20.100000000000001" customHeight="1"/>
    <row r="277" s="117" customFormat="1" ht="20.100000000000001" customHeight="1"/>
    <row r="278" s="117" customFormat="1" ht="20.100000000000001" customHeight="1"/>
    <row r="279" s="117" customFormat="1" ht="20.100000000000001" customHeight="1"/>
    <row r="280" s="117" customFormat="1" ht="20.100000000000001" customHeight="1"/>
    <row r="281" s="117" customFormat="1" ht="20.100000000000001" customHeight="1"/>
    <row r="282" s="117" customFormat="1" ht="20.100000000000001" customHeight="1"/>
    <row r="283" s="117" customFormat="1" ht="20.100000000000001" customHeight="1"/>
    <row r="284" s="117" customFormat="1" ht="20.100000000000001" customHeight="1"/>
    <row r="285" s="117" customFormat="1" ht="20.100000000000001" customHeight="1"/>
    <row r="286" s="117" customFormat="1" ht="20.100000000000001" customHeight="1"/>
    <row r="287" s="117" customFormat="1" ht="20.100000000000001" customHeight="1"/>
    <row r="288" s="117" customFormat="1" ht="20.100000000000001" customHeight="1"/>
    <row r="289" s="117" customFormat="1" ht="20.100000000000001" customHeight="1"/>
    <row r="290" s="117" customFormat="1" ht="20.100000000000001" customHeight="1"/>
    <row r="291" s="117" customFormat="1" ht="20.100000000000001" customHeight="1"/>
    <row r="292" s="117" customFormat="1" ht="20.100000000000001" customHeight="1"/>
    <row r="293" s="117" customFormat="1" ht="20.100000000000001" customHeight="1"/>
    <row r="294" s="117" customFormat="1" ht="20.100000000000001" customHeight="1"/>
    <row r="295" s="117" customFormat="1" ht="20.100000000000001" customHeight="1"/>
    <row r="296" s="117" customFormat="1" ht="20.100000000000001" customHeight="1"/>
    <row r="297" s="117" customFormat="1" ht="20.100000000000001" customHeight="1"/>
    <row r="298" s="117" customFormat="1" ht="20.100000000000001" customHeight="1"/>
    <row r="299" s="117" customFormat="1" ht="20.100000000000001" customHeight="1"/>
    <row r="300" s="117" customFormat="1" ht="20.100000000000001" customHeight="1"/>
    <row r="301" s="117" customFormat="1" ht="20.100000000000001" customHeight="1"/>
    <row r="302" s="117" customFormat="1" ht="20.100000000000001" customHeight="1"/>
    <row r="303" s="117" customFormat="1" ht="20.100000000000001" customHeight="1"/>
    <row r="304" s="117" customFormat="1" ht="20.100000000000001" customHeight="1"/>
    <row r="305" s="117" customFormat="1" ht="20.100000000000001" customHeight="1"/>
    <row r="306" s="117" customFormat="1" ht="20.100000000000001" customHeight="1"/>
    <row r="307" s="117" customFormat="1" ht="20.100000000000001" customHeight="1"/>
    <row r="308" s="117" customFormat="1" ht="20.100000000000001" customHeight="1"/>
    <row r="309" s="117" customFormat="1" ht="20.100000000000001" customHeight="1"/>
    <row r="310" s="117" customFormat="1" ht="20.100000000000001" customHeight="1"/>
    <row r="311" s="117" customFormat="1" ht="20.100000000000001" customHeight="1"/>
    <row r="312" s="117" customFormat="1" ht="20.100000000000001" customHeight="1"/>
    <row r="313" s="117" customFormat="1" ht="20.100000000000001" customHeight="1"/>
    <row r="314" s="117" customFormat="1" ht="20.100000000000001" customHeight="1"/>
    <row r="315" s="117" customFormat="1" ht="20.100000000000001" customHeight="1"/>
    <row r="316" s="117" customFormat="1" ht="20.100000000000001" customHeight="1"/>
    <row r="317" s="117" customFormat="1" ht="20.100000000000001" customHeight="1"/>
    <row r="318" s="117" customFormat="1" ht="20.100000000000001" customHeight="1"/>
    <row r="319" s="117" customFormat="1" ht="20.100000000000001" customHeight="1"/>
    <row r="320" s="117" customFormat="1" ht="20.100000000000001" customHeight="1"/>
    <row r="321" s="117" customFormat="1" ht="20.100000000000001" customHeight="1"/>
    <row r="322" s="117" customFormat="1" ht="20.100000000000001" customHeight="1"/>
    <row r="323" s="117" customFormat="1" ht="20.100000000000001" customHeight="1"/>
    <row r="324" s="117" customFormat="1" ht="20.100000000000001" customHeight="1"/>
    <row r="325" s="117" customFormat="1" ht="20.100000000000001" customHeight="1"/>
    <row r="326" s="117" customFormat="1" ht="20.100000000000001" customHeight="1"/>
    <row r="327" s="117" customFormat="1" ht="20.100000000000001" customHeight="1"/>
    <row r="328" s="117" customFormat="1" ht="20.100000000000001" customHeight="1"/>
    <row r="329" s="117" customFormat="1" ht="20.100000000000001" customHeight="1"/>
    <row r="330" s="117" customFormat="1" ht="20.100000000000001" customHeight="1"/>
    <row r="331" s="117" customFormat="1" ht="20.100000000000001" customHeight="1"/>
    <row r="332" s="117" customFormat="1" ht="20.100000000000001" customHeight="1"/>
    <row r="333" s="117" customFormat="1" ht="20.100000000000001" customHeight="1"/>
    <row r="334" s="117" customFormat="1" ht="20.100000000000001" customHeight="1"/>
    <row r="335" s="117" customFormat="1" ht="20.100000000000001" customHeight="1"/>
    <row r="336" s="117" customFormat="1" ht="20.100000000000001" customHeight="1"/>
    <row r="337" s="117" customFormat="1" ht="20.100000000000001" customHeight="1"/>
  </sheetData>
  <phoneticPr fontId="29" type="noConversion"/>
  <pageMargins left="0.74803149606299202" right="0.511811023622047" top="0.62992125984252001" bottom="0.62992125984252001" header="0.511811023622047" footer="0.23622047244094499"/>
  <pageSetup orientation="portrait" r:id="rId1"/>
  <headerFooter alignWithMargins="0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rgb="FF00B050"/>
  </sheetPr>
  <dimension ref="A1:H45"/>
  <sheetViews>
    <sheetView workbookViewId="0">
      <selection activeCell="J23" sqref="J23"/>
    </sheetView>
  </sheetViews>
  <sheetFormatPr defaultRowHeight="12.75"/>
  <cols>
    <col min="1" max="1" width="20" style="222" customWidth="1"/>
    <col min="2" max="2" width="17.5703125" style="222" customWidth="1"/>
    <col min="3" max="4" width="17.5703125" style="65" customWidth="1"/>
    <col min="5" max="5" width="17.5703125" style="222" customWidth="1"/>
    <col min="6" max="256" width="9.140625" style="222"/>
    <col min="257" max="257" width="16" style="222" customWidth="1"/>
    <col min="258" max="258" width="18.28515625" style="222" customWidth="1"/>
    <col min="259" max="259" width="21.7109375" style="222" customWidth="1"/>
    <col min="260" max="260" width="19.140625" style="222" customWidth="1"/>
    <col min="261" max="261" width="18.85546875" style="222" customWidth="1"/>
    <col min="262" max="512" width="9.140625" style="222"/>
    <col min="513" max="513" width="16" style="222" customWidth="1"/>
    <col min="514" max="514" width="18.28515625" style="222" customWidth="1"/>
    <col min="515" max="515" width="21.7109375" style="222" customWidth="1"/>
    <col min="516" max="516" width="19.140625" style="222" customWidth="1"/>
    <col min="517" max="517" width="18.85546875" style="222" customWidth="1"/>
    <col min="518" max="768" width="9.140625" style="222"/>
    <col min="769" max="769" width="16" style="222" customWidth="1"/>
    <col min="770" max="770" width="18.28515625" style="222" customWidth="1"/>
    <col min="771" max="771" width="21.7109375" style="222" customWidth="1"/>
    <col min="772" max="772" width="19.140625" style="222" customWidth="1"/>
    <col min="773" max="773" width="18.85546875" style="222" customWidth="1"/>
    <col min="774" max="1024" width="9.140625" style="222"/>
    <col min="1025" max="1025" width="16" style="222" customWidth="1"/>
    <col min="1026" max="1026" width="18.28515625" style="222" customWidth="1"/>
    <col min="1027" max="1027" width="21.7109375" style="222" customWidth="1"/>
    <col min="1028" max="1028" width="19.140625" style="222" customWidth="1"/>
    <col min="1029" max="1029" width="18.85546875" style="222" customWidth="1"/>
    <col min="1030" max="1280" width="9.140625" style="222"/>
    <col min="1281" max="1281" width="16" style="222" customWidth="1"/>
    <col min="1282" max="1282" width="18.28515625" style="222" customWidth="1"/>
    <col min="1283" max="1283" width="21.7109375" style="222" customWidth="1"/>
    <col min="1284" max="1284" width="19.140625" style="222" customWidth="1"/>
    <col min="1285" max="1285" width="18.85546875" style="222" customWidth="1"/>
    <col min="1286" max="1536" width="9.140625" style="222"/>
    <col min="1537" max="1537" width="16" style="222" customWidth="1"/>
    <col min="1538" max="1538" width="18.28515625" style="222" customWidth="1"/>
    <col min="1539" max="1539" width="21.7109375" style="222" customWidth="1"/>
    <col min="1540" max="1540" width="19.140625" style="222" customWidth="1"/>
    <col min="1541" max="1541" width="18.85546875" style="222" customWidth="1"/>
    <col min="1542" max="1792" width="9.140625" style="222"/>
    <col min="1793" max="1793" width="16" style="222" customWidth="1"/>
    <col min="1794" max="1794" width="18.28515625" style="222" customWidth="1"/>
    <col min="1795" max="1795" width="21.7109375" style="222" customWidth="1"/>
    <col min="1796" max="1796" width="19.140625" style="222" customWidth="1"/>
    <col min="1797" max="1797" width="18.85546875" style="222" customWidth="1"/>
    <col min="1798" max="2048" width="9.140625" style="222"/>
    <col min="2049" max="2049" width="16" style="222" customWidth="1"/>
    <col min="2050" max="2050" width="18.28515625" style="222" customWidth="1"/>
    <col min="2051" max="2051" width="21.7109375" style="222" customWidth="1"/>
    <col min="2052" max="2052" width="19.140625" style="222" customWidth="1"/>
    <col min="2053" max="2053" width="18.85546875" style="222" customWidth="1"/>
    <col min="2054" max="2304" width="9.140625" style="222"/>
    <col min="2305" max="2305" width="16" style="222" customWidth="1"/>
    <col min="2306" max="2306" width="18.28515625" style="222" customWidth="1"/>
    <col min="2307" max="2307" width="21.7109375" style="222" customWidth="1"/>
    <col min="2308" max="2308" width="19.140625" style="222" customWidth="1"/>
    <col min="2309" max="2309" width="18.85546875" style="222" customWidth="1"/>
    <col min="2310" max="2560" width="9.140625" style="222"/>
    <col min="2561" max="2561" width="16" style="222" customWidth="1"/>
    <col min="2562" max="2562" width="18.28515625" style="222" customWidth="1"/>
    <col min="2563" max="2563" width="21.7109375" style="222" customWidth="1"/>
    <col min="2564" max="2564" width="19.140625" style="222" customWidth="1"/>
    <col min="2565" max="2565" width="18.85546875" style="222" customWidth="1"/>
    <col min="2566" max="2816" width="9.140625" style="222"/>
    <col min="2817" max="2817" width="16" style="222" customWidth="1"/>
    <col min="2818" max="2818" width="18.28515625" style="222" customWidth="1"/>
    <col min="2819" max="2819" width="21.7109375" style="222" customWidth="1"/>
    <col min="2820" max="2820" width="19.140625" style="222" customWidth="1"/>
    <col min="2821" max="2821" width="18.85546875" style="222" customWidth="1"/>
    <col min="2822" max="3072" width="9.140625" style="222"/>
    <col min="3073" max="3073" width="16" style="222" customWidth="1"/>
    <col min="3074" max="3074" width="18.28515625" style="222" customWidth="1"/>
    <col min="3075" max="3075" width="21.7109375" style="222" customWidth="1"/>
    <col min="3076" max="3076" width="19.140625" style="222" customWidth="1"/>
    <col min="3077" max="3077" width="18.85546875" style="222" customWidth="1"/>
    <col min="3078" max="3328" width="9.140625" style="222"/>
    <col min="3329" max="3329" width="16" style="222" customWidth="1"/>
    <col min="3330" max="3330" width="18.28515625" style="222" customWidth="1"/>
    <col min="3331" max="3331" width="21.7109375" style="222" customWidth="1"/>
    <col min="3332" max="3332" width="19.140625" style="222" customWidth="1"/>
    <col min="3333" max="3333" width="18.85546875" style="222" customWidth="1"/>
    <col min="3334" max="3584" width="9.140625" style="222"/>
    <col min="3585" max="3585" width="16" style="222" customWidth="1"/>
    <col min="3586" max="3586" width="18.28515625" style="222" customWidth="1"/>
    <col min="3587" max="3587" width="21.7109375" style="222" customWidth="1"/>
    <col min="3588" max="3588" width="19.140625" style="222" customWidth="1"/>
    <col min="3589" max="3589" width="18.85546875" style="222" customWidth="1"/>
    <col min="3590" max="3840" width="9.140625" style="222"/>
    <col min="3841" max="3841" width="16" style="222" customWidth="1"/>
    <col min="3842" max="3842" width="18.28515625" style="222" customWidth="1"/>
    <col min="3843" max="3843" width="21.7109375" style="222" customWidth="1"/>
    <col min="3844" max="3844" width="19.140625" style="222" customWidth="1"/>
    <col min="3845" max="3845" width="18.85546875" style="222" customWidth="1"/>
    <col min="3846" max="4096" width="9.140625" style="222"/>
    <col min="4097" max="4097" width="16" style="222" customWidth="1"/>
    <col min="4098" max="4098" width="18.28515625" style="222" customWidth="1"/>
    <col min="4099" max="4099" width="21.7109375" style="222" customWidth="1"/>
    <col min="4100" max="4100" width="19.140625" style="222" customWidth="1"/>
    <col min="4101" max="4101" width="18.85546875" style="222" customWidth="1"/>
    <col min="4102" max="4352" width="9.140625" style="222"/>
    <col min="4353" max="4353" width="16" style="222" customWidth="1"/>
    <col min="4354" max="4354" width="18.28515625" style="222" customWidth="1"/>
    <col min="4355" max="4355" width="21.7109375" style="222" customWidth="1"/>
    <col min="4356" max="4356" width="19.140625" style="222" customWidth="1"/>
    <col min="4357" max="4357" width="18.85546875" style="222" customWidth="1"/>
    <col min="4358" max="4608" width="9.140625" style="222"/>
    <col min="4609" max="4609" width="16" style="222" customWidth="1"/>
    <col min="4610" max="4610" width="18.28515625" style="222" customWidth="1"/>
    <col min="4611" max="4611" width="21.7109375" style="222" customWidth="1"/>
    <col min="4612" max="4612" width="19.140625" style="222" customWidth="1"/>
    <col min="4613" max="4613" width="18.85546875" style="222" customWidth="1"/>
    <col min="4614" max="4864" width="9.140625" style="222"/>
    <col min="4865" max="4865" width="16" style="222" customWidth="1"/>
    <col min="4866" max="4866" width="18.28515625" style="222" customWidth="1"/>
    <col min="4867" max="4867" width="21.7109375" style="222" customWidth="1"/>
    <col min="4868" max="4868" width="19.140625" style="222" customWidth="1"/>
    <col min="4869" max="4869" width="18.85546875" style="222" customWidth="1"/>
    <col min="4870" max="5120" width="9.140625" style="222"/>
    <col min="5121" max="5121" width="16" style="222" customWidth="1"/>
    <col min="5122" max="5122" width="18.28515625" style="222" customWidth="1"/>
    <col min="5123" max="5123" width="21.7109375" style="222" customWidth="1"/>
    <col min="5124" max="5124" width="19.140625" style="222" customWidth="1"/>
    <col min="5125" max="5125" width="18.85546875" style="222" customWidth="1"/>
    <col min="5126" max="5376" width="9.140625" style="222"/>
    <col min="5377" max="5377" width="16" style="222" customWidth="1"/>
    <col min="5378" max="5378" width="18.28515625" style="222" customWidth="1"/>
    <col min="5379" max="5379" width="21.7109375" style="222" customWidth="1"/>
    <col min="5380" max="5380" width="19.140625" style="222" customWidth="1"/>
    <col min="5381" max="5381" width="18.85546875" style="222" customWidth="1"/>
    <col min="5382" max="5632" width="9.140625" style="222"/>
    <col min="5633" max="5633" width="16" style="222" customWidth="1"/>
    <col min="5634" max="5634" width="18.28515625" style="222" customWidth="1"/>
    <col min="5635" max="5635" width="21.7109375" style="222" customWidth="1"/>
    <col min="5636" max="5636" width="19.140625" style="222" customWidth="1"/>
    <col min="5637" max="5637" width="18.85546875" style="222" customWidth="1"/>
    <col min="5638" max="5888" width="9.140625" style="222"/>
    <col min="5889" max="5889" width="16" style="222" customWidth="1"/>
    <col min="5890" max="5890" width="18.28515625" style="222" customWidth="1"/>
    <col min="5891" max="5891" width="21.7109375" style="222" customWidth="1"/>
    <col min="5892" max="5892" width="19.140625" style="222" customWidth="1"/>
    <col min="5893" max="5893" width="18.85546875" style="222" customWidth="1"/>
    <col min="5894" max="6144" width="9.140625" style="222"/>
    <col min="6145" max="6145" width="16" style="222" customWidth="1"/>
    <col min="6146" max="6146" width="18.28515625" style="222" customWidth="1"/>
    <col min="6147" max="6147" width="21.7109375" style="222" customWidth="1"/>
    <col min="6148" max="6148" width="19.140625" style="222" customWidth="1"/>
    <col min="6149" max="6149" width="18.85546875" style="222" customWidth="1"/>
    <col min="6150" max="6400" width="9.140625" style="222"/>
    <col min="6401" max="6401" width="16" style="222" customWidth="1"/>
    <col min="6402" max="6402" width="18.28515625" style="222" customWidth="1"/>
    <col min="6403" max="6403" width="21.7109375" style="222" customWidth="1"/>
    <col min="6404" max="6404" width="19.140625" style="222" customWidth="1"/>
    <col min="6405" max="6405" width="18.85546875" style="222" customWidth="1"/>
    <col min="6406" max="6656" width="9.140625" style="222"/>
    <col min="6657" max="6657" width="16" style="222" customWidth="1"/>
    <col min="6658" max="6658" width="18.28515625" style="222" customWidth="1"/>
    <col min="6659" max="6659" width="21.7109375" style="222" customWidth="1"/>
    <col min="6660" max="6660" width="19.140625" style="222" customWidth="1"/>
    <col min="6661" max="6661" width="18.85546875" style="222" customWidth="1"/>
    <col min="6662" max="6912" width="9.140625" style="222"/>
    <col min="6913" max="6913" width="16" style="222" customWidth="1"/>
    <col min="6914" max="6914" width="18.28515625" style="222" customWidth="1"/>
    <col min="6915" max="6915" width="21.7109375" style="222" customWidth="1"/>
    <col min="6916" max="6916" width="19.140625" style="222" customWidth="1"/>
    <col min="6917" max="6917" width="18.85546875" style="222" customWidth="1"/>
    <col min="6918" max="7168" width="9.140625" style="222"/>
    <col min="7169" max="7169" width="16" style="222" customWidth="1"/>
    <col min="7170" max="7170" width="18.28515625" style="222" customWidth="1"/>
    <col min="7171" max="7171" width="21.7109375" style="222" customWidth="1"/>
    <col min="7172" max="7172" width="19.140625" style="222" customWidth="1"/>
    <col min="7173" max="7173" width="18.85546875" style="222" customWidth="1"/>
    <col min="7174" max="7424" width="9.140625" style="222"/>
    <col min="7425" max="7425" width="16" style="222" customWidth="1"/>
    <col min="7426" max="7426" width="18.28515625" style="222" customWidth="1"/>
    <col min="7427" max="7427" width="21.7109375" style="222" customWidth="1"/>
    <col min="7428" max="7428" width="19.140625" style="222" customWidth="1"/>
    <col min="7429" max="7429" width="18.85546875" style="222" customWidth="1"/>
    <col min="7430" max="7680" width="9.140625" style="222"/>
    <col min="7681" max="7681" width="16" style="222" customWidth="1"/>
    <col min="7682" max="7682" width="18.28515625" style="222" customWidth="1"/>
    <col min="7683" max="7683" width="21.7109375" style="222" customWidth="1"/>
    <col min="7684" max="7684" width="19.140625" style="222" customWidth="1"/>
    <col min="7685" max="7685" width="18.85546875" style="222" customWidth="1"/>
    <col min="7686" max="7936" width="9.140625" style="222"/>
    <col min="7937" max="7937" width="16" style="222" customWidth="1"/>
    <col min="7938" max="7938" width="18.28515625" style="222" customWidth="1"/>
    <col min="7939" max="7939" width="21.7109375" style="222" customWidth="1"/>
    <col min="7940" max="7940" width="19.140625" style="222" customWidth="1"/>
    <col min="7941" max="7941" width="18.85546875" style="222" customWidth="1"/>
    <col min="7942" max="8192" width="9.140625" style="222"/>
    <col min="8193" max="8193" width="16" style="222" customWidth="1"/>
    <col min="8194" max="8194" width="18.28515625" style="222" customWidth="1"/>
    <col min="8195" max="8195" width="21.7109375" style="222" customWidth="1"/>
    <col min="8196" max="8196" width="19.140625" style="222" customWidth="1"/>
    <col min="8197" max="8197" width="18.85546875" style="222" customWidth="1"/>
    <col min="8198" max="8448" width="9.140625" style="222"/>
    <col min="8449" max="8449" width="16" style="222" customWidth="1"/>
    <col min="8450" max="8450" width="18.28515625" style="222" customWidth="1"/>
    <col min="8451" max="8451" width="21.7109375" style="222" customWidth="1"/>
    <col min="8452" max="8452" width="19.140625" style="222" customWidth="1"/>
    <col min="8453" max="8453" width="18.85546875" style="222" customWidth="1"/>
    <col min="8454" max="8704" width="9.140625" style="222"/>
    <col min="8705" max="8705" width="16" style="222" customWidth="1"/>
    <col min="8706" max="8706" width="18.28515625" style="222" customWidth="1"/>
    <col min="8707" max="8707" width="21.7109375" style="222" customWidth="1"/>
    <col min="8708" max="8708" width="19.140625" style="222" customWidth="1"/>
    <col min="8709" max="8709" width="18.85546875" style="222" customWidth="1"/>
    <col min="8710" max="8960" width="9.140625" style="222"/>
    <col min="8961" max="8961" width="16" style="222" customWidth="1"/>
    <col min="8962" max="8962" width="18.28515625" style="222" customWidth="1"/>
    <col min="8963" max="8963" width="21.7109375" style="222" customWidth="1"/>
    <col min="8964" max="8964" width="19.140625" style="222" customWidth="1"/>
    <col min="8965" max="8965" width="18.85546875" style="222" customWidth="1"/>
    <col min="8966" max="9216" width="9.140625" style="222"/>
    <col min="9217" max="9217" width="16" style="222" customWidth="1"/>
    <col min="9218" max="9218" width="18.28515625" style="222" customWidth="1"/>
    <col min="9219" max="9219" width="21.7109375" style="222" customWidth="1"/>
    <col min="9220" max="9220" width="19.140625" style="222" customWidth="1"/>
    <col min="9221" max="9221" width="18.85546875" style="222" customWidth="1"/>
    <col min="9222" max="9472" width="9.140625" style="222"/>
    <col min="9473" max="9473" width="16" style="222" customWidth="1"/>
    <col min="9474" max="9474" width="18.28515625" style="222" customWidth="1"/>
    <col min="9475" max="9475" width="21.7109375" style="222" customWidth="1"/>
    <col min="9476" max="9476" width="19.140625" style="222" customWidth="1"/>
    <col min="9477" max="9477" width="18.85546875" style="222" customWidth="1"/>
    <col min="9478" max="9728" width="9.140625" style="222"/>
    <col min="9729" max="9729" width="16" style="222" customWidth="1"/>
    <col min="9730" max="9730" width="18.28515625" style="222" customWidth="1"/>
    <col min="9731" max="9731" width="21.7109375" style="222" customWidth="1"/>
    <col min="9732" max="9732" width="19.140625" style="222" customWidth="1"/>
    <col min="9733" max="9733" width="18.85546875" style="222" customWidth="1"/>
    <col min="9734" max="9984" width="9.140625" style="222"/>
    <col min="9985" max="9985" width="16" style="222" customWidth="1"/>
    <col min="9986" max="9986" width="18.28515625" style="222" customWidth="1"/>
    <col min="9987" max="9987" width="21.7109375" style="222" customWidth="1"/>
    <col min="9988" max="9988" width="19.140625" style="222" customWidth="1"/>
    <col min="9989" max="9989" width="18.85546875" style="222" customWidth="1"/>
    <col min="9990" max="10240" width="9.140625" style="222"/>
    <col min="10241" max="10241" width="16" style="222" customWidth="1"/>
    <col min="10242" max="10242" width="18.28515625" style="222" customWidth="1"/>
    <col min="10243" max="10243" width="21.7109375" style="222" customWidth="1"/>
    <col min="10244" max="10244" width="19.140625" style="222" customWidth="1"/>
    <col min="10245" max="10245" width="18.85546875" style="222" customWidth="1"/>
    <col min="10246" max="10496" width="9.140625" style="222"/>
    <col min="10497" max="10497" width="16" style="222" customWidth="1"/>
    <col min="10498" max="10498" width="18.28515625" style="222" customWidth="1"/>
    <col min="10499" max="10499" width="21.7109375" style="222" customWidth="1"/>
    <col min="10500" max="10500" width="19.140625" style="222" customWidth="1"/>
    <col min="10501" max="10501" width="18.85546875" style="222" customWidth="1"/>
    <col min="10502" max="10752" width="9.140625" style="222"/>
    <col min="10753" max="10753" width="16" style="222" customWidth="1"/>
    <col min="10754" max="10754" width="18.28515625" style="222" customWidth="1"/>
    <col min="10755" max="10755" width="21.7109375" style="222" customWidth="1"/>
    <col min="10756" max="10756" width="19.140625" style="222" customWidth="1"/>
    <col min="10757" max="10757" width="18.85546875" style="222" customWidth="1"/>
    <col min="10758" max="11008" width="9.140625" style="222"/>
    <col min="11009" max="11009" width="16" style="222" customWidth="1"/>
    <col min="11010" max="11010" width="18.28515625" style="222" customWidth="1"/>
    <col min="11011" max="11011" width="21.7109375" style="222" customWidth="1"/>
    <col min="11012" max="11012" width="19.140625" style="222" customWidth="1"/>
    <col min="11013" max="11013" width="18.85546875" style="222" customWidth="1"/>
    <col min="11014" max="11264" width="9.140625" style="222"/>
    <col min="11265" max="11265" width="16" style="222" customWidth="1"/>
    <col min="11266" max="11266" width="18.28515625" style="222" customWidth="1"/>
    <col min="11267" max="11267" width="21.7109375" style="222" customWidth="1"/>
    <col min="11268" max="11268" width="19.140625" style="222" customWidth="1"/>
    <col min="11269" max="11269" width="18.85546875" style="222" customWidth="1"/>
    <col min="11270" max="11520" width="9.140625" style="222"/>
    <col min="11521" max="11521" width="16" style="222" customWidth="1"/>
    <col min="11522" max="11522" width="18.28515625" style="222" customWidth="1"/>
    <col min="11523" max="11523" width="21.7109375" style="222" customWidth="1"/>
    <col min="11524" max="11524" width="19.140625" style="222" customWidth="1"/>
    <col min="11525" max="11525" width="18.85546875" style="222" customWidth="1"/>
    <col min="11526" max="11776" width="9.140625" style="222"/>
    <col min="11777" max="11777" width="16" style="222" customWidth="1"/>
    <col min="11778" max="11778" width="18.28515625" style="222" customWidth="1"/>
    <col min="11779" max="11779" width="21.7109375" style="222" customWidth="1"/>
    <col min="11780" max="11780" width="19.140625" style="222" customWidth="1"/>
    <col min="11781" max="11781" width="18.85546875" style="222" customWidth="1"/>
    <col min="11782" max="12032" width="9.140625" style="222"/>
    <col min="12033" max="12033" width="16" style="222" customWidth="1"/>
    <col min="12034" max="12034" width="18.28515625" style="222" customWidth="1"/>
    <col min="12035" max="12035" width="21.7109375" style="222" customWidth="1"/>
    <col min="12036" max="12036" width="19.140625" style="222" customWidth="1"/>
    <col min="12037" max="12037" width="18.85546875" style="222" customWidth="1"/>
    <col min="12038" max="12288" width="9.140625" style="222"/>
    <col min="12289" max="12289" width="16" style="222" customWidth="1"/>
    <col min="12290" max="12290" width="18.28515625" style="222" customWidth="1"/>
    <col min="12291" max="12291" width="21.7109375" style="222" customWidth="1"/>
    <col min="12292" max="12292" width="19.140625" style="222" customWidth="1"/>
    <col min="12293" max="12293" width="18.85546875" style="222" customWidth="1"/>
    <col min="12294" max="12544" width="9.140625" style="222"/>
    <col min="12545" max="12545" width="16" style="222" customWidth="1"/>
    <col min="12546" max="12546" width="18.28515625" style="222" customWidth="1"/>
    <col min="12547" max="12547" width="21.7109375" style="222" customWidth="1"/>
    <col min="12548" max="12548" width="19.140625" style="222" customWidth="1"/>
    <col min="12549" max="12549" width="18.85546875" style="222" customWidth="1"/>
    <col min="12550" max="12800" width="9.140625" style="222"/>
    <col min="12801" max="12801" width="16" style="222" customWidth="1"/>
    <col min="12802" max="12802" width="18.28515625" style="222" customWidth="1"/>
    <col min="12803" max="12803" width="21.7109375" style="222" customWidth="1"/>
    <col min="12804" max="12804" width="19.140625" style="222" customWidth="1"/>
    <col min="12805" max="12805" width="18.85546875" style="222" customWidth="1"/>
    <col min="12806" max="13056" width="9.140625" style="222"/>
    <col min="13057" max="13057" width="16" style="222" customWidth="1"/>
    <col min="13058" max="13058" width="18.28515625" style="222" customWidth="1"/>
    <col min="13059" max="13059" width="21.7109375" style="222" customWidth="1"/>
    <col min="13060" max="13060" width="19.140625" style="222" customWidth="1"/>
    <col min="13061" max="13061" width="18.85546875" style="222" customWidth="1"/>
    <col min="13062" max="13312" width="9.140625" style="222"/>
    <col min="13313" max="13313" width="16" style="222" customWidth="1"/>
    <col min="13314" max="13314" width="18.28515625" style="222" customWidth="1"/>
    <col min="13315" max="13315" width="21.7109375" style="222" customWidth="1"/>
    <col min="13316" max="13316" width="19.140625" style="222" customWidth="1"/>
    <col min="13317" max="13317" width="18.85546875" style="222" customWidth="1"/>
    <col min="13318" max="13568" width="9.140625" style="222"/>
    <col min="13569" max="13569" width="16" style="222" customWidth="1"/>
    <col min="13570" max="13570" width="18.28515625" style="222" customWidth="1"/>
    <col min="13571" max="13571" width="21.7109375" style="222" customWidth="1"/>
    <col min="13572" max="13572" width="19.140625" style="222" customWidth="1"/>
    <col min="13573" max="13573" width="18.85546875" style="222" customWidth="1"/>
    <col min="13574" max="13824" width="9.140625" style="222"/>
    <col min="13825" max="13825" width="16" style="222" customWidth="1"/>
    <col min="13826" max="13826" width="18.28515625" style="222" customWidth="1"/>
    <col min="13827" max="13827" width="21.7109375" style="222" customWidth="1"/>
    <col min="13828" max="13828" width="19.140625" style="222" customWidth="1"/>
    <col min="13829" max="13829" width="18.85546875" style="222" customWidth="1"/>
    <col min="13830" max="14080" width="9.140625" style="222"/>
    <col min="14081" max="14081" width="16" style="222" customWidth="1"/>
    <col min="14082" max="14082" width="18.28515625" style="222" customWidth="1"/>
    <col min="14083" max="14083" width="21.7109375" style="222" customWidth="1"/>
    <col min="14084" max="14084" width="19.140625" style="222" customWidth="1"/>
    <col min="14085" max="14085" width="18.85546875" style="222" customWidth="1"/>
    <col min="14086" max="14336" width="9.140625" style="222"/>
    <col min="14337" max="14337" width="16" style="222" customWidth="1"/>
    <col min="14338" max="14338" width="18.28515625" style="222" customWidth="1"/>
    <col min="14339" max="14339" width="21.7109375" style="222" customWidth="1"/>
    <col min="14340" max="14340" width="19.140625" style="222" customWidth="1"/>
    <col min="14341" max="14341" width="18.85546875" style="222" customWidth="1"/>
    <col min="14342" max="14592" width="9.140625" style="222"/>
    <col min="14593" max="14593" width="16" style="222" customWidth="1"/>
    <col min="14594" max="14594" width="18.28515625" style="222" customWidth="1"/>
    <col min="14595" max="14595" width="21.7109375" style="222" customWidth="1"/>
    <col min="14596" max="14596" width="19.140625" style="222" customWidth="1"/>
    <col min="14597" max="14597" width="18.85546875" style="222" customWidth="1"/>
    <col min="14598" max="14848" width="9.140625" style="222"/>
    <col min="14849" max="14849" width="16" style="222" customWidth="1"/>
    <col min="14850" max="14850" width="18.28515625" style="222" customWidth="1"/>
    <col min="14851" max="14851" width="21.7109375" style="222" customWidth="1"/>
    <col min="14852" max="14852" width="19.140625" style="222" customWidth="1"/>
    <col min="14853" max="14853" width="18.85546875" style="222" customWidth="1"/>
    <col min="14854" max="15104" width="9.140625" style="222"/>
    <col min="15105" max="15105" width="16" style="222" customWidth="1"/>
    <col min="15106" max="15106" width="18.28515625" style="222" customWidth="1"/>
    <col min="15107" max="15107" width="21.7109375" style="222" customWidth="1"/>
    <col min="15108" max="15108" width="19.140625" style="222" customWidth="1"/>
    <col min="15109" max="15109" width="18.85546875" style="222" customWidth="1"/>
    <col min="15110" max="15360" width="9.140625" style="222"/>
    <col min="15361" max="15361" width="16" style="222" customWidth="1"/>
    <col min="15362" max="15362" width="18.28515625" style="222" customWidth="1"/>
    <col min="15363" max="15363" width="21.7109375" style="222" customWidth="1"/>
    <col min="15364" max="15364" width="19.140625" style="222" customWidth="1"/>
    <col min="15365" max="15365" width="18.85546875" style="222" customWidth="1"/>
    <col min="15366" max="15616" width="9.140625" style="222"/>
    <col min="15617" max="15617" width="16" style="222" customWidth="1"/>
    <col min="15618" max="15618" width="18.28515625" style="222" customWidth="1"/>
    <col min="15619" max="15619" width="21.7109375" style="222" customWidth="1"/>
    <col min="15620" max="15620" width="19.140625" style="222" customWidth="1"/>
    <col min="15621" max="15621" width="18.85546875" style="222" customWidth="1"/>
    <col min="15622" max="15872" width="9.140625" style="222"/>
    <col min="15873" max="15873" width="16" style="222" customWidth="1"/>
    <col min="15874" max="15874" width="18.28515625" style="222" customWidth="1"/>
    <col min="15875" max="15875" width="21.7109375" style="222" customWidth="1"/>
    <col min="15876" max="15876" width="19.140625" style="222" customWidth="1"/>
    <col min="15877" max="15877" width="18.85546875" style="222" customWidth="1"/>
    <col min="15878" max="16128" width="9.140625" style="222"/>
    <col min="16129" max="16129" width="16" style="222" customWidth="1"/>
    <col min="16130" max="16130" width="18.28515625" style="222" customWidth="1"/>
    <col min="16131" max="16131" width="21.7109375" style="222" customWidth="1"/>
    <col min="16132" max="16132" width="19.140625" style="222" customWidth="1"/>
    <col min="16133" max="16133" width="18.85546875" style="222" customWidth="1"/>
    <col min="16134" max="16384" width="9.140625" style="222"/>
  </cols>
  <sheetData>
    <row r="1" spans="1:8" ht="20.100000000000001" customHeight="1">
      <c r="A1" s="220" t="s">
        <v>461</v>
      </c>
      <c r="B1" s="221"/>
      <c r="C1" s="221"/>
      <c r="D1" s="221"/>
      <c r="E1" s="221"/>
      <c r="F1" s="221"/>
    </row>
    <row r="2" spans="1:8" ht="20.100000000000001" customHeight="1">
      <c r="A2" s="223" t="s">
        <v>319</v>
      </c>
      <c r="B2" s="221"/>
      <c r="C2" s="221"/>
      <c r="D2" s="221"/>
      <c r="E2" s="221"/>
      <c r="F2" s="221"/>
    </row>
    <row r="3" spans="1:8" ht="20.100000000000001" customHeight="1">
      <c r="A3" s="220"/>
      <c r="B3" s="221"/>
      <c r="C3" s="221"/>
      <c r="D3" s="221"/>
      <c r="E3" s="221"/>
      <c r="F3" s="221"/>
    </row>
    <row r="4" spans="1:8" ht="20.100000000000001" customHeight="1">
      <c r="A4" s="224"/>
      <c r="B4" s="65"/>
    </row>
    <row r="5" spans="1:8" s="117" customFormat="1" ht="20.100000000000001" customHeight="1">
      <c r="A5" s="230"/>
      <c r="B5" s="231" t="s">
        <v>19</v>
      </c>
      <c r="C5" s="588" t="s">
        <v>0</v>
      </c>
      <c r="D5" s="588"/>
      <c r="E5" s="588"/>
    </row>
    <row r="6" spans="1:8" s="117" customFormat="1" ht="20.100000000000001" customHeight="1">
      <c r="A6" s="14"/>
      <c r="B6" s="143" t="s">
        <v>200</v>
      </c>
      <c r="C6" s="225" t="s">
        <v>201</v>
      </c>
      <c r="D6" s="225" t="s">
        <v>202</v>
      </c>
      <c r="E6" s="225" t="s">
        <v>203</v>
      </c>
    </row>
    <row r="7" spans="1:8" s="117" customFormat="1" ht="20.100000000000001" customHeight="1">
      <c r="A7" s="14"/>
      <c r="B7" s="21"/>
      <c r="C7" s="21" t="s">
        <v>204</v>
      </c>
      <c r="D7" s="21" t="s">
        <v>205</v>
      </c>
      <c r="E7" s="21" t="s">
        <v>206</v>
      </c>
    </row>
    <row r="8" spans="1:8" s="117" customFormat="1" ht="20.100000000000001" customHeight="1">
      <c r="A8" s="14"/>
      <c r="B8" s="604" t="s">
        <v>207</v>
      </c>
      <c r="C8" s="604"/>
      <c r="D8" s="604"/>
      <c r="E8" s="604"/>
    </row>
    <row r="9" spans="1:8" s="117" customFormat="1" ht="18" hidden="1" customHeight="1">
      <c r="A9" s="197">
        <v>2004</v>
      </c>
      <c r="B9" s="226">
        <f>+SUM(C9:E9)</f>
        <v>3370</v>
      </c>
      <c r="C9" s="226">
        <v>2712</v>
      </c>
      <c r="D9" s="226">
        <v>658</v>
      </c>
      <c r="E9" s="138">
        <v>0</v>
      </c>
    </row>
    <row r="10" spans="1:8" s="117" customFormat="1" ht="18" hidden="1" customHeight="1">
      <c r="A10" s="197">
        <v>2005</v>
      </c>
      <c r="B10" s="226">
        <f t="shared" ref="B10:B19" si="0">+SUM(C10:E10)</f>
        <v>2716</v>
      </c>
      <c r="C10" s="226">
        <v>2101</v>
      </c>
      <c r="D10" s="226">
        <v>615</v>
      </c>
      <c r="E10" s="138">
        <v>0</v>
      </c>
    </row>
    <row r="11" spans="1:8" s="117" customFormat="1" ht="18" hidden="1" customHeight="1">
      <c r="A11" s="197">
        <v>2006</v>
      </c>
      <c r="B11" s="226">
        <f t="shared" si="0"/>
        <v>4264</v>
      </c>
      <c r="C11" s="226">
        <v>3651</v>
      </c>
      <c r="D11" s="226">
        <v>613</v>
      </c>
      <c r="E11" s="138">
        <v>0</v>
      </c>
    </row>
    <row r="12" spans="1:8" s="117" customFormat="1" ht="18" hidden="1" customHeight="1">
      <c r="A12" s="197">
        <v>2007</v>
      </c>
      <c r="B12" s="226">
        <f t="shared" si="0"/>
        <v>5468</v>
      </c>
      <c r="C12" s="226">
        <v>5091</v>
      </c>
      <c r="D12" s="226">
        <v>377</v>
      </c>
      <c r="E12" s="138">
        <v>0</v>
      </c>
    </row>
    <row r="13" spans="1:8" s="117" customFormat="1" ht="18" hidden="1" customHeight="1">
      <c r="A13" s="197">
        <v>2008</v>
      </c>
      <c r="B13" s="226">
        <f t="shared" si="0"/>
        <v>6697</v>
      </c>
      <c r="C13" s="226">
        <v>6346</v>
      </c>
      <c r="D13" s="226">
        <v>351</v>
      </c>
      <c r="E13" s="138">
        <v>0</v>
      </c>
    </row>
    <row r="14" spans="1:8" s="117" customFormat="1" ht="18" hidden="1" customHeight="1">
      <c r="A14" s="197">
        <v>2009</v>
      </c>
      <c r="B14" s="226">
        <f t="shared" si="0"/>
        <v>7156</v>
      </c>
      <c r="C14" s="226">
        <v>6752</v>
      </c>
      <c r="D14" s="226">
        <v>404</v>
      </c>
      <c r="E14" s="138">
        <v>0</v>
      </c>
    </row>
    <row r="15" spans="1:8" s="117" customFormat="1" ht="23.1" customHeight="1">
      <c r="A15" s="197">
        <v>2010</v>
      </c>
      <c r="B15" s="227">
        <f t="shared" si="0"/>
        <v>6706</v>
      </c>
      <c r="C15" s="403">
        <v>6156</v>
      </c>
      <c r="D15" s="403">
        <v>550</v>
      </c>
      <c r="E15" s="227">
        <v>0</v>
      </c>
      <c r="H15" s="202"/>
    </row>
    <row r="16" spans="1:8" s="117" customFormat="1" ht="23.1" customHeight="1">
      <c r="A16" s="197">
        <v>2011</v>
      </c>
      <c r="B16" s="227">
        <f t="shared" si="0"/>
        <v>2949</v>
      </c>
      <c r="C16" s="403">
        <v>2848</v>
      </c>
      <c r="D16" s="403">
        <v>101</v>
      </c>
      <c r="E16" s="227">
        <v>0</v>
      </c>
      <c r="H16" s="202"/>
    </row>
    <row r="17" spans="1:8" s="117" customFormat="1" ht="23.1" customHeight="1">
      <c r="A17" s="197">
        <v>2012</v>
      </c>
      <c r="B17" s="227">
        <f t="shared" si="0"/>
        <v>2843</v>
      </c>
      <c r="C17" s="403">
        <v>2723</v>
      </c>
      <c r="D17" s="403">
        <v>120</v>
      </c>
      <c r="E17" s="227">
        <v>0</v>
      </c>
      <c r="H17" s="202"/>
    </row>
    <row r="18" spans="1:8" s="117" customFormat="1" ht="23.1" customHeight="1">
      <c r="A18" s="197">
        <v>2013</v>
      </c>
      <c r="B18" s="227">
        <f t="shared" si="0"/>
        <v>3858</v>
      </c>
      <c r="C18" s="403">
        <v>3705</v>
      </c>
      <c r="D18" s="403">
        <v>153</v>
      </c>
      <c r="E18" s="227">
        <v>0</v>
      </c>
      <c r="H18" s="202"/>
    </row>
    <row r="19" spans="1:8" s="117" customFormat="1" ht="23.1" customHeight="1">
      <c r="A19" s="197">
        <v>2014</v>
      </c>
      <c r="B19" s="227">
        <f t="shared" si="0"/>
        <v>4179</v>
      </c>
      <c r="C19" s="403">
        <v>4117</v>
      </c>
      <c r="D19" s="403">
        <v>62</v>
      </c>
      <c r="E19" s="227">
        <v>0</v>
      </c>
      <c r="H19" s="202"/>
    </row>
    <row r="20" spans="1:8" s="117" customFormat="1" ht="23.1" customHeight="1">
      <c r="A20" s="197">
        <v>2015</v>
      </c>
      <c r="B20" s="227">
        <f t="shared" ref="B20:B25" si="1">+SUM(C20:E20)</f>
        <v>1862</v>
      </c>
      <c r="C20" s="403">
        <v>1759</v>
      </c>
      <c r="D20" s="403">
        <v>103</v>
      </c>
      <c r="E20" s="227">
        <v>0</v>
      </c>
      <c r="H20" s="202"/>
    </row>
    <row r="21" spans="1:8" s="117" customFormat="1" ht="23.1" customHeight="1">
      <c r="A21" s="197">
        <v>2016</v>
      </c>
      <c r="B21" s="227">
        <f t="shared" si="1"/>
        <v>2076</v>
      </c>
      <c r="C21" s="403">
        <v>2031</v>
      </c>
      <c r="D21" s="403">
        <v>45</v>
      </c>
      <c r="E21" s="227">
        <v>0</v>
      </c>
      <c r="H21" s="202"/>
    </row>
    <row r="22" spans="1:8" s="117" customFormat="1" ht="23.1" customHeight="1">
      <c r="A22" s="280">
        <v>2017</v>
      </c>
      <c r="B22" s="227">
        <f t="shared" si="1"/>
        <v>2476</v>
      </c>
      <c r="C22" s="406">
        <v>2423</v>
      </c>
      <c r="D22" s="405">
        <v>53</v>
      </c>
      <c r="E22" s="227">
        <v>0</v>
      </c>
      <c r="H22" s="202"/>
    </row>
    <row r="23" spans="1:8" s="117" customFormat="1" ht="23.1" customHeight="1">
      <c r="A23" s="280">
        <v>2018</v>
      </c>
      <c r="B23" s="227">
        <f t="shared" si="1"/>
        <v>3590</v>
      </c>
      <c r="C23" s="404">
        <v>3535</v>
      </c>
      <c r="D23" s="403">
        <v>55</v>
      </c>
      <c r="E23" s="227">
        <v>0</v>
      </c>
      <c r="H23" s="202"/>
    </row>
    <row r="24" spans="1:8" s="117" customFormat="1" ht="23.1" customHeight="1">
      <c r="A24" s="310">
        <v>2019</v>
      </c>
      <c r="B24" s="227">
        <f t="shared" si="1"/>
        <v>3750</v>
      </c>
      <c r="C24" s="404">
        <v>3479</v>
      </c>
      <c r="D24" s="403">
        <v>271</v>
      </c>
      <c r="E24" s="227">
        <v>0</v>
      </c>
      <c r="H24" s="202"/>
    </row>
    <row r="25" spans="1:8" s="415" customFormat="1" ht="23.1" customHeight="1">
      <c r="A25" s="310">
        <v>2020</v>
      </c>
      <c r="B25" s="227">
        <f t="shared" si="1"/>
        <v>4131</v>
      </c>
      <c r="C25" s="552">
        <v>4075</v>
      </c>
      <c r="D25" s="553">
        <v>56</v>
      </c>
      <c r="E25" s="227">
        <v>0</v>
      </c>
      <c r="H25" s="202"/>
    </row>
    <row r="26" spans="1:8" s="415" customFormat="1" ht="24.95" customHeight="1">
      <c r="A26" s="310"/>
      <c r="B26" s="227"/>
      <c r="C26" s="404"/>
      <c r="D26" s="403"/>
      <c r="E26" s="227"/>
      <c r="H26" s="202"/>
    </row>
    <row r="27" spans="1:8" s="117" customFormat="1" ht="18" customHeight="1">
      <c r="A27" s="14"/>
      <c r="B27" s="604" t="s">
        <v>208</v>
      </c>
      <c r="C27" s="604"/>
      <c r="D27" s="604"/>
      <c r="E27" s="604"/>
    </row>
    <row r="28" spans="1:8" s="117" customFormat="1" ht="18" customHeight="1">
      <c r="A28" s="197"/>
      <c r="B28" s="605" t="s">
        <v>22</v>
      </c>
      <c r="C28" s="605"/>
      <c r="D28" s="605"/>
      <c r="E28" s="605"/>
    </row>
    <row r="29" spans="1:8" s="117" customFormat="1" ht="18" hidden="1" customHeight="1">
      <c r="A29" s="197">
        <v>2004</v>
      </c>
      <c r="B29" s="228">
        <v>79.37</v>
      </c>
      <c r="C29" s="228">
        <v>76.760000000000005</v>
      </c>
      <c r="D29" s="228">
        <v>92.29</v>
      </c>
      <c r="E29" s="207">
        <v>0</v>
      </c>
    </row>
    <row r="30" spans="1:8" s="117" customFormat="1" ht="18" hidden="1" customHeight="1">
      <c r="A30" s="197">
        <v>2005</v>
      </c>
      <c r="B30" s="228">
        <f t="shared" ref="B30:D41" si="2">+B10/B9*100</f>
        <v>80.593471810089028</v>
      </c>
      <c r="C30" s="228">
        <f t="shared" si="2"/>
        <v>77.470501474926252</v>
      </c>
      <c r="D30" s="228">
        <f t="shared" si="2"/>
        <v>93.465045592705167</v>
      </c>
      <c r="E30" s="207">
        <v>0</v>
      </c>
    </row>
    <row r="31" spans="1:8" s="117" customFormat="1" ht="18" hidden="1" customHeight="1">
      <c r="A31" s="197">
        <v>2006</v>
      </c>
      <c r="B31" s="228">
        <f t="shared" si="2"/>
        <v>156.99558173784979</v>
      </c>
      <c r="C31" s="228">
        <f t="shared" si="2"/>
        <v>173.7743931461209</v>
      </c>
      <c r="D31" s="228">
        <f t="shared" si="2"/>
        <v>99.674796747967477</v>
      </c>
      <c r="E31" s="207">
        <v>0</v>
      </c>
    </row>
    <row r="32" spans="1:8" s="117" customFormat="1" ht="18" hidden="1" customHeight="1">
      <c r="A32" s="197">
        <v>2007</v>
      </c>
      <c r="B32" s="228">
        <f t="shared" si="2"/>
        <v>128.23639774859288</v>
      </c>
      <c r="C32" s="228">
        <f t="shared" si="2"/>
        <v>139.44124897288415</v>
      </c>
      <c r="D32" s="228">
        <f t="shared" si="2"/>
        <v>61.500815660685163</v>
      </c>
      <c r="E32" s="207">
        <v>0</v>
      </c>
    </row>
    <row r="33" spans="1:5" s="117" customFormat="1" ht="18" hidden="1" customHeight="1">
      <c r="A33" s="197">
        <v>2008</v>
      </c>
      <c r="B33" s="228">
        <f t="shared" si="2"/>
        <v>122.47622531089979</v>
      </c>
      <c r="C33" s="228">
        <f t="shared" si="2"/>
        <v>124.65134551168728</v>
      </c>
      <c r="D33" s="228">
        <f t="shared" si="2"/>
        <v>93.103448275862064</v>
      </c>
      <c r="E33" s="207">
        <v>0</v>
      </c>
    </row>
    <row r="34" spans="1:5" s="117" customFormat="1" ht="18" hidden="1" customHeight="1">
      <c r="A34" s="197">
        <v>2009</v>
      </c>
      <c r="B34" s="228">
        <f t="shared" si="2"/>
        <v>106.85381514110797</v>
      </c>
      <c r="C34" s="228">
        <f t="shared" si="2"/>
        <v>106.3977308540813</v>
      </c>
      <c r="D34" s="228">
        <f t="shared" si="2"/>
        <v>115.0997150997151</v>
      </c>
      <c r="E34" s="207">
        <v>0</v>
      </c>
    </row>
    <row r="35" spans="1:5" s="117" customFormat="1" ht="24.95" hidden="1" customHeight="1">
      <c r="A35" s="197">
        <v>2010</v>
      </c>
      <c r="B35" s="289">
        <f t="shared" si="2"/>
        <v>93.711570709893806</v>
      </c>
      <c r="C35" s="289">
        <f t="shared" si="2"/>
        <v>91.172985781990519</v>
      </c>
      <c r="D35" s="289">
        <f t="shared" si="2"/>
        <v>136.13861386138615</v>
      </c>
      <c r="E35" s="207">
        <v>0</v>
      </c>
    </row>
    <row r="36" spans="1:5" s="117" customFormat="1" ht="24.95" customHeight="1">
      <c r="A36" s="197">
        <v>2011</v>
      </c>
      <c r="B36" s="347">
        <f t="shared" si="2"/>
        <v>43.975544288696689</v>
      </c>
      <c r="C36" s="347">
        <f t="shared" si="2"/>
        <v>46.263807667316435</v>
      </c>
      <c r="D36" s="347">
        <f t="shared" si="2"/>
        <v>18.363636363636363</v>
      </c>
      <c r="E36" s="192">
        <v>0</v>
      </c>
    </row>
    <row r="37" spans="1:5" s="117" customFormat="1" ht="24.95" customHeight="1">
      <c r="A37" s="197">
        <v>2012</v>
      </c>
      <c r="B37" s="347">
        <f t="shared" si="2"/>
        <v>96.405561207188867</v>
      </c>
      <c r="C37" s="347">
        <f t="shared" si="2"/>
        <v>95.610955056179776</v>
      </c>
      <c r="D37" s="347">
        <f t="shared" si="2"/>
        <v>118.8118811881188</v>
      </c>
      <c r="E37" s="192">
        <v>0</v>
      </c>
    </row>
    <row r="38" spans="1:5" s="117" customFormat="1" ht="24.95" customHeight="1">
      <c r="A38" s="197">
        <v>2013</v>
      </c>
      <c r="B38" s="347">
        <f t="shared" si="2"/>
        <v>135.70172353148081</v>
      </c>
      <c r="C38" s="347">
        <f t="shared" si="2"/>
        <v>136.06316562614765</v>
      </c>
      <c r="D38" s="347">
        <f t="shared" si="2"/>
        <v>127.49999999999999</v>
      </c>
      <c r="E38" s="192">
        <v>0</v>
      </c>
    </row>
    <row r="39" spans="1:5" s="117" customFormat="1" ht="24.95" customHeight="1">
      <c r="A39" s="197">
        <v>2014</v>
      </c>
      <c r="B39" s="347">
        <f t="shared" si="2"/>
        <v>108.32037325038881</v>
      </c>
      <c r="C39" s="347">
        <f t="shared" si="2"/>
        <v>111.12010796221324</v>
      </c>
      <c r="D39" s="347">
        <f t="shared" si="2"/>
        <v>40.522875816993462</v>
      </c>
      <c r="E39" s="192">
        <v>0</v>
      </c>
    </row>
    <row r="40" spans="1:5" s="117" customFormat="1" ht="24" customHeight="1">
      <c r="A40" s="197">
        <v>2015</v>
      </c>
      <c r="B40" s="347">
        <f t="shared" si="2"/>
        <v>44.556113902847571</v>
      </c>
      <c r="C40" s="347">
        <f t="shared" si="2"/>
        <v>42.725285401991741</v>
      </c>
      <c r="D40" s="347">
        <f t="shared" si="2"/>
        <v>166.12903225806451</v>
      </c>
      <c r="E40" s="192">
        <v>0</v>
      </c>
    </row>
    <row r="41" spans="1:5" s="117" customFormat="1" ht="23.25" customHeight="1">
      <c r="A41" s="197">
        <v>2016</v>
      </c>
      <c r="B41" s="347">
        <f t="shared" si="2"/>
        <v>111.49301825993557</v>
      </c>
      <c r="C41" s="347">
        <f t="shared" si="2"/>
        <v>115.46333143831721</v>
      </c>
      <c r="D41" s="347">
        <f t="shared" si="2"/>
        <v>43.689320388349515</v>
      </c>
      <c r="E41" s="192">
        <v>0</v>
      </c>
    </row>
    <row r="42" spans="1:5" s="117" customFormat="1" ht="20.25" customHeight="1">
      <c r="A42" s="280">
        <v>2017</v>
      </c>
      <c r="B42" s="347">
        <f>B22/B21*100</f>
        <v>119.26782273603082</v>
      </c>
      <c r="C42" s="347">
        <f t="shared" ref="C42:D42" si="3">+C22/C21*100</f>
        <v>119.30083702609554</v>
      </c>
      <c r="D42" s="347">
        <f t="shared" si="3"/>
        <v>117.77777777777779</v>
      </c>
      <c r="E42" s="192">
        <v>0</v>
      </c>
    </row>
    <row r="43" spans="1:5" ht="20.25" customHeight="1">
      <c r="A43" s="280">
        <v>2018</v>
      </c>
      <c r="B43" s="347">
        <f t="shared" ref="B43:D45" si="4">+B23/B22*100</f>
        <v>144.9919224555735</v>
      </c>
      <c r="C43" s="347">
        <f t="shared" si="4"/>
        <v>145.89352042921996</v>
      </c>
      <c r="D43" s="347">
        <f t="shared" si="4"/>
        <v>103.77358490566037</v>
      </c>
      <c r="E43" s="192">
        <v>0</v>
      </c>
    </row>
    <row r="44" spans="1:5" ht="20.25" customHeight="1">
      <c r="A44" s="247">
        <v>2019</v>
      </c>
      <c r="B44" s="347">
        <f>+B24/B23*100</f>
        <v>104.45682451253482</v>
      </c>
      <c r="C44" s="347">
        <f t="shared" si="4"/>
        <v>98.415841584158414</v>
      </c>
      <c r="D44" s="347">
        <f t="shared" si="4"/>
        <v>492.72727272727275</v>
      </c>
      <c r="E44" s="192">
        <v>0</v>
      </c>
    </row>
    <row r="45" spans="1:5" ht="18.75" customHeight="1">
      <c r="A45" s="247">
        <v>2020</v>
      </c>
      <c r="B45" s="347">
        <f>+B25/B24*100</f>
        <v>110.16</v>
      </c>
      <c r="C45" s="347">
        <f t="shared" si="4"/>
        <v>117.13135958608795</v>
      </c>
      <c r="D45" s="347">
        <f t="shared" si="4"/>
        <v>20.664206642066421</v>
      </c>
      <c r="E45" s="192">
        <v>0</v>
      </c>
    </row>
  </sheetData>
  <mergeCells count="4">
    <mergeCell ref="B27:E27"/>
    <mergeCell ref="B28:E28"/>
    <mergeCell ref="C5:E5"/>
    <mergeCell ref="B8:E8"/>
  </mergeCells>
  <pageMargins left="0.74803149606299202" right="0.511811023622047" top="0.62992125984252001" bottom="0.62992125984252001" header="0.511811023622047" footer="0.23622047244094499"/>
  <pageSetup orientation="portrait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tabColor rgb="FF00B050"/>
  </sheetPr>
  <dimension ref="A1:P46"/>
  <sheetViews>
    <sheetView topLeftCell="A3" workbookViewId="0">
      <selection activeCell="H53" sqref="H53"/>
    </sheetView>
  </sheetViews>
  <sheetFormatPr defaultRowHeight="12.75"/>
  <cols>
    <col min="1" max="1" width="16" style="222" customWidth="1"/>
    <col min="2" max="5" width="18.7109375" style="222" customWidth="1"/>
    <col min="6" max="256" width="9.140625" style="222"/>
    <col min="257" max="257" width="16" style="222" customWidth="1"/>
    <col min="258" max="261" width="18.7109375" style="222" customWidth="1"/>
    <col min="262" max="512" width="9.140625" style="222"/>
    <col min="513" max="513" width="16" style="222" customWidth="1"/>
    <col min="514" max="517" width="18.7109375" style="222" customWidth="1"/>
    <col min="518" max="768" width="9.140625" style="222"/>
    <col min="769" max="769" width="16" style="222" customWidth="1"/>
    <col min="770" max="773" width="18.7109375" style="222" customWidth="1"/>
    <col min="774" max="1024" width="9.140625" style="222"/>
    <col min="1025" max="1025" width="16" style="222" customWidth="1"/>
    <col min="1026" max="1029" width="18.7109375" style="222" customWidth="1"/>
    <col min="1030" max="1280" width="9.140625" style="222"/>
    <col min="1281" max="1281" width="16" style="222" customWidth="1"/>
    <col min="1282" max="1285" width="18.7109375" style="222" customWidth="1"/>
    <col min="1286" max="1536" width="9.140625" style="222"/>
    <col min="1537" max="1537" width="16" style="222" customWidth="1"/>
    <col min="1538" max="1541" width="18.7109375" style="222" customWidth="1"/>
    <col min="1542" max="1792" width="9.140625" style="222"/>
    <col min="1793" max="1793" width="16" style="222" customWidth="1"/>
    <col min="1794" max="1797" width="18.7109375" style="222" customWidth="1"/>
    <col min="1798" max="2048" width="9.140625" style="222"/>
    <col min="2049" max="2049" width="16" style="222" customWidth="1"/>
    <col min="2050" max="2053" width="18.7109375" style="222" customWidth="1"/>
    <col min="2054" max="2304" width="9.140625" style="222"/>
    <col min="2305" max="2305" width="16" style="222" customWidth="1"/>
    <col min="2306" max="2309" width="18.7109375" style="222" customWidth="1"/>
    <col min="2310" max="2560" width="9.140625" style="222"/>
    <col min="2561" max="2561" width="16" style="222" customWidth="1"/>
    <col min="2562" max="2565" width="18.7109375" style="222" customWidth="1"/>
    <col min="2566" max="2816" width="9.140625" style="222"/>
    <col min="2817" max="2817" width="16" style="222" customWidth="1"/>
    <col min="2818" max="2821" width="18.7109375" style="222" customWidth="1"/>
    <col min="2822" max="3072" width="9.140625" style="222"/>
    <col min="3073" max="3073" width="16" style="222" customWidth="1"/>
    <col min="3074" max="3077" width="18.7109375" style="222" customWidth="1"/>
    <col min="3078" max="3328" width="9.140625" style="222"/>
    <col min="3329" max="3329" width="16" style="222" customWidth="1"/>
    <col min="3330" max="3333" width="18.7109375" style="222" customWidth="1"/>
    <col min="3334" max="3584" width="9.140625" style="222"/>
    <col min="3585" max="3585" width="16" style="222" customWidth="1"/>
    <col min="3586" max="3589" width="18.7109375" style="222" customWidth="1"/>
    <col min="3590" max="3840" width="9.140625" style="222"/>
    <col min="3841" max="3841" width="16" style="222" customWidth="1"/>
    <col min="3842" max="3845" width="18.7109375" style="222" customWidth="1"/>
    <col min="3846" max="4096" width="9.140625" style="222"/>
    <col min="4097" max="4097" width="16" style="222" customWidth="1"/>
    <col min="4098" max="4101" width="18.7109375" style="222" customWidth="1"/>
    <col min="4102" max="4352" width="9.140625" style="222"/>
    <col min="4353" max="4353" width="16" style="222" customWidth="1"/>
    <col min="4354" max="4357" width="18.7109375" style="222" customWidth="1"/>
    <col min="4358" max="4608" width="9.140625" style="222"/>
    <col min="4609" max="4609" width="16" style="222" customWidth="1"/>
    <col min="4610" max="4613" width="18.7109375" style="222" customWidth="1"/>
    <col min="4614" max="4864" width="9.140625" style="222"/>
    <col min="4865" max="4865" width="16" style="222" customWidth="1"/>
    <col min="4866" max="4869" width="18.7109375" style="222" customWidth="1"/>
    <col min="4870" max="5120" width="9.140625" style="222"/>
    <col min="5121" max="5121" width="16" style="222" customWidth="1"/>
    <col min="5122" max="5125" width="18.7109375" style="222" customWidth="1"/>
    <col min="5126" max="5376" width="9.140625" style="222"/>
    <col min="5377" max="5377" width="16" style="222" customWidth="1"/>
    <col min="5378" max="5381" width="18.7109375" style="222" customWidth="1"/>
    <col min="5382" max="5632" width="9.140625" style="222"/>
    <col min="5633" max="5633" width="16" style="222" customWidth="1"/>
    <col min="5634" max="5637" width="18.7109375" style="222" customWidth="1"/>
    <col min="5638" max="5888" width="9.140625" style="222"/>
    <col min="5889" max="5889" width="16" style="222" customWidth="1"/>
    <col min="5890" max="5893" width="18.7109375" style="222" customWidth="1"/>
    <col min="5894" max="6144" width="9.140625" style="222"/>
    <col min="6145" max="6145" width="16" style="222" customWidth="1"/>
    <col min="6146" max="6149" width="18.7109375" style="222" customWidth="1"/>
    <col min="6150" max="6400" width="9.140625" style="222"/>
    <col min="6401" max="6401" width="16" style="222" customWidth="1"/>
    <col min="6402" max="6405" width="18.7109375" style="222" customWidth="1"/>
    <col min="6406" max="6656" width="9.140625" style="222"/>
    <col min="6657" max="6657" width="16" style="222" customWidth="1"/>
    <col min="6658" max="6661" width="18.7109375" style="222" customWidth="1"/>
    <col min="6662" max="6912" width="9.140625" style="222"/>
    <col min="6913" max="6913" width="16" style="222" customWidth="1"/>
    <col min="6914" max="6917" width="18.7109375" style="222" customWidth="1"/>
    <col min="6918" max="7168" width="9.140625" style="222"/>
    <col min="7169" max="7169" width="16" style="222" customWidth="1"/>
    <col min="7170" max="7173" width="18.7109375" style="222" customWidth="1"/>
    <col min="7174" max="7424" width="9.140625" style="222"/>
    <col min="7425" max="7425" width="16" style="222" customWidth="1"/>
    <col min="7426" max="7429" width="18.7109375" style="222" customWidth="1"/>
    <col min="7430" max="7680" width="9.140625" style="222"/>
    <col min="7681" max="7681" width="16" style="222" customWidth="1"/>
    <col min="7682" max="7685" width="18.7109375" style="222" customWidth="1"/>
    <col min="7686" max="7936" width="9.140625" style="222"/>
    <col min="7937" max="7937" width="16" style="222" customWidth="1"/>
    <col min="7938" max="7941" width="18.7109375" style="222" customWidth="1"/>
    <col min="7942" max="8192" width="9.140625" style="222"/>
    <col min="8193" max="8193" width="16" style="222" customWidth="1"/>
    <col min="8194" max="8197" width="18.7109375" style="222" customWidth="1"/>
    <col min="8198" max="8448" width="9.140625" style="222"/>
    <col min="8449" max="8449" width="16" style="222" customWidth="1"/>
    <col min="8450" max="8453" width="18.7109375" style="222" customWidth="1"/>
    <col min="8454" max="8704" width="9.140625" style="222"/>
    <col min="8705" max="8705" width="16" style="222" customWidth="1"/>
    <col min="8706" max="8709" width="18.7109375" style="222" customWidth="1"/>
    <col min="8710" max="8960" width="9.140625" style="222"/>
    <col min="8961" max="8961" width="16" style="222" customWidth="1"/>
    <col min="8962" max="8965" width="18.7109375" style="222" customWidth="1"/>
    <col min="8966" max="9216" width="9.140625" style="222"/>
    <col min="9217" max="9217" width="16" style="222" customWidth="1"/>
    <col min="9218" max="9221" width="18.7109375" style="222" customWidth="1"/>
    <col min="9222" max="9472" width="9.140625" style="222"/>
    <col min="9473" max="9473" width="16" style="222" customWidth="1"/>
    <col min="9474" max="9477" width="18.7109375" style="222" customWidth="1"/>
    <col min="9478" max="9728" width="9.140625" style="222"/>
    <col min="9729" max="9729" width="16" style="222" customWidth="1"/>
    <col min="9730" max="9733" width="18.7109375" style="222" customWidth="1"/>
    <col min="9734" max="9984" width="9.140625" style="222"/>
    <col min="9985" max="9985" width="16" style="222" customWidth="1"/>
    <col min="9986" max="9989" width="18.7109375" style="222" customWidth="1"/>
    <col min="9990" max="10240" width="9.140625" style="222"/>
    <col min="10241" max="10241" width="16" style="222" customWidth="1"/>
    <col min="10242" max="10245" width="18.7109375" style="222" customWidth="1"/>
    <col min="10246" max="10496" width="9.140625" style="222"/>
    <col min="10497" max="10497" width="16" style="222" customWidth="1"/>
    <col min="10498" max="10501" width="18.7109375" style="222" customWidth="1"/>
    <col min="10502" max="10752" width="9.140625" style="222"/>
    <col min="10753" max="10753" width="16" style="222" customWidth="1"/>
    <col min="10754" max="10757" width="18.7109375" style="222" customWidth="1"/>
    <col min="10758" max="11008" width="9.140625" style="222"/>
    <col min="11009" max="11009" width="16" style="222" customWidth="1"/>
    <col min="11010" max="11013" width="18.7109375" style="222" customWidth="1"/>
    <col min="11014" max="11264" width="9.140625" style="222"/>
    <col min="11265" max="11265" width="16" style="222" customWidth="1"/>
    <col min="11266" max="11269" width="18.7109375" style="222" customWidth="1"/>
    <col min="11270" max="11520" width="9.140625" style="222"/>
    <col min="11521" max="11521" width="16" style="222" customWidth="1"/>
    <col min="11522" max="11525" width="18.7109375" style="222" customWidth="1"/>
    <col min="11526" max="11776" width="9.140625" style="222"/>
    <col min="11777" max="11777" width="16" style="222" customWidth="1"/>
    <col min="11778" max="11781" width="18.7109375" style="222" customWidth="1"/>
    <col min="11782" max="12032" width="9.140625" style="222"/>
    <col min="12033" max="12033" width="16" style="222" customWidth="1"/>
    <col min="12034" max="12037" width="18.7109375" style="222" customWidth="1"/>
    <col min="12038" max="12288" width="9.140625" style="222"/>
    <col min="12289" max="12289" width="16" style="222" customWidth="1"/>
    <col min="12290" max="12293" width="18.7109375" style="222" customWidth="1"/>
    <col min="12294" max="12544" width="9.140625" style="222"/>
    <col min="12545" max="12545" width="16" style="222" customWidth="1"/>
    <col min="12546" max="12549" width="18.7109375" style="222" customWidth="1"/>
    <col min="12550" max="12800" width="9.140625" style="222"/>
    <col min="12801" max="12801" width="16" style="222" customWidth="1"/>
    <col min="12802" max="12805" width="18.7109375" style="222" customWidth="1"/>
    <col min="12806" max="13056" width="9.140625" style="222"/>
    <col min="13057" max="13057" width="16" style="222" customWidth="1"/>
    <col min="13058" max="13061" width="18.7109375" style="222" customWidth="1"/>
    <col min="13062" max="13312" width="9.140625" style="222"/>
    <col min="13313" max="13313" width="16" style="222" customWidth="1"/>
    <col min="13314" max="13317" width="18.7109375" style="222" customWidth="1"/>
    <col min="13318" max="13568" width="9.140625" style="222"/>
    <col min="13569" max="13569" width="16" style="222" customWidth="1"/>
    <col min="13570" max="13573" width="18.7109375" style="222" customWidth="1"/>
    <col min="13574" max="13824" width="9.140625" style="222"/>
    <col min="13825" max="13825" width="16" style="222" customWidth="1"/>
    <col min="13826" max="13829" width="18.7109375" style="222" customWidth="1"/>
    <col min="13830" max="14080" width="9.140625" style="222"/>
    <col min="14081" max="14081" width="16" style="222" customWidth="1"/>
    <col min="14082" max="14085" width="18.7109375" style="222" customWidth="1"/>
    <col min="14086" max="14336" width="9.140625" style="222"/>
    <col min="14337" max="14337" width="16" style="222" customWidth="1"/>
    <col min="14338" max="14341" width="18.7109375" style="222" customWidth="1"/>
    <col min="14342" max="14592" width="9.140625" style="222"/>
    <col min="14593" max="14593" width="16" style="222" customWidth="1"/>
    <col min="14594" max="14597" width="18.7109375" style="222" customWidth="1"/>
    <col min="14598" max="14848" width="9.140625" style="222"/>
    <col min="14849" max="14849" width="16" style="222" customWidth="1"/>
    <col min="14850" max="14853" width="18.7109375" style="222" customWidth="1"/>
    <col min="14854" max="15104" width="9.140625" style="222"/>
    <col min="15105" max="15105" width="16" style="222" customWidth="1"/>
    <col min="15106" max="15109" width="18.7109375" style="222" customWidth="1"/>
    <col min="15110" max="15360" width="9.140625" style="222"/>
    <col min="15361" max="15361" width="16" style="222" customWidth="1"/>
    <col min="15362" max="15365" width="18.7109375" style="222" customWidth="1"/>
    <col min="15366" max="15616" width="9.140625" style="222"/>
    <col min="15617" max="15617" width="16" style="222" customWidth="1"/>
    <col min="15618" max="15621" width="18.7109375" style="222" customWidth="1"/>
    <col min="15622" max="15872" width="9.140625" style="222"/>
    <col min="15873" max="15873" width="16" style="222" customWidth="1"/>
    <col min="15874" max="15877" width="18.7109375" style="222" customWidth="1"/>
    <col min="15878" max="16128" width="9.140625" style="222"/>
    <col min="16129" max="16129" width="16" style="222" customWidth="1"/>
    <col min="16130" max="16133" width="18.7109375" style="222" customWidth="1"/>
    <col min="16134" max="16384" width="9.140625" style="222"/>
  </cols>
  <sheetData>
    <row r="1" spans="1:16" ht="20.100000000000001" customHeight="1">
      <c r="A1" s="220" t="s">
        <v>462</v>
      </c>
      <c r="B1" s="221"/>
      <c r="C1" s="221"/>
      <c r="D1" s="221"/>
      <c r="E1" s="232"/>
    </row>
    <row r="2" spans="1:16" ht="20.100000000000001" customHeight="1">
      <c r="A2" s="223" t="s">
        <v>209</v>
      </c>
      <c r="B2" s="221"/>
      <c r="C2" s="221"/>
      <c r="D2" s="221"/>
      <c r="E2" s="232"/>
    </row>
    <row r="3" spans="1:16" ht="20.25" customHeight="1">
      <c r="A3" s="224"/>
      <c r="B3" s="65"/>
      <c r="C3" s="65"/>
      <c r="D3" s="65"/>
      <c r="E3" s="234"/>
    </row>
    <row r="4" spans="1:16" s="117" customFormat="1" ht="20.100000000000001" customHeight="1">
      <c r="A4" s="242"/>
      <c r="B4" s="243" t="s">
        <v>152</v>
      </c>
      <c r="C4" s="608" t="s">
        <v>0</v>
      </c>
      <c r="D4" s="609"/>
      <c r="E4" s="610"/>
    </row>
    <row r="5" spans="1:16" s="117" customFormat="1" ht="20.100000000000001" customHeight="1">
      <c r="A5" s="235"/>
      <c r="B5" s="236" t="s">
        <v>153</v>
      </c>
      <c r="C5" s="236" t="s">
        <v>406</v>
      </c>
      <c r="D5" s="236" t="s">
        <v>407</v>
      </c>
      <c r="E5" s="236" t="s">
        <v>414</v>
      </c>
    </row>
    <row r="6" spans="1:16" s="117" customFormat="1" ht="20.100000000000001" customHeight="1">
      <c r="A6" s="235"/>
      <c r="B6" s="237" t="s">
        <v>20</v>
      </c>
      <c r="C6" s="238" t="s">
        <v>408</v>
      </c>
      <c r="D6" s="236" t="s">
        <v>409</v>
      </c>
      <c r="E6" s="236" t="s">
        <v>410</v>
      </c>
    </row>
    <row r="7" spans="1:16" s="117" customFormat="1" ht="20.100000000000001" customHeight="1">
      <c r="A7" s="235"/>
      <c r="B7" s="239"/>
      <c r="C7" s="238"/>
      <c r="D7" s="238" t="s">
        <v>411</v>
      </c>
      <c r="E7" s="238" t="s">
        <v>412</v>
      </c>
    </row>
    <row r="8" spans="1:16" s="117" customFormat="1" ht="20.100000000000001" customHeight="1">
      <c r="A8" s="235"/>
      <c r="B8" s="244"/>
      <c r="C8" s="245"/>
      <c r="D8" s="245"/>
      <c r="E8" s="245" t="s">
        <v>413</v>
      </c>
    </row>
    <row r="9" spans="1:16" s="117" customFormat="1" ht="18" customHeight="1">
      <c r="A9" s="275"/>
      <c r="B9" s="611" t="s">
        <v>207</v>
      </c>
      <c r="C9" s="611"/>
      <c r="D9" s="611"/>
      <c r="E9" s="611"/>
    </row>
    <row r="10" spans="1:16" s="117" customFormat="1" ht="18" hidden="1" customHeight="1">
      <c r="A10" s="189">
        <v>2004</v>
      </c>
      <c r="B10" s="203">
        <f>+SUM(C10:E10)</f>
        <v>3370</v>
      </c>
      <c r="C10" s="171">
        <v>2385</v>
      </c>
      <c r="D10" s="203">
        <v>985</v>
      </c>
      <c r="E10" s="138">
        <v>0</v>
      </c>
    </row>
    <row r="11" spans="1:16" s="117" customFormat="1" ht="18" hidden="1" customHeight="1">
      <c r="A11" s="189">
        <v>2005</v>
      </c>
      <c r="B11" s="203">
        <f t="shared" ref="B11:B20" si="0">+SUM(C11:E11)</f>
        <v>2716</v>
      </c>
      <c r="C11" s="171">
        <v>1817</v>
      </c>
      <c r="D11" s="171">
        <v>899</v>
      </c>
      <c r="E11" s="138">
        <v>0</v>
      </c>
    </row>
    <row r="12" spans="1:16" s="117" customFormat="1" ht="18" hidden="1" customHeight="1">
      <c r="A12" s="189">
        <v>2006</v>
      </c>
      <c r="B12" s="203">
        <f t="shared" si="0"/>
        <v>4264</v>
      </c>
      <c r="C12" s="171">
        <v>2484</v>
      </c>
      <c r="D12" s="171">
        <v>1780</v>
      </c>
      <c r="E12" s="138">
        <v>0</v>
      </c>
    </row>
    <row r="13" spans="1:16" s="117" customFormat="1" ht="18" hidden="1" customHeight="1">
      <c r="A13" s="189">
        <v>2007</v>
      </c>
      <c r="B13" s="203">
        <f t="shared" si="0"/>
        <v>5468</v>
      </c>
      <c r="C13" s="171">
        <v>3601</v>
      </c>
      <c r="D13" s="171">
        <v>1867</v>
      </c>
      <c r="E13" s="138">
        <v>0</v>
      </c>
    </row>
    <row r="14" spans="1:16" s="117" customFormat="1" ht="18" hidden="1" customHeight="1">
      <c r="A14" s="189">
        <v>2008</v>
      </c>
      <c r="B14" s="203">
        <f t="shared" si="0"/>
        <v>6698</v>
      </c>
      <c r="C14" s="171">
        <v>4778</v>
      </c>
      <c r="D14" s="171">
        <v>1920</v>
      </c>
      <c r="E14" s="138">
        <v>0</v>
      </c>
    </row>
    <row r="15" spans="1:16" s="117" customFormat="1" ht="18" hidden="1" customHeight="1">
      <c r="A15" s="189">
        <v>2009</v>
      </c>
      <c r="B15" s="203">
        <f t="shared" si="0"/>
        <v>7156</v>
      </c>
      <c r="C15" s="171">
        <v>5102</v>
      </c>
      <c r="D15" s="171">
        <v>2054</v>
      </c>
      <c r="E15" s="138">
        <v>0</v>
      </c>
    </row>
    <row r="16" spans="1:16" s="117" customFormat="1" ht="23.1" customHeight="1">
      <c r="A16" s="310">
        <v>2010</v>
      </c>
      <c r="B16" s="227">
        <f t="shared" si="0"/>
        <v>6706</v>
      </c>
      <c r="C16" s="227">
        <v>4908</v>
      </c>
      <c r="D16" s="227">
        <v>1798</v>
      </c>
      <c r="E16" s="227">
        <v>0</v>
      </c>
      <c r="G16" s="448"/>
      <c r="H16" s="256"/>
      <c r="I16" s="256"/>
      <c r="J16" s="256"/>
      <c r="K16" s="256"/>
      <c r="L16" s="256"/>
      <c r="M16" s="256"/>
      <c r="N16" s="256"/>
      <c r="O16" s="256"/>
      <c r="P16" s="256"/>
    </row>
    <row r="17" spans="1:16" s="117" customFormat="1" ht="23.1" customHeight="1">
      <c r="A17" s="310">
        <v>2011</v>
      </c>
      <c r="B17" s="227">
        <f t="shared" si="0"/>
        <v>2949</v>
      </c>
      <c r="C17" s="227">
        <v>1969</v>
      </c>
      <c r="D17" s="227">
        <v>980</v>
      </c>
      <c r="E17" s="227">
        <v>0</v>
      </c>
      <c r="F17" s="415"/>
      <c r="G17" s="448"/>
      <c r="H17" s="256"/>
      <c r="I17" s="256"/>
      <c r="J17" s="256"/>
      <c r="K17" s="256"/>
      <c r="L17" s="256"/>
      <c r="M17" s="256"/>
      <c r="N17" s="256"/>
      <c r="O17" s="256"/>
      <c r="P17" s="256"/>
    </row>
    <row r="18" spans="1:16" s="117" customFormat="1" ht="23.1" customHeight="1">
      <c r="A18" s="310">
        <v>2012</v>
      </c>
      <c r="B18" s="227">
        <f t="shared" si="0"/>
        <v>2843</v>
      </c>
      <c r="C18" s="355">
        <v>1503</v>
      </c>
      <c r="D18" s="355">
        <v>1340</v>
      </c>
      <c r="E18" s="355">
        <v>0</v>
      </c>
      <c r="F18" s="415"/>
      <c r="G18" s="448"/>
    </row>
    <row r="19" spans="1:16" s="117" customFormat="1" ht="23.1" customHeight="1">
      <c r="A19" s="310">
        <v>2013</v>
      </c>
      <c r="B19" s="355">
        <f t="shared" si="0"/>
        <v>3858</v>
      </c>
      <c r="C19" s="355">
        <v>2155</v>
      </c>
      <c r="D19" s="355">
        <v>1703</v>
      </c>
      <c r="E19" s="227">
        <v>0</v>
      </c>
      <c r="F19" s="415"/>
      <c r="G19" s="448"/>
    </row>
    <row r="20" spans="1:16" s="117" customFormat="1" ht="23.1" customHeight="1">
      <c r="A20" s="310">
        <v>2014</v>
      </c>
      <c r="B20" s="355">
        <f t="shared" si="0"/>
        <v>4179</v>
      </c>
      <c r="C20" s="355">
        <v>2739</v>
      </c>
      <c r="D20" s="355">
        <v>1440</v>
      </c>
      <c r="E20" s="227">
        <v>0</v>
      </c>
      <c r="F20" s="415"/>
      <c r="G20" s="448"/>
    </row>
    <row r="21" spans="1:16" s="117" customFormat="1" ht="23.1" customHeight="1">
      <c r="A21" s="310">
        <v>2015</v>
      </c>
      <c r="B21" s="355">
        <f>+SUM(C21:E21)</f>
        <v>1862</v>
      </c>
      <c r="C21" s="355">
        <v>50</v>
      </c>
      <c r="D21" s="355">
        <v>1812</v>
      </c>
      <c r="E21" s="227">
        <v>0</v>
      </c>
      <c r="F21" s="415"/>
      <c r="G21" s="448"/>
    </row>
    <row r="22" spans="1:16" s="117" customFormat="1" ht="23.1" customHeight="1">
      <c r="A22" s="310">
        <v>2016</v>
      </c>
      <c r="B22" s="355">
        <f>+SUM(C22:E22)</f>
        <v>2076</v>
      </c>
      <c r="C22" s="227">
        <v>45</v>
      </c>
      <c r="D22" s="355">
        <v>2031</v>
      </c>
      <c r="E22" s="227">
        <v>0</v>
      </c>
      <c r="F22" s="415"/>
      <c r="G22" s="448"/>
    </row>
    <row r="23" spans="1:16" s="117" customFormat="1" ht="23.1" customHeight="1">
      <c r="A23" s="310">
        <v>2017</v>
      </c>
      <c r="B23" s="355">
        <f t="shared" ref="B23:B26" si="1">+SUM(C23:E23)</f>
        <v>2476</v>
      </c>
      <c r="C23" s="357">
        <v>553</v>
      </c>
      <c r="D23" s="357">
        <v>1923</v>
      </c>
      <c r="E23" s="227">
        <v>0</v>
      </c>
      <c r="F23" s="415"/>
      <c r="G23" s="448"/>
    </row>
    <row r="24" spans="1:16" s="117" customFormat="1" ht="23.1" customHeight="1">
      <c r="A24" s="310">
        <v>2018</v>
      </c>
      <c r="B24" s="355">
        <f t="shared" si="1"/>
        <v>3590</v>
      </c>
      <c r="C24" s="355">
        <v>852</v>
      </c>
      <c r="D24" s="355">
        <v>2738</v>
      </c>
      <c r="E24" s="227">
        <v>0</v>
      </c>
      <c r="F24" s="415"/>
      <c r="G24" s="448"/>
    </row>
    <row r="25" spans="1:16" s="117" customFormat="1" ht="23.1" customHeight="1">
      <c r="A25" s="310">
        <v>2019</v>
      </c>
      <c r="B25" s="355">
        <f t="shared" si="1"/>
        <v>3750</v>
      </c>
      <c r="C25" s="355">
        <v>1372</v>
      </c>
      <c r="D25" s="355">
        <v>2378</v>
      </c>
      <c r="E25" s="227">
        <v>0</v>
      </c>
      <c r="F25" s="415"/>
      <c r="G25" s="448"/>
    </row>
    <row r="26" spans="1:16" s="415" customFormat="1" ht="23.1" customHeight="1">
      <c r="A26" s="310">
        <v>2020</v>
      </c>
      <c r="B26" s="355">
        <f t="shared" si="1"/>
        <v>4130.9799999999996</v>
      </c>
      <c r="C26" s="554">
        <v>977.98</v>
      </c>
      <c r="D26" s="554">
        <v>3153</v>
      </c>
      <c r="E26" s="227">
        <v>0</v>
      </c>
      <c r="G26" s="448"/>
    </row>
    <row r="27" spans="1:16" s="117" customFormat="1" ht="24.95" customHeight="1">
      <c r="A27" s="274"/>
      <c r="B27" s="240"/>
      <c r="C27" s="240"/>
      <c r="D27" s="240"/>
      <c r="E27" s="138"/>
    </row>
    <row r="28" spans="1:16" s="117" customFormat="1" ht="18" customHeight="1">
      <c r="A28" s="189"/>
      <c r="B28" s="606" t="s">
        <v>208</v>
      </c>
      <c r="C28" s="606"/>
      <c r="D28" s="606"/>
      <c r="E28" s="606"/>
    </row>
    <row r="29" spans="1:16" s="117" customFormat="1" ht="18" customHeight="1">
      <c r="A29" s="189"/>
      <c r="B29" s="607" t="s">
        <v>22</v>
      </c>
      <c r="C29" s="607"/>
      <c r="D29" s="607"/>
      <c r="E29" s="607"/>
    </row>
    <row r="30" spans="1:16" s="117" customFormat="1" ht="18" hidden="1" customHeight="1">
      <c r="A30" s="189">
        <v>2004</v>
      </c>
      <c r="B30" s="241">
        <v>79.37</v>
      </c>
      <c r="C30" s="241">
        <v>56.17</v>
      </c>
      <c r="D30" s="241">
        <v>78.8</v>
      </c>
      <c r="E30" s="193">
        <v>0</v>
      </c>
    </row>
    <row r="31" spans="1:16" s="117" customFormat="1" ht="18" hidden="1" customHeight="1">
      <c r="A31" s="189">
        <v>2005</v>
      </c>
      <c r="B31" s="241">
        <f t="shared" ref="B31:D42" si="2">+B11/B10*100</f>
        <v>80.593471810089028</v>
      </c>
      <c r="C31" s="241">
        <f t="shared" si="2"/>
        <v>76.184486373165612</v>
      </c>
      <c r="D31" s="241">
        <f t="shared" si="2"/>
        <v>91.26903553299492</v>
      </c>
      <c r="E31" s="193">
        <v>0</v>
      </c>
    </row>
    <row r="32" spans="1:16" s="117" customFormat="1" ht="18" hidden="1" customHeight="1">
      <c r="A32" s="189">
        <v>2006</v>
      </c>
      <c r="B32" s="241">
        <f t="shared" si="2"/>
        <v>156.99558173784979</v>
      </c>
      <c r="C32" s="241">
        <f t="shared" si="2"/>
        <v>136.70886075949366</v>
      </c>
      <c r="D32" s="241">
        <f t="shared" si="2"/>
        <v>197.99777530589543</v>
      </c>
      <c r="E32" s="193">
        <v>0</v>
      </c>
    </row>
    <row r="33" spans="1:6" s="117" customFormat="1" ht="18" hidden="1" customHeight="1">
      <c r="A33" s="189">
        <v>2007</v>
      </c>
      <c r="B33" s="241">
        <f t="shared" si="2"/>
        <v>128.23639774859288</v>
      </c>
      <c r="C33" s="241">
        <f t="shared" si="2"/>
        <v>144.96779388083735</v>
      </c>
      <c r="D33" s="241">
        <f t="shared" si="2"/>
        <v>104.88764044943821</v>
      </c>
      <c r="E33" s="193">
        <v>0</v>
      </c>
    </row>
    <row r="34" spans="1:6" s="117" customFormat="1" ht="18" hidden="1" customHeight="1">
      <c r="A34" s="189">
        <v>2008</v>
      </c>
      <c r="B34" s="241">
        <f t="shared" si="2"/>
        <v>122.49451353328456</v>
      </c>
      <c r="C34" s="241">
        <f t="shared" si="2"/>
        <v>132.6853651763399</v>
      </c>
      <c r="D34" s="241">
        <f t="shared" si="2"/>
        <v>102.83877878950187</v>
      </c>
      <c r="E34" s="193">
        <v>0</v>
      </c>
    </row>
    <row r="35" spans="1:6" s="117" customFormat="1" ht="18" hidden="1" customHeight="1">
      <c r="A35" s="189">
        <v>2009</v>
      </c>
      <c r="B35" s="241">
        <f t="shared" si="2"/>
        <v>106.83786204837264</v>
      </c>
      <c r="C35" s="241">
        <f t="shared" si="2"/>
        <v>106.78107994976978</v>
      </c>
      <c r="D35" s="241">
        <f t="shared" si="2"/>
        <v>106.97916666666667</v>
      </c>
      <c r="E35" s="193">
        <v>0</v>
      </c>
    </row>
    <row r="36" spans="1:6" s="117" customFormat="1" ht="24.95" hidden="1" customHeight="1">
      <c r="A36" s="310">
        <v>2010</v>
      </c>
      <c r="B36" s="241">
        <f t="shared" si="2"/>
        <v>93.711570709893806</v>
      </c>
      <c r="C36" s="241">
        <f t="shared" si="2"/>
        <v>96.197569580556646</v>
      </c>
      <c r="D36" s="241">
        <f t="shared" si="2"/>
        <v>87.536514118792596</v>
      </c>
      <c r="E36" s="193">
        <v>0</v>
      </c>
    </row>
    <row r="37" spans="1:6" s="117" customFormat="1" ht="24.95" customHeight="1">
      <c r="A37" s="310">
        <v>2011</v>
      </c>
      <c r="B37" s="192">
        <f t="shared" si="2"/>
        <v>43.975544288696689</v>
      </c>
      <c r="C37" s="192">
        <f t="shared" si="2"/>
        <v>40.118174409127953</v>
      </c>
      <c r="D37" s="192">
        <f t="shared" si="2"/>
        <v>54.505005561735267</v>
      </c>
      <c r="E37" s="368">
        <v>0</v>
      </c>
      <c r="F37" s="534"/>
    </row>
    <row r="38" spans="1:6" s="117" customFormat="1" ht="24.95" customHeight="1">
      <c r="A38" s="310">
        <v>2012</v>
      </c>
      <c r="B38" s="192">
        <f t="shared" si="2"/>
        <v>96.405561207188867</v>
      </c>
      <c r="C38" s="192">
        <f t="shared" si="2"/>
        <v>76.333164042661252</v>
      </c>
      <c r="D38" s="192">
        <f t="shared" si="2"/>
        <v>136.73469387755102</v>
      </c>
      <c r="E38" s="368">
        <v>0</v>
      </c>
      <c r="F38" s="534"/>
    </row>
    <row r="39" spans="1:6" s="117" customFormat="1" ht="24.95" customHeight="1">
      <c r="A39" s="216">
        <v>2013</v>
      </c>
      <c r="B39" s="192">
        <f t="shared" si="2"/>
        <v>135.70172353148081</v>
      </c>
      <c r="C39" s="192">
        <f t="shared" si="2"/>
        <v>143.37990685296074</v>
      </c>
      <c r="D39" s="192">
        <f t="shared" si="2"/>
        <v>127.08955223880598</v>
      </c>
      <c r="E39" s="368">
        <v>0</v>
      </c>
      <c r="F39" s="534"/>
    </row>
    <row r="40" spans="1:6" s="117" customFormat="1" ht="22.5" customHeight="1">
      <c r="A40" s="310">
        <v>2014</v>
      </c>
      <c r="B40" s="192">
        <f t="shared" si="2"/>
        <v>108.32037325038881</v>
      </c>
      <c r="C40" s="192">
        <f t="shared" si="2"/>
        <v>127.09976798143852</v>
      </c>
      <c r="D40" s="192">
        <f t="shared" si="2"/>
        <v>84.556664709336459</v>
      </c>
      <c r="E40" s="368">
        <v>0</v>
      </c>
      <c r="F40" s="534"/>
    </row>
    <row r="41" spans="1:6" s="117" customFormat="1" ht="22.5" customHeight="1">
      <c r="A41" s="310">
        <v>2015</v>
      </c>
      <c r="B41" s="192">
        <f t="shared" si="2"/>
        <v>44.556113902847571</v>
      </c>
      <c r="C41" s="192">
        <f t="shared" si="2"/>
        <v>1.8254837531945967</v>
      </c>
      <c r="D41" s="192">
        <f t="shared" si="2"/>
        <v>125.83333333333333</v>
      </c>
      <c r="E41" s="368">
        <v>0</v>
      </c>
      <c r="F41" s="534"/>
    </row>
    <row r="42" spans="1:6" s="117" customFormat="1" ht="22.5" customHeight="1">
      <c r="A42" s="310">
        <v>2016</v>
      </c>
      <c r="B42" s="192">
        <f t="shared" si="2"/>
        <v>111.49301825993557</v>
      </c>
      <c r="C42" s="192">
        <f t="shared" si="2"/>
        <v>90</v>
      </c>
      <c r="D42" s="192">
        <f t="shared" si="2"/>
        <v>112.08609271523177</v>
      </c>
      <c r="E42" s="192">
        <v>0</v>
      </c>
      <c r="F42" s="534"/>
    </row>
    <row r="43" spans="1:6" s="117" customFormat="1" ht="22.5" customHeight="1">
      <c r="A43" s="310">
        <v>2017</v>
      </c>
      <c r="B43" s="192">
        <f t="shared" ref="B43:D43" si="3">+B23/B22*100</f>
        <v>119.26782273603082</v>
      </c>
      <c r="C43" s="192">
        <f>C23/C22*100</f>
        <v>1228.8888888888889</v>
      </c>
      <c r="D43" s="192">
        <f t="shared" si="3"/>
        <v>94.6824224519941</v>
      </c>
      <c r="E43" s="192">
        <v>0</v>
      </c>
      <c r="F43" s="534"/>
    </row>
    <row r="44" spans="1:6" s="117" customFormat="1" ht="21.75" customHeight="1">
      <c r="A44" s="310">
        <v>2018</v>
      </c>
      <c r="B44" s="192">
        <f t="shared" ref="B44:D46" si="4">+B24/B23*100</f>
        <v>144.9919224555735</v>
      </c>
      <c r="C44" s="192">
        <f t="shared" si="4"/>
        <v>154.06871609403254</v>
      </c>
      <c r="D44" s="192">
        <f t="shared" si="4"/>
        <v>142.3816952678107</v>
      </c>
      <c r="E44" s="192">
        <v>0</v>
      </c>
      <c r="F44" s="534"/>
    </row>
    <row r="45" spans="1:6" ht="21.95" customHeight="1">
      <c r="A45" s="310">
        <v>2019</v>
      </c>
      <c r="B45" s="192">
        <f t="shared" si="4"/>
        <v>104.45682451253482</v>
      </c>
      <c r="C45" s="192">
        <f t="shared" si="4"/>
        <v>161.03286384976525</v>
      </c>
      <c r="D45" s="192">
        <f t="shared" si="4"/>
        <v>86.851716581446311</v>
      </c>
      <c r="E45" s="192">
        <v>0</v>
      </c>
      <c r="F45" s="534"/>
    </row>
    <row r="46" spans="1:6" ht="21.95" customHeight="1">
      <c r="A46" s="247">
        <v>2020</v>
      </c>
      <c r="B46" s="192">
        <f t="shared" si="4"/>
        <v>110.15946666666665</v>
      </c>
      <c r="C46" s="192">
        <f t="shared" si="4"/>
        <v>71.281341107871725</v>
      </c>
      <c r="D46" s="192">
        <f t="shared" si="4"/>
        <v>132.59041211101766</v>
      </c>
      <c r="E46" s="192">
        <v>0</v>
      </c>
    </row>
  </sheetData>
  <mergeCells count="4">
    <mergeCell ref="B28:E28"/>
    <mergeCell ref="B29:E29"/>
    <mergeCell ref="C4:E4"/>
    <mergeCell ref="B9:E9"/>
  </mergeCells>
  <pageMargins left="0.74803149606299202" right="0.511811023622047" top="0.62992125984252001" bottom="0.62992125984252001" header="0.511811023622047" footer="0.23622047244094499"/>
  <pageSetup orientation="portrait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tabColor rgb="FF00B050"/>
  </sheetPr>
  <dimension ref="A1:M304"/>
  <sheetViews>
    <sheetView workbookViewId="0">
      <selection sqref="A1:XFD1048576"/>
    </sheetView>
  </sheetViews>
  <sheetFormatPr defaultRowHeight="12.75"/>
  <cols>
    <col min="1" max="1" width="36.7109375" style="253" customWidth="1"/>
    <col min="2" max="2" width="11.42578125" style="253" hidden="1" customWidth="1"/>
    <col min="3" max="11" width="10.42578125" style="253" customWidth="1"/>
    <col min="12" max="256" width="9.140625" style="253"/>
    <col min="257" max="257" width="31" style="253" customWidth="1"/>
    <col min="258" max="261" width="11.42578125" style="253" customWidth="1"/>
    <col min="262" max="262" width="13.140625" style="253" customWidth="1"/>
    <col min="263" max="512" width="9.140625" style="253"/>
    <col min="513" max="513" width="31" style="253" customWidth="1"/>
    <col min="514" max="517" width="11.42578125" style="253" customWidth="1"/>
    <col min="518" max="518" width="13.140625" style="253" customWidth="1"/>
    <col min="519" max="768" width="9.140625" style="253"/>
    <col min="769" max="769" width="31" style="253" customWidth="1"/>
    <col min="770" max="773" width="11.42578125" style="253" customWidth="1"/>
    <col min="774" max="774" width="13.140625" style="253" customWidth="1"/>
    <col min="775" max="1024" width="9.140625" style="253"/>
    <col min="1025" max="1025" width="31" style="253" customWidth="1"/>
    <col min="1026" max="1029" width="11.42578125" style="253" customWidth="1"/>
    <col min="1030" max="1030" width="13.140625" style="253" customWidth="1"/>
    <col min="1031" max="1280" width="9.140625" style="253"/>
    <col min="1281" max="1281" width="31" style="253" customWidth="1"/>
    <col min="1282" max="1285" width="11.42578125" style="253" customWidth="1"/>
    <col min="1286" max="1286" width="13.140625" style="253" customWidth="1"/>
    <col min="1287" max="1536" width="9.140625" style="253"/>
    <col min="1537" max="1537" width="31" style="253" customWidth="1"/>
    <col min="1538" max="1541" width="11.42578125" style="253" customWidth="1"/>
    <col min="1542" max="1542" width="13.140625" style="253" customWidth="1"/>
    <col min="1543" max="1792" width="9.140625" style="253"/>
    <col min="1793" max="1793" width="31" style="253" customWidth="1"/>
    <col min="1794" max="1797" width="11.42578125" style="253" customWidth="1"/>
    <col min="1798" max="1798" width="13.140625" style="253" customWidth="1"/>
    <col min="1799" max="2048" width="9.140625" style="253"/>
    <col min="2049" max="2049" width="31" style="253" customWidth="1"/>
    <col min="2050" max="2053" width="11.42578125" style="253" customWidth="1"/>
    <col min="2054" max="2054" width="13.140625" style="253" customWidth="1"/>
    <col min="2055" max="2304" width="9.140625" style="253"/>
    <col min="2305" max="2305" width="31" style="253" customWidth="1"/>
    <col min="2306" max="2309" width="11.42578125" style="253" customWidth="1"/>
    <col min="2310" max="2310" width="13.140625" style="253" customWidth="1"/>
    <col min="2311" max="2560" width="9.140625" style="253"/>
    <col min="2561" max="2561" width="31" style="253" customWidth="1"/>
    <col min="2562" max="2565" width="11.42578125" style="253" customWidth="1"/>
    <col min="2566" max="2566" width="13.140625" style="253" customWidth="1"/>
    <col min="2567" max="2816" width="9.140625" style="253"/>
    <col min="2817" max="2817" width="31" style="253" customWidth="1"/>
    <col min="2818" max="2821" width="11.42578125" style="253" customWidth="1"/>
    <col min="2822" max="2822" width="13.140625" style="253" customWidth="1"/>
    <col min="2823" max="3072" width="9.140625" style="253"/>
    <col min="3073" max="3073" width="31" style="253" customWidth="1"/>
    <col min="3074" max="3077" width="11.42578125" style="253" customWidth="1"/>
    <col min="3078" max="3078" width="13.140625" style="253" customWidth="1"/>
    <col min="3079" max="3328" width="9.140625" style="253"/>
    <col min="3329" max="3329" width="31" style="253" customWidth="1"/>
    <col min="3330" max="3333" width="11.42578125" style="253" customWidth="1"/>
    <col min="3334" max="3334" width="13.140625" style="253" customWidth="1"/>
    <col min="3335" max="3584" width="9.140625" style="253"/>
    <col min="3585" max="3585" width="31" style="253" customWidth="1"/>
    <col min="3586" max="3589" width="11.42578125" style="253" customWidth="1"/>
    <col min="3590" max="3590" width="13.140625" style="253" customWidth="1"/>
    <col min="3591" max="3840" width="9.140625" style="253"/>
    <col min="3841" max="3841" width="31" style="253" customWidth="1"/>
    <col min="3842" max="3845" width="11.42578125" style="253" customWidth="1"/>
    <col min="3846" max="3846" width="13.140625" style="253" customWidth="1"/>
    <col min="3847" max="4096" width="9.140625" style="253"/>
    <col min="4097" max="4097" width="31" style="253" customWidth="1"/>
    <col min="4098" max="4101" width="11.42578125" style="253" customWidth="1"/>
    <col min="4102" max="4102" width="13.140625" style="253" customWidth="1"/>
    <col min="4103" max="4352" width="9.140625" style="253"/>
    <col min="4353" max="4353" width="31" style="253" customWidth="1"/>
    <col min="4354" max="4357" width="11.42578125" style="253" customWidth="1"/>
    <col min="4358" max="4358" width="13.140625" style="253" customWidth="1"/>
    <col min="4359" max="4608" width="9.140625" style="253"/>
    <col min="4609" max="4609" width="31" style="253" customWidth="1"/>
    <col min="4610" max="4613" width="11.42578125" style="253" customWidth="1"/>
    <col min="4614" max="4614" width="13.140625" style="253" customWidth="1"/>
    <col min="4615" max="4864" width="9.140625" style="253"/>
    <col min="4865" max="4865" width="31" style="253" customWidth="1"/>
    <col min="4866" max="4869" width="11.42578125" style="253" customWidth="1"/>
    <col min="4870" max="4870" width="13.140625" style="253" customWidth="1"/>
    <col min="4871" max="5120" width="9.140625" style="253"/>
    <col min="5121" max="5121" width="31" style="253" customWidth="1"/>
    <col min="5122" max="5125" width="11.42578125" style="253" customWidth="1"/>
    <col min="5126" max="5126" width="13.140625" style="253" customWidth="1"/>
    <col min="5127" max="5376" width="9.140625" style="253"/>
    <col min="5377" max="5377" width="31" style="253" customWidth="1"/>
    <col min="5378" max="5381" width="11.42578125" style="253" customWidth="1"/>
    <col min="5382" max="5382" width="13.140625" style="253" customWidth="1"/>
    <col min="5383" max="5632" width="9.140625" style="253"/>
    <col min="5633" max="5633" width="31" style="253" customWidth="1"/>
    <col min="5634" max="5637" width="11.42578125" style="253" customWidth="1"/>
    <col min="5638" max="5638" width="13.140625" style="253" customWidth="1"/>
    <col min="5639" max="5888" width="9.140625" style="253"/>
    <col min="5889" max="5889" width="31" style="253" customWidth="1"/>
    <col min="5890" max="5893" width="11.42578125" style="253" customWidth="1"/>
    <col min="5894" max="5894" width="13.140625" style="253" customWidth="1"/>
    <col min="5895" max="6144" width="9.140625" style="253"/>
    <col min="6145" max="6145" width="31" style="253" customWidth="1"/>
    <col min="6146" max="6149" width="11.42578125" style="253" customWidth="1"/>
    <col min="6150" max="6150" width="13.140625" style="253" customWidth="1"/>
    <col min="6151" max="6400" width="9.140625" style="253"/>
    <col min="6401" max="6401" width="31" style="253" customWidth="1"/>
    <col min="6402" max="6405" width="11.42578125" style="253" customWidth="1"/>
    <col min="6406" max="6406" width="13.140625" style="253" customWidth="1"/>
    <col min="6407" max="6656" width="9.140625" style="253"/>
    <col min="6657" max="6657" width="31" style="253" customWidth="1"/>
    <col min="6658" max="6661" width="11.42578125" style="253" customWidth="1"/>
    <col min="6662" max="6662" width="13.140625" style="253" customWidth="1"/>
    <col min="6663" max="6912" width="9.140625" style="253"/>
    <col min="6913" max="6913" width="31" style="253" customWidth="1"/>
    <col min="6914" max="6917" width="11.42578125" style="253" customWidth="1"/>
    <col min="6918" max="6918" width="13.140625" style="253" customWidth="1"/>
    <col min="6919" max="7168" width="9.140625" style="253"/>
    <col min="7169" max="7169" width="31" style="253" customWidth="1"/>
    <col min="7170" max="7173" width="11.42578125" style="253" customWidth="1"/>
    <col min="7174" max="7174" width="13.140625" style="253" customWidth="1"/>
    <col min="7175" max="7424" width="9.140625" style="253"/>
    <col min="7425" max="7425" width="31" style="253" customWidth="1"/>
    <col min="7426" max="7429" width="11.42578125" style="253" customWidth="1"/>
    <col min="7430" max="7430" width="13.140625" style="253" customWidth="1"/>
    <col min="7431" max="7680" width="9.140625" style="253"/>
    <col min="7681" max="7681" width="31" style="253" customWidth="1"/>
    <col min="7682" max="7685" width="11.42578125" style="253" customWidth="1"/>
    <col min="7686" max="7686" width="13.140625" style="253" customWidth="1"/>
    <col min="7687" max="7936" width="9.140625" style="253"/>
    <col min="7937" max="7937" width="31" style="253" customWidth="1"/>
    <col min="7938" max="7941" width="11.42578125" style="253" customWidth="1"/>
    <col min="7942" max="7942" width="13.140625" style="253" customWidth="1"/>
    <col min="7943" max="8192" width="9.140625" style="253"/>
    <col min="8193" max="8193" width="31" style="253" customWidth="1"/>
    <col min="8194" max="8197" width="11.42578125" style="253" customWidth="1"/>
    <col min="8198" max="8198" width="13.140625" style="253" customWidth="1"/>
    <col min="8199" max="8448" width="9.140625" style="253"/>
    <col min="8449" max="8449" width="31" style="253" customWidth="1"/>
    <col min="8450" max="8453" width="11.42578125" style="253" customWidth="1"/>
    <col min="8454" max="8454" width="13.140625" style="253" customWidth="1"/>
    <col min="8455" max="8704" width="9.140625" style="253"/>
    <col min="8705" max="8705" width="31" style="253" customWidth="1"/>
    <col min="8706" max="8709" width="11.42578125" style="253" customWidth="1"/>
    <col min="8710" max="8710" width="13.140625" style="253" customWidth="1"/>
    <col min="8711" max="8960" width="9.140625" style="253"/>
    <col min="8961" max="8961" width="31" style="253" customWidth="1"/>
    <col min="8962" max="8965" width="11.42578125" style="253" customWidth="1"/>
    <col min="8966" max="8966" width="13.140625" style="253" customWidth="1"/>
    <col min="8967" max="9216" width="9.140625" style="253"/>
    <col min="9217" max="9217" width="31" style="253" customWidth="1"/>
    <col min="9218" max="9221" width="11.42578125" style="253" customWidth="1"/>
    <col min="9222" max="9222" width="13.140625" style="253" customWidth="1"/>
    <col min="9223" max="9472" width="9.140625" style="253"/>
    <col min="9473" max="9473" width="31" style="253" customWidth="1"/>
    <col min="9474" max="9477" width="11.42578125" style="253" customWidth="1"/>
    <col min="9478" max="9478" width="13.140625" style="253" customWidth="1"/>
    <col min="9479" max="9728" width="9.140625" style="253"/>
    <col min="9729" max="9729" width="31" style="253" customWidth="1"/>
    <col min="9730" max="9733" width="11.42578125" style="253" customWidth="1"/>
    <col min="9734" max="9734" width="13.140625" style="253" customWidth="1"/>
    <col min="9735" max="9984" width="9.140625" style="253"/>
    <col min="9985" max="9985" width="31" style="253" customWidth="1"/>
    <col min="9986" max="9989" width="11.42578125" style="253" customWidth="1"/>
    <col min="9990" max="9990" width="13.140625" style="253" customWidth="1"/>
    <col min="9991" max="10240" width="9.140625" style="253"/>
    <col min="10241" max="10241" width="31" style="253" customWidth="1"/>
    <col min="10242" max="10245" width="11.42578125" style="253" customWidth="1"/>
    <col min="10246" max="10246" width="13.140625" style="253" customWidth="1"/>
    <col min="10247" max="10496" width="9.140625" style="253"/>
    <col min="10497" max="10497" width="31" style="253" customWidth="1"/>
    <col min="10498" max="10501" width="11.42578125" style="253" customWidth="1"/>
    <col min="10502" max="10502" width="13.140625" style="253" customWidth="1"/>
    <col min="10503" max="10752" width="9.140625" style="253"/>
    <col min="10753" max="10753" width="31" style="253" customWidth="1"/>
    <col min="10754" max="10757" width="11.42578125" style="253" customWidth="1"/>
    <col min="10758" max="10758" width="13.140625" style="253" customWidth="1"/>
    <col min="10759" max="11008" width="9.140625" style="253"/>
    <col min="11009" max="11009" width="31" style="253" customWidth="1"/>
    <col min="11010" max="11013" width="11.42578125" style="253" customWidth="1"/>
    <col min="11014" max="11014" width="13.140625" style="253" customWidth="1"/>
    <col min="11015" max="11264" width="9.140625" style="253"/>
    <col min="11265" max="11265" width="31" style="253" customWidth="1"/>
    <col min="11266" max="11269" width="11.42578125" style="253" customWidth="1"/>
    <col min="11270" max="11270" width="13.140625" style="253" customWidth="1"/>
    <col min="11271" max="11520" width="9.140625" style="253"/>
    <col min="11521" max="11521" width="31" style="253" customWidth="1"/>
    <col min="11522" max="11525" width="11.42578125" style="253" customWidth="1"/>
    <col min="11526" max="11526" width="13.140625" style="253" customWidth="1"/>
    <col min="11527" max="11776" width="9.140625" style="253"/>
    <col min="11777" max="11777" width="31" style="253" customWidth="1"/>
    <col min="11778" max="11781" width="11.42578125" style="253" customWidth="1"/>
    <col min="11782" max="11782" width="13.140625" style="253" customWidth="1"/>
    <col min="11783" max="12032" width="9.140625" style="253"/>
    <col min="12033" max="12033" width="31" style="253" customWidth="1"/>
    <col min="12034" max="12037" width="11.42578125" style="253" customWidth="1"/>
    <col min="12038" max="12038" width="13.140625" style="253" customWidth="1"/>
    <col min="12039" max="12288" width="9.140625" style="253"/>
    <col min="12289" max="12289" width="31" style="253" customWidth="1"/>
    <col min="12290" max="12293" width="11.42578125" style="253" customWidth="1"/>
    <col min="12294" max="12294" width="13.140625" style="253" customWidth="1"/>
    <col min="12295" max="12544" width="9.140625" style="253"/>
    <col min="12545" max="12545" width="31" style="253" customWidth="1"/>
    <col min="12546" max="12549" width="11.42578125" style="253" customWidth="1"/>
    <col min="12550" max="12550" width="13.140625" style="253" customWidth="1"/>
    <col min="12551" max="12800" width="9.140625" style="253"/>
    <col min="12801" max="12801" width="31" style="253" customWidth="1"/>
    <col min="12802" max="12805" width="11.42578125" style="253" customWidth="1"/>
    <col min="12806" max="12806" width="13.140625" style="253" customWidth="1"/>
    <col min="12807" max="13056" width="9.140625" style="253"/>
    <col min="13057" max="13057" width="31" style="253" customWidth="1"/>
    <col min="13058" max="13061" width="11.42578125" style="253" customWidth="1"/>
    <col min="13062" max="13062" width="13.140625" style="253" customWidth="1"/>
    <col min="13063" max="13312" width="9.140625" style="253"/>
    <col min="13313" max="13313" width="31" style="253" customWidth="1"/>
    <col min="13314" max="13317" width="11.42578125" style="253" customWidth="1"/>
    <col min="13318" max="13318" width="13.140625" style="253" customWidth="1"/>
    <col min="13319" max="13568" width="9.140625" style="253"/>
    <col min="13569" max="13569" width="31" style="253" customWidth="1"/>
    <col min="13570" max="13573" width="11.42578125" style="253" customWidth="1"/>
    <col min="13574" max="13574" width="13.140625" style="253" customWidth="1"/>
    <col min="13575" max="13824" width="9.140625" style="253"/>
    <col min="13825" max="13825" width="31" style="253" customWidth="1"/>
    <col min="13826" max="13829" width="11.42578125" style="253" customWidth="1"/>
    <col min="13830" max="13830" width="13.140625" style="253" customWidth="1"/>
    <col min="13831" max="14080" width="9.140625" style="253"/>
    <col min="14081" max="14081" width="31" style="253" customWidth="1"/>
    <col min="14082" max="14085" width="11.42578125" style="253" customWidth="1"/>
    <col min="14086" max="14086" width="13.140625" style="253" customWidth="1"/>
    <col min="14087" max="14336" width="9.140625" style="253"/>
    <col min="14337" max="14337" width="31" style="253" customWidth="1"/>
    <col min="14338" max="14341" width="11.42578125" style="253" customWidth="1"/>
    <col min="14342" max="14342" width="13.140625" style="253" customWidth="1"/>
    <col min="14343" max="14592" width="9.140625" style="253"/>
    <col min="14593" max="14593" width="31" style="253" customWidth="1"/>
    <col min="14594" max="14597" width="11.42578125" style="253" customWidth="1"/>
    <col min="14598" max="14598" width="13.140625" style="253" customWidth="1"/>
    <col min="14599" max="14848" width="9.140625" style="253"/>
    <col min="14849" max="14849" width="31" style="253" customWidth="1"/>
    <col min="14850" max="14853" width="11.42578125" style="253" customWidth="1"/>
    <col min="14854" max="14854" width="13.140625" style="253" customWidth="1"/>
    <col min="14855" max="15104" width="9.140625" style="253"/>
    <col min="15105" max="15105" width="31" style="253" customWidth="1"/>
    <col min="15106" max="15109" width="11.42578125" style="253" customWidth="1"/>
    <col min="15110" max="15110" width="13.140625" style="253" customWidth="1"/>
    <col min="15111" max="15360" width="9.140625" style="253"/>
    <col min="15361" max="15361" width="31" style="253" customWidth="1"/>
    <col min="15362" max="15365" width="11.42578125" style="253" customWidth="1"/>
    <col min="15366" max="15366" width="13.140625" style="253" customWidth="1"/>
    <col min="15367" max="15616" width="9.140625" style="253"/>
    <col min="15617" max="15617" width="31" style="253" customWidth="1"/>
    <col min="15618" max="15621" width="11.42578125" style="253" customWidth="1"/>
    <col min="15622" max="15622" width="13.140625" style="253" customWidth="1"/>
    <col min="15623" max="15872" width="9.140625" style="253"/>
    <col min="15873" max="15873" width="31" style="253" customWidth="1"/>
    <col min="15874" max="15877" width="11.42578125" style="253" customWidth="1"/>
    <col min="15878" max="15878" width="13.140625" style="253" customWidth="1"/>
    <col min="15879" max="16128" width="9.140625" style="253"/>
    <col min="16129" max="16129" width="31" style="253" customWidth="1"/>
    <col min="16130" max="16133" width="11.42578125" style="253" customWidth="1"/>
    <col min="16134" max="16134" width="13.140625" style="253" customWidth="1"/>
    <col min="16135" max="16384" width="9.140625" style="253"/>
  </cols>
  <sheetData>
    <row r="1" spans="1:13" ht="20.100000000000001" customHeight="1">
      <c r="A1" s="474" t="s">
        <v>463</v>
      </c>
      <c r="B1" s="474"/>
      <c r="C1" s="474"/>
      <c r="D1" s="474"/>
      <c r="E1" s="474"/>
      <c r="F1" s="475"/>
    </row>
    <row r="2" spans="1:13" ht="20.100000000000001" customHeight="1">
      <c r="A2" s="474" t="s">
        <v>210</v>
      </c>
      <c r="B2" s="474"/>
      <c r="C2" s="474"/>
      <c r="D2" s="474"/>
      <c r="E2" s="474"/>
      <c r="F2" s="475"/>
    </row>
    <row r="3" spans="1:13" ht="20.100000000000001" customHeight="1">
      <c r="A3" s="476" t="s">
        <v>211</v>
      </c>
      <c r="B3" s="474"/>
      <c r="C3" s="474"/>
      <c r="D3" s="474"/>
      <c r="E3" s="474"/>
      <c r="F3" s="475"/>
    </row>
    <row r="4" spans="1:13" ht="20.100000000000001" customHeight="1">
      <c r="B4" s="474"/>
      <c r="C4" s="474"/>
      <c r="D4" s="474"/>
      <c r="E4" s="474"/>
      <c r="F4" s="475"/>
    </row>
    <row r="5" spans="1:13" ht="23.25" customHeight="1">
      <c r="A5" s="91"/>
      <c r="B5" s="91"/>
      <c r="C5" s="91"/>
      <c r="D5" s="91"/>
      <c r="E5" s="91"/>
      <c r="F5" s="92"/>
    </row>
    <row r="6" spans="1:13" s="256" customFormat="1" ht="27" customHeight="1">
      <c r="A6" s="477"/>
      <c r="B6" s="141">
        <v>2009</v>
      </c>
      <c r="C6" s="342">
        <v>2010</v>
      </c>
      <c r="D6" s="141">
        <v>2011</v>
      </c>
      <c r="E6" s="213">
        <v>2012</v>
      </c>
      <c r="F6" s="213">
        <v>2013</v>
      </c>
      <c r="G6" s="213">
        <v>2014</v>
      </c>
      <c r="H6" s="213">
        <v>2015</v>
      </c>
      <c r="I6" s="213">
        <v>2016</v>
      </c>
      <c r="J6" s="213">
        <v>2017</v>
      </c>
      <c r="K6" s="213">
        <v>2018</v>
      </c>
      <c r="L6" s="213">
        <v>2019</v>
      </c>
      <c r="M6" s="213">
        <v>2020</v>
      </c>
    </row>
    <row r="7" spans="1:13" s="256" customFormat="1" ht="15" customHeight="1">
      <c r="A7" s="132"/>
      <c r="B7" s="478"/>
      <c r="C7" s="612" t="s">
        <v>207</v>
      </c>
      <c r="D7" s="612"/>
      <c r="E7" s="612"/>
      <c r="F7" s="612"/>
      <c r="G7" s="612"/>
      <c r="H7" s="612"/>
      <c r="I7" s="612"/>
      <c r="J7" s="612"/>
      <c r="K7" s="612"/>
      <c r="L7" s="612"/>
    </row>
    <row r="8" spans="1:13" s="256" customFormat="1" ht="15" customHeight="1">
      <c r="A8" s="457" t="s">
        <v>17</v>
      </c>
      <c r="B8" s="413">
        <f>SUM(B9:B23)</f>
        <v>7156</v>
      </c>
      <c r="C8" s="391">
        <f t="shared" ref="C8:M8" si="0">SUM(C9:C23)</f>
        <v>6706</v>
      </c>
      <c r="D8" s="391">
        <f t="shared" si="0"/>
        <v>2949</v>
      </c>
      <c r="E8" s="391">
        <f t="shared" si="0"/>
        <v>2843</v>
      </c>
      <c r="F8" s="391">
        <f t="shared" si="0"/>
        <v>3858</v>
      </c>
      <c r="G8" s="391">
        <f t="shared" si="0"/>
        <v>4179</v>
      </c>
      <c r="H8" s="391">
        <f t="shared" si="0"/>
        <v>1862</v>
      </c>
      <c r="I8" s="391">
        <f t="shared" si="0"/>
        <v>2076</v>
      </c>
      <c r="J8" s="391">
        <f t="shared" si="0"/>
        <v>2476</v>
      </c>
      <c r="K8" s="391">
        <f t="shared" si="0"/>
        <v>3590</v>
      </c>
      <c r="L8" s="391">
        <f t="shared" si="0"/>
        <v>3750</v>
      </c>
      <c r="M8" s="391">
        <f t="shared" si="0"/>
        <v>4131.1000000000004</v>
      </c>
    </row>
    <row r="9" spans="1:13" s="256" customFormat="1" ht="15" customHeight="1">
      <c r="A9" s="256" t="s">
        <v>326</v>
      </c>
      <c r="B9" s="194">
        <v>25</v>
      </c>
      <c r="C9" s="322">
        <v>0</v>
      </c>
      <c r="D9" s="322">
        <v>50</v>
      </c>
      <c r="E9" s="322">
        <v>23</v>
      </c>
      <c r="F9" s="322">
        <v>10</v>
      </c>
      <c r="G9" s="322">
        <v>0</v>
      </c>
      <c r="H9" s="322">
        <v>0</v>
      </c>
      <c r="I9" s="322">
        <v>0</v>
      </c>
      <c r="J9" s="479">
        <v>0</v>
      </c>
      <c r="K9" s="322">
        <v>134</v>
      </c>
      <c r="L9" s="322">
        <v>331</v>
      </c>
      <c r="M9" s="555">
        <v>92.1</v>
      </c>
    </row>
    <row r="10" spans="1:13" s="256" customFormat="1" ht="15" customHeight="1">
      <c r="A10" s="256" t="s">
        <v>327</v>
      </c>
      <c r="B10" s="194">
        <v>1648</v>
      </c>
      <c r="C10" s="322">
        <v>1054</v>
      </c>
      <c r="D10" s="322">
        <v>814</v>
      </c>
      <c r="E10" s="322">
        <v>376</v>
      </c>
      <c r="F10" s="322">
        <v>400</v>
      </c>
      <c r="G10" s="322">
        <v>358</v>
      </c>
      <c r="H10" s="322">
        <v>206</v>
      </c>
      <c r="I10" s="322">
        <v>205</v>
      </c>
      <c r="J10" s="479">
        <v>180</v>
      </c>
      <c r="K10" s="322">
        <v>15</v>
      </c>
      <c r="L10" s="322">
        <v>6</v>
      </c>
      <c r="M10" s="542">
        <v>146</v>
      </c>
    </row>
    <row r="11" spans="1:13" s="256" customFormat="1" ht="15" customHeight="1">
      <c r="A11" s="256" t="s">
        <v>328</v>
      </c>
      <c r="B11" s="194">
        <v>980</v>
      </c>
      <c r="C11" s="322">
        <v>1576</v>
      </c>
      <c r="D11" s="322">
        <v>338</v>
      </c>
      <c r="E11" s="322">
        <v>260</v>
      </c>
      <c r="F11" s="322">
        <v>163</v>
      </c>
      <c r="G11" s="322">
        <v>208</v>
      </c>
      <c r="H11" s="322">
        <v>32</v>
      </c>
      <c r="I11" s="322">
        <v>45</v>
      </c>
      <c r="J11" s="479">
        <v>1186</v>
      </c>
      <c r="K11" s="322">
        <v>75</v>
      </c>
      <c r="L11" s="322">
        <v>335</v>
      </c>
      <c r="M11" s="542">
        <v>59</v>
      </c>
    </row>
    <row r="12" spans="1:13" s="256" customFormat="1" ht="15" customHeight="1">
      <c r="A12" s="256" t="s">
        <v>329</v>
      </c>
      <c r="B12" s="194">
        <v>472</v>
      </c>
      <c r="C12" s="322">
        <v>0</v>
      </c>
      <c r="D12" s="322">
        <v>0</v>
      </c>
      <c r="E12" s="322">
        <v>100</v>
      </c>
      <c r="F12" s="322">
        <v>0</v>
      </c>
      <c r="G12" s="322">
        <v>0</v>
      </c>
      <c r="H12" s="322">
        <v>0</v>
      </c>
      <c r="I12" s="322">
        <v>0</v>
      </c>
      <c r="J12" s="479">
        <v>0</v>
      </c>
      <c r="K12" s="322">
        <v>3</v>
      </c>
      <c r="L12" s="322">
        <v>207</v>
      </c>
      <c r="M12" s="555">
        <v>48</v>
      </c>
    </row>
    <row r="13" spans="1:13" s="256" customFormat="1" ht="15" customHeight="1">
      <c r="A13" s="256" t="s">
        <v>330</v>
      </c>
      <c r="B13" s="194">
        <v>0</v>
      </c>
      <c r="C13" s="322">
        <v>0</v>
      </c>
      <c r="D13" s="322">
        <v>0</v>
      </c>
      <c r="E13" s="322">
        <v>0</v>
      </c>
      <c r="F13" s="322">
        <v>0</v>
      </c>
      <c r="G13" s="322">
        <v>0</v>
      </c>
      <c r="H13" s="322">
        <v>0</v>
      </c>
      <c r="I13" s="322">
        <v>0</v>
      </c>
      <c r="J13" s="479">
        <v>0</v>
      </c>
      <c r="K13" s="322">
        <v>0</v>
      </c>
      <c r="L13" s="322">
        <v>0</v>
      </c>
      <c r="M13" s="322">
        <v>0</v>
      </c>
    </row>
    <row r="14" spans="1:13" s="256" customFormat="1" ht="15" customHeight="1">
      <c r="A14" s="256" t="s">
        <v>331</v>
      </c>
      <c r="B14" s="194">
        <v>0</v>
      </c>
      <c r="C14" s="322">
        <v>0</v>
      </c>
      <c r="D14" s="322">
        <v>0</v>
      </c>
      <c r="E14" s="322">
        <v>0</v>
      </c>
      <c r="F14" s="322">
        <v>0</v>
      </c>
      <c r="G14" s="322">
        <v>0</v>
      </c>
      <c r="H14" s="322">
        <v>0</v>
      </c>
      <c r="I14" s="322">
        <v>0</v>
      </c>
      <c r="J14" s="479">
        <v>0</v>
      </c>
      <c r="K14" s="322">
        <v>0</v>
      </c>
      <c r="L14" s="322">
        <v>0</v>
      </c>
      <c r="M14" s="322">
        <v>0</v>
      </c>
    </row>
    <row r="15" spans="1:13" s="256" customFormat="1" ht="15" customHeight="1">
      <c r="A15" s="256" t="s">
        <v>332</v>
      </c>
      <c r="B15" s="194">
        <v>50</v>
      </c>
      <c r="C15" s="322">
        <v>0</v>
      </c>
      <c r="D15" s="322">
        <v>0</v>
      </c>
      <c r="E15" s="322">
        <v>0</v>
      </c>
      <c r="F15" s="322">
        <v>0</v>
      </c>
      <c r="G15" s="322">
        <v>162</v>
      </c>
      <c r="H15" s="322">
        <v>15</v>
      </c>
      <c r="I15" s="322">
        <v>17</v>
      </c>
      <c r="J15" s="479">
        <v>0</v>
      </c>
      <c r="K15" s="322">
        <v>0</v>
      </c>
      <c r="L15" s="322">
        <v>0</v>
      </c>
      <c r="M15" s="322">
        <v>0</v>
      </c>
    </row>
    <row r="16" spans="1:13" s="256" customFormat="1" ht="15" customHeight="1">
      <c r="A16" s="256" t="s">
        <v>333</v>
      </c>
      <c r="B16" s="480">
        <v>698</v>
      </c>
      <c r="C16" s="481">
        <v>659</v>
      </c>
      <c r="D16" s="481">
        <v>176</v>
      </c>
      <c r="E16" s="481">
        <v>373</v>
      </c>
      <c r="F16" s="481">
        <v>568</v>
      </c>
      <c r="G16" s="322">
        <v>459</v>
      </c>
      <c r="H16" s="322">
        <v>368</v>
      </c>
      <c r="I16" s="322">
        <v>415</v>
      </c>
      <c r="J16" s="479">
        <v>220</v>
      </c>
      <c r="K16" s="322">
        <v>114</v>
      </c>
      <c r="L16" s="322">
        <v>249</v>
      </c>
      <c r="M16" s="542">
        <v>190</v>
      </c>
    </row>
    <row r="17" spans="1:13" s="256" customFormat="1" ht="15" customHeight="1">
      <c r="A17" s="256" t="s">
        <v>334</v>
      </c>
      <c r="B17" s="482">
        <v>1748</v>
      </c>
      <c r="C17" s="483">
        <v>2092</v>
      </c>
      <c r="D17" s="483">
        <v>945</v>
      </c>
      <c r="E17" s="483">
        <v>790</v>
      </c>
      <c r="F17" s="483">
        <v>1347</v>
      </c>
      <c r="G17" s="322">
        <v>881</v>
      </c>
      <c r="H17" s="322">
        <v>200</v>
      </c>
      <c r="I17" s="322">
        <v>224</v>
      </c>
      <c r="J17" s="479">
        <v>679</v>
      </c>
      <c r="K17" s="322">
        <v>2068</v>
      </c>
      <c r="L17" s="322">
        <v>1850</v>
      </c>
      <c r="M17" s="542">
        <v>2670</v>
      </c>
    </row>
    <row r="18" spans="1:13" s="256" customFormat="1" ht="15" customHeight="1">
      <c r="A18" s="256" t="s">
        <v>335</v>
      </c>
      <c r="B18" s="484">
        <v>190</v>
      </c>
      <c r="C18" s="485">
        <v>70</v>
      </c>
      <c r="D18" s="485">
        <v>152</v>
      </c>
      <c r="E18" s="322">
        <v>177</v>
      </c>
      <c r="F18" s="322">
        <v>259</v>
      </c>
      <c r="G18" s="322">
        <v>779</v>
      </c>
      <c r="H18" s="322">
        <v>300</v>
      </c>
      <c r="I18" s="322">
        <v>325</v>
      </c>
      <c r="J18" s="479"/>
      <c r="K18" s="322">
        <v>75</v>
      </c>
      <c r="L18" s="322">
        <v>60</v>
      </c>
      <c r="M18" s="542">
        <v>94</v>
      </c>
    </row>
    <row r="19" spans="1:13" s="256" customFormat="1" ht="15" customHeight="1">
      <c r="A19" s="256" t="s">
        <v>336</v>
      </c>
      <c r="B19" s="194">
        <v>613</v>
      </c>
      <c r="C19" s="322">
        <v>392</v>
      </c>
      <c r="D19" s="322">
        <v>353</v>
      </c>
      <c r="E19" s="322">
        <v>263</v>
      </c>
      <c r="F19" s="322">
        <v>738</v>
      </c>
      <c r="G19" s="322">
        <v>920</v>
      </c>
      <c r="H19" s="322">
        <v>391</v>
      </c>
      <c r="I19" s="322">
        <v>450</v>
      </c>
      <c r="J19" s="479">
        <v>211</v>
      </c>
      <c r="K19" s="322">
        <v>1043</v>
      </c>
      <c r="L19" s="322">
        <v>393</v>
      </c>
      <c r="M19" s="542">
        <v>741</v>
      </c>
    </row>
    <row r="20" spans="1:13" s="256" customFormat="1" ht="15" customHeight="1">
      <c r="A20" s="256" t="s">
        <v>337</v>
      </c>
      <c r="B20" s="194">
        <v>147</v>
      </c>
      <c r="C20" s="322">
        <v>90</v>
      </c>
      <c r="D20" s="322">
        <v>100</v>
      </c>
      <c r="E20" s="322">
        <v>118</v>
      </c>
      <c r="F20" s="322">
        <v>226</v>
      </c>
      <c r="G20" s="322">
        <v>106</v>
      </c>
      <c r="H20" s="322">
        <v>100</v>
      </c>
      <c r="I20" s="322">
        <v>95</v>
      </c>
      <c r="J20" s="479">
        <v>0</v>
      </c>
      <c r="K20" s="322">
        <v>0</v>
      </c>
      <c r="L20" s="322">
        <v>39</v>
      </c>
      <c r="M20" s="542">
        <v>91</v>
      </c>
    </row>
    <row r="21" spans="1:13" s="256" customFormat="1" ht="15" customHeight="1">
      <c r="A21" s="256" t="s">
        <v>338</v>
      </c>
      <c r="B21" s="194">
        <v>505</v>
      </c>
      <c r="C21" s="322">
        <v>673</v>
      </c>
      <c r="D21" s="322">
        <v>21</v>
      </c>
      <c r="E21" s="322">
        <v>263</v>
      </c>
      <c r="F21" s="322">
        <v>147</v>
      </c>
      <c r="G21" s="322">
        <v>276</v>
      </c>
      <c r="H21" s="322">
        <v>250</v>
      </c>
      <c r="I21" s="322">
        <v>300</v>
      </c>
      <c r="J21" s="479">
        <v>0</v>
      </c>
      <c r="K21" s="322">
        <v>63</v>
      </c>
      <c r="L21" s="322">
        <v>280</v>
      </c>
      <c r="M21" s="542">
        <v>0</v>
      </c>
    </row>
    <row r="22" spans="1:13" s="256" customFormat="1" ht="15" customHeight="1">
      <c r="A22" s="256" t="s">
        <v>339</v>
      </c>
      <c r="B22" s="194">
        <v>80</v>
      </c>
      <c r="C22" s="322">
        <v>100</v>
      </c>
      <c r="D22" s="322">
        <v>0</v>
      </c>
      <c r="E22" s="322">
        <v>100</v>
      </c>
      <c r="F22" s="322">
        <v>0</v>
      </c>
      <c r="G22" s="322">
        <v>30</v>
      </c>
      <c r="H22" s="322">
        <v>0</v>
      </c>
      <c r="I22" s="322">
        <v>0</v>
      </c>
      <c r="J22" s="479">
        <v>0</v>
      </c>
      <c r="K22" s="322">
        <v>0</v>
      </c>
      <c r="L22" s="322">
        <v>0</v>
      </c>
      <c r="M22" s="542">
        <v>0</v>
      </c>
    </row>
    <row r="23" spans="1:13" s="256" customFormat="1" ht="15" customHeight="1">
      <c r="A23" s="256" t="s">
        <v>340</v>
      </c>
      <c r="B23" s="194">
        <v>0</v>
      </c>
      <c r="C23" s="322">
        <v>0</v>
      </c>
      <c r="D23" s="322">
        <v>0</v>
      </c>
      <c r="E23" s="322">
        <v>0</v>
      </c>
      <c r="F23" s="322">
        <v>0</v>
      </c>
      <c r="G23" s="322">
        <v>0</v>
      </c>
      <c r="H23" s="322">
        <v>0</v>
      </c>
      <c r="I23" s="322">
        <v>0</v>
      </c>
      <c r="J23" s="479">
        <v>0</v>
      </c>
      <c r="K23" s="322">
        <v>0</v>
      </c>
      <c r="L23" s="322">
        <v>0</v>
      </c>
      <c r="M23" s="542">
        <v>0</v>
      </c>
    </row>
    <row r="24" spans="1:13" s="256" customFormat="1" ht="15" customHeight="1">
      <c r="A24" s="257"/>
      <c r="B24" s="486"/>
      <c r="C24" s="194"/>
      <c r="D24" s="194"/>
      <c r="E24" s="249"/>
      <c r="F24" s="249"/>
      <c r="J24" s="298"/>
    </row>
    <row r="25" spans="1:13" s="256" customFormat="1" ht="18" customHeight="1">
      <c r="A25" s="487"/>
      <c r="B25" s="613" t="s">
        <v>208</v>
      </c>
      <c r="C25" s="613"/>
      <c r="D25" s="613"/>
      <c r="E25" s="613"/>
      <c r="F25" s="613"/>
      <c r="G25" s="613"/>
      <c r="H25" s="613"/>
      <c r="I25" s="613"/>
      <c r="J25" s="613"/>
      <c r="K25" s="613"/>
      <c r="L25" s="613"/>
      <c r="M25" s="613"/>
    </row>
    <row r="26" spans="1:13" s="256" customFormat="1" ht="18" customHeight="1">
      <c r="A26" s="487"/>
      <c r="B26" s="614" t="s">
        <v>22</v>
      </c>
      <c r="C26" s="614"/>
      <c r="D26" s="614"/>
      <c r="E26" s="614"/>
      <c r="F26" s="614"/>
      <c r="G26" s="614"/>
      <c r="H26" s="614"/>
      <c r="I26" s="614"/>
      <c r="J26" s="614"/>
      <c r="K26" s="614"/>
      <c r="L26" s="614"/>
      <c r="M26" s="614"/>
    </row>
    <row r="27" spans="1:13" s="256" customFormat="1" ht="18" customHeight="1">
      <c r="A27" s="477"/>
      <c r="B27" s="141">
        <v>2009</v>
      </c>
      <c r="C27" s="342">
        <v>2011</v>
      </c>
      <c r="D27" s="141">
        <v>2011</v>
      </c>
      <c r="E27" s="213">
        <v>2012</v>
      </c>
      <c r="F27" s="213">
        <v>2013</v>
      </c>
      <c r="G27" s="213">
        <v>2014</v>
      </c>
      <c r="H27" s="213">
        <v>2015</v>
      </c>
      <c r="I27" s="213">
        <v>2016</v>
      </c>
      <c r="J27" s="213">
        <v>2017</v>
      </c>
      <c r="K27" s="213">
        <v>2018</v>
      </c>
      <c r="L27" s="213">
        <v>2019</v>
      </c>
      <c r="M27" s="213">
        <v>2020</v>
      </c>
    </row>
    <row r="28" spans="1:13" s="256" customFormat="1" ht="15" customHeight="1">
      <c r="A28" s="457" t="s">
        <v>17</v>
      </c>
      <c r="B28" s="489">
        <v>106.84</v>
      </c>
      <c r="C28" s="432">
        <f>+D28</f>
        <v>43.975544288696689</v>
      </c>
      <c r="D28" s="432">
        <f t="shared" ref="D28:I41" si="1">+D8/C8*100</f>
        <v>43.975544288696689</v>
      </c>
      <c r="E28" s="432">
        <f t="shared" si="1"/>
        <v>96.405561207188867</v>
      </c>
      <c r="F28" s="432">
        <f t="shared" si="1"/>
        <v>135.70172353148081</v>
      </c>
      <c r="G28" s="490">
        <f t="shared" si="1"/>
        <v>108.32037325038881</v>
      </c>
      <c r="H28" s="490">
        <f t="shared" si="1"/>
        <v>44.556113902847571</v>
      </c>
      <c r="I28" s="490">
        <f t="shared" si="1"/>
        <v>111.49301825993557</v>
      </c>
      <c r="J28" s="490">
        <f t="shared" ref="J28" si="2">+J8/I8*100</f>
        <v>119.26782273603082</v>
      </c>
      <c r="K28" s="490">
        <f t="shared" ref="K28:L28" si="3">+K8/J8*100</f>
        <v>144.9919224555735</v>
      </c>
      <c r="L28" s="490">
        <f t="shared" si="3"/>
        <v>104.45682451253482</v>
      </c>
      <c r="M28" s="490">
        <f>M8/L8*100</f>
        <v>110.16266666666668</v>
      </c>
    </row>
    <row r="29" spans="1:13" s="256" customFormat="1" ht="15" customHeight="1">
      <c r="A29" s="256" t="s">
        <v>326</v>
      </c>
      <c r="B29" s="163">
        <v>83.33</v>
      </c>
      <c r="C29" s="323">
        <f t="shared" ref="C29:C43" si="4">+D29</f>
        <v>0</v>
      </c>
      <c r="D29" s="323">
        <v>0</v>
      </c>
      <c r="E29" s="323">
        <f t="shared" si="1"/>
        <v>46</v>
      </c>
      <c r="F29" s="323">
        <f t="shared" si="1"/>
        <v>43.478260869565219</v>
      </c>
      <c r="G29" s="323">
        <v>0</v>
      </c>
      <c r="H29" s="323">
        <v>0</v>
      </c>
      <c r="I29" s="323">
        <v>0</v>
      </c>
      <c r="J29" s="323">
        <v>0</v>
      </c>
      <c r="K29" s="426">
        <v>0</v>
      </c>
      <c r="L29" s="426">
        <f t="shared" ref="K29:L41" si="5">+L9/K9*100</f>
        <v>247.01492537313433</v>
      </c>
      <c r="M29" s="426">
        <f t="shared" ref="M29:M41" si="6">M9/L9*100</f>
        <v>27.82477341389728</v>
      </c>
    </row>
    <row r="30" spans="1:13" s="256" customFormat="1" ht="15" customHeight="1">
      <c r="A30" s="256" t="s">
        <v>327</v>
      </c>
      <c r="B30" s="163">
        <v>108.43</v>
      </c>
      <c r="C30" s="323">
        <f t="shared" si="4"/>
        <v>77.22960151802657</v>
      </c>
      <c r="D30" s="323">
        <f>+D10/C10*100</f>
        <v>77.22960151802657</v>
      </c>
      <c r="E30" s="323">
        <f t="shared" si="1"/>
        <v>46.191646191646193</v>
      </c>
      <c r="F30" s="323">
        <f t="shared" si="1"/>
        <v>106.38297872340425</v>
      </c>
      <c r="G30" s="433">
        <f t="shared" si="1"/>
        <v>89.5</v>
      </c>
      <c r="H30" s="433">
        <f t="shared" si="1"/>
        <v>57.541899441340782</v>
      </c>
      <c r="I30" s="426">
        <f t="shared" si="1"/>
        <v>99.514563106796118</v>
      </c>
      <c r="J30" s="426">
        <f t="shared" ref="J30:J31" si="7">+J10/I10*100</f>
        <v>87.804878048780495</v>
      </c>
      <c r="K30" s="426">
        <f t="shared" si="5"/>
        <v>8.3333333333333321</v>
      </c>
      <c r="L30" s="426">
        <f t="shared" si="5"/>
        <v>40</v>
      </c>
      <c r="M30" s="426">
        <f t="shared" si="6"/>
        <v>2433.333333333333</v>
      </c>
    </row>
    <row r="31" spans="1:13" s="256" customFormat="1" ht="15" customHeight="1">
      <c r="A31" s="256" t="s">
        <v>328</v>
      </c>
      <c r="B31" s="163">
        <v>175</v>
      </c>
      <c r="C31" s="323">
        <f t="shared" si="4"/>
        <v>21.446700507614214</v>
      </c>
      <c r="D31" s="323">
        <f>+D11/C11*100</f>
        <v>21.446700507614214</v>
      </c>
      <c r="E31" s="323">
        <f t="shared" si="1"/>
        <v>76.923076923076934</v>
      </c>
      <c r="F31" s="323">
        <f t="shared" si="1"/>
        <v>62.692307692307693</v>
      </c>
      <c r="G31" s="433">
        <f t="shared" si="1"/>
        <v>127.60736196319019</v>
      </c>
      <c r="H31" s="433">
        <f t="shared" si="1"/>
        <v>15.384615384615385</v>
      </c>
      <c r="I31" s="426">
        <f t="shared" si="1"/>
        <v>140.625</v>
      </c>
      <c r="J31" s="426">
        <f t="shared" si="7"/>
        <v>2635.5555555555557</v>
      </c>
      <c r="K31" s="426">
        <f t="shared" si="5"/>
        <v>6.3237774030354128</v>
      </c>
      <c r="L31" s="426">
        <f t="shared" si="5"/>
        <v>446.66666666666669</v>
      </c>
      <c r="M31" s="426">
        <f t="shared" si="6"/>
        <v>17.611940298507463</v>
      </c>
    </row>
    <row r="32" spans="1:13" s="256" customFormat="1" ht="15" customHeight="1">
      <c r="A32" s="256" t="s">
        <v>329</v>
      </c>
      <c r="B32" s="163">
        <v>472.24</v>
      </c>
      <c r="C32" s="323">
        <f t="shared" si="4"/>
        <v>0</v>
      </c>
      <c r="D32" s="323">
        <v>0</v>
      </c>
      <c r="E32" s="323">
        <v>0</v>
      </c>
      <c r="F32" s="323">
        <v>0</v>
      </c>
      <c r="G32" s="323">
        <v>0</v>
      </c>
      <c r="H32" s="323">
        <v>0</v>
      </c>
      <c r="I32" s="323">
        <v>0</v>
      </c>
      <c r="J32" s="323">
        <v>0</v>
      </c>
      <c r="K32" s="323">
        <v>0</v>
      </c>
      <c r="L32" s="426">
        <f t="shared" si="5"/>
        <v>6900</v>
      </c>
      <c r="M32" s="426">
        <f t="shared" si="6"/>
        <v>23.188405797101449</v>
      </c>
    </row>
    <row r="33" spans="1:13" s="256" customFormat="1" ht="15" customHeight="1">
      <c r="A33" s="256" t="s">
        <v>330</v>
      </c>
      <c r="B33" s="163"/>
      <c r="C33" s="323">
        <f t="shared" si="4"/>
        <v>0</v>
      </c>
      <c r="D33" s="323">
        <v>0</v>
      </c>
      <c r="E33" s="323">
        <v>0</v>
      </c>
      <c r="F33" s="323">
        <v>0</v>
      </c>
      <c r="G33" s="323">
        <v>0</v>
      </c>
      <c r="H33" s="323">
        <v>0</v>
      </c>
      <c r="I33" s="323">
        <v>0</v>
      </c>
      <c r="J33" s="323">
        <v>0</v>
      </c>
      <c r="K33" s="323">
        <v>0</v>
      </c>
      <c r="L33" s="426">
        <v>0</v>
      </c>
      <c r="M33" s="426">
        <v>0</v>
      </c>
    </row>
    <row r="34" spans="1:13" s="256" customFormat="1" ht="15" customHeight="1">
      <c r="A34" s="256" t="s">
        <v>331</v>
      </c>
      <c r="B34" s="163"/>
      <c r="C34" s="323">
        <f t="shared" si="4"/>
        <v>0</v>
      </c>
      <c r="D34" s="323">
        <v>0</v>
      </c>
      <c r="E34" s="323">
        <v>0</v>
      </c>
      <c r="F34" s="323">
        <v>0</v>
      </c>
      <c r="G34" s="323">
        <v>0</v>
      </c>
      <c r="H34" s="323">
        <v>0</v>
      </c>
      <c r="I34" s="323">
        <v>0</v>
      </c>
      <c r="J34" s="323">
        <v>0</v>
      </c>
      <c r="K34" s="323">
        <v>0</v>
      </c>
      <c r="L34" s="426">
        <v>0</v>
      </c>
      <c r="M34" s="426">
        <v>0</v>
      </c>
    </row>
    <row r="35" spans="1:13" s="256" customFormat="1" ht="15" customHeight="1">
      <c r="A35" s="256" t="s">
        <v>332</v>
      </c>
      <c r="B35" s="163">
        <v>166.67</v>
      </c>
      <c r="C35" s="323">
        <f t="shared" si="4"/>
        <v>0</v>
      </c>
      <c r="D35" s="323">
        <v>0</v>
      </c>
      <c r="E35" s="323">
        <v>0</v>
      </c>
      <c r="F35" s="323">
        <v>0</v>
      </c>
      <c r="G35" s="323">
        <v>0</v>
      </c>
      <c r="H35" s="433">
        <f t="shared" si="1"/>
        <v>9.2592592592592595</v>
      </c>
      <c r="I35" s="426">
        <f t="shared" si="1"/>
        <v>113.33333333333333</v>
      </c>
      <c r="J35" s="323">
        <v>0</v>
      </c>
      <c r="K35" s="323">
        <v>0</v>
      </c>
      <c r="L35" s="426">
        <v>0</v>
      </c>
      <c r="M35" s="426">
        <v>0</v>
      </c>
    </row>
    <row r="36" spans="1:13" s="256" customFormat="1" ht="15" customHeight="1">
      <c r="A36" s="256" t="s">
        <v>333</v>
      </c>
      <c r="B36" s="163">
        <v>128.78</v>
      </c>
      <c r="C36" s="323">
        <f t="shared" si="4"/>
        <v>26.707132018209407</v>
      </c>
      <c r="D36" s="323">
        <f t="shared" ref="D36:F41" si="8">+D16/C16*100</f>
        <v>26.707132018209407</v>
      </c>
      <c r="E36" s="323">
        <f t="shared" si="8"/>
        <v>211.93181818181816</v>
      </c>
      <c r="F36" s="323">
        <f t="shared" si="8"/>
        <v>152.2788203753351</v>
      </c>
      <c r="G36" s="433">
        <f t="shared" si="1"/>
        <v>80.809859154929569</v>
      </c>
      <c r="H36" s="433">
        <f t="shared" si="1"/>
        <v>80.174291938997825</v>
      </c>
      <c r="I36" s="426">
        <f t="shared" si="1"/>
        <v>112.7717391304348</v>
      </c>
      <c r="J36" s="426">
        <f t="shared" ref="J36:J39" si="9">+J16/I16*100</f>
        <v>53.01204819277109</v>
      </c>
      <c r="K36" s="426">
        <f t="shared" ref="K36:K39" si="10">+K16/J16*100</f>
        <v>51.81818181818182</v>
      </c>
      <c r="L36" s="426">
        <f t="shared" si="5"/>
        <v>218.42105263157893</v>
      </c>
      <c r="M36" s="426">
        <f t="shared" si="6"/>
        <v>76.305220883534147</v>
      </c>
    </row>
    <row r="37" spans="1:13" s="256" customFormat="1" ht="15" customHeight="1">
      <c r="A37" s="256" t="s">
        <v>334</v>
      </c>
      <c r="B37" s="163">
        <v>81.319999999999993</v>
      </c>
      <c r="C37" s="323">
        <f t="shared" si="4"/>
        <v>45.172084130019115</v>
      </c>
      <c r="D37" s="323">
        <f t="shared" si="8"/>
        <v>45.172084130019115</v>
      </c>
      <c r="E37" s="323">
        <f t="shared" si="8"/>
        <v>83.597883597883595</v>
      </c>
      <c r="F37" s="323">
        <f t="shared" si="8"/>
        <v>170.50632911392404</v>
      </c>
      <c r="G37" s="433">
        <f t="shared" si="1"/>
        <v>65.404602821083884</v>
      </c>
      <c r="H37" s="433">
        <f t="shared" si="1"/>
        <v>22.701475595913735</v>
      </c>
      <c r="I37" s="426">
        <f t="shared" si="1"/>
        <v>112.00000000000001</v>
      </c>
      <c r="J37" s="426">
        <f t="shared" si="9"/>
        <v>303.125</v>
      </c>
      <c r="K37" s="426">
        <f t="shared" si="10"/>
        <v>304.56553755522827</v>
      </c>
      <c r="L37" s="426">
        <f t="shared" si="5"/>
        <v>89.458413926499034</v>
      </c>
      <c r="M37" s="426">
        <f t="shared" si="6"/>
        <v>144.32432432432432</v>
      </c>
    </row>
    <row r="38" spans="1:13" s="256" customFormat="1" ht="15" customHeight="1">
      <c r="A38" s="256" t="s">
        <v>335</v>
      </c>
      <c r="B38" s="163">
        <v>35.81</v>
      </c>
      <c r="C38" s="323">
        <f t="shared" si="4"/>
        <v>217.14285714285714</v>
      </c>
      <c r="D38" s="323">
        <f t="shared" si="8"/>
        <v>217.14285714285714</v>
      </c>
      <c r="E38" s="323">
        <f t="shared" si="8"/>
        <v>116.44736842105263</v>
      </c>
      <c r="F38" s="323">
        <f t="shared" si="8"/>
        <v>146.32768361581921</v>
      </c>
      <c r="G38" s="433">
        <f t="shared" si="1"/>
        <v>300.77220077220079</v>
      </c>
      <c r="H38" s="433">
        <f t="shared" si="1"/>
        <v>38.510911424903718</v>
      </c>
      <c r="I38" s="426">
        <f t="shared" si="1"/>
        <v>108.33333333333333</v>
      </c>
      <c r="J38" s="323">
        <v>0</v>
      </c>
      <c r="K38" s="323">
        <v>0</v>
      </c>
      <c r="L38" s="426">
        <f t="shared" si="5"/>
        <v>80</v>
      </c>
      <c r="M38" s="426">
        <f t="shared" si="6"/>
        <v>156.66666666666666</v>
      </c>
    </row>
    <row r="39" spans="1:13" s="256" customFormat="1" ht="15" customHeight="1">
      <c r="A39" s="256" t="s">
        <v>336</v>
      </c>
      <c r="B39" s="163">
        <v>102.12</v>
      </c>
      <c r="C39" s="323">
        <f t="shared" si="4"/>
        <v>90.051020408163268</v>
      </c>
      <c r="D39" s="323">
        <f t="shared" si="8"/>
        <v>90.051020408163268</v>
      </c>
      <c r="E39" s="323">
        <f t="shared" si="8"/>
        <v>74.504249291784703</v>
      </c>
      <c r="F39" s="323">
        <f t="shared" si="8"/>
        <v>280.60836501901139</v>
      </c>
      <c r="G39" s="433">
        <f t="shared" si="1"/>
        <v>124.66124661246612</v>
      </c>
      <c r="H39" s="433">
        <f t="shared" si="1"/>
        <v>42.5</v>
      </c>
      <c r="I39" s="426">
        <f t="shared" si="1"/>
        <v>115.08951406649616</v>
      </c>
      <c r="J39" s="426">
        <f t="shared" si="9"/>
        <v>46.888888888888893</v>
      </c>
      <c r="K39" s="426">
        <f t="shared" si="10"/>
        <v>494.31279620853081</v>
      </c>
      <c r="L39" s="426">
        <f t="shared" si="5"/>
        <v>37.679769894534999</v>
      </c>
      <c r="M39" s="426">
        <f t="shared" si="6"/>
        <v>188.54961832061068</v>
      </c>
    </row>
    <row r="40" spans="1:13" s="256" customFormat="1" ht="15" customHeight="1">
      <c r="A40" s="256" t="s">
        <v>337</v>
      </c>
      <c r="B40" s="163">
        <v>147</v>
      </c>
      <c r="C40" s="323">
        <f t="shared" si="4"/>
        <v>111.11111111111111</v>
      </c>
      <c r="D40" s="323">
        <f t="shared" si="8"/>
        <v>111.11111111111111</v>
      </c>
      <c r="E40" s="323">
        <f t="shared" si="8"/>
        <v>118</v>
      </c>
      <c r="F40" s="323">
        <f t="shared" si="8"/>
        <v>191.52542372881356</v>
      </c>
      <c r="G40" s="433">
        <f t="shared" si="1"/>
        <v>46.902654867256636</v>
      </c>
      <c r="H40" s="433">
        <f t="shared" si="1"/>
        <v>94.339622641509436</v>
      </c>
      <c r="I40" s="426">
        <f t="shared" si="1"/>
        <v>95</v>
      </c>
      <c r="J40" s="323">
        <v>0</v>
      </c>
      <c r="K40" s="323">
        <v>0</v>
      </c>
      <c r="L40" s="426">
        <v>0</v>
      </c>
      <c r="M40" s="426">
        <f t="shared" si="6"/>
        <v>233.33333333333334</v>
      </c>
    </row>
    <row r="41" spans="1:13" s="256" customFormat="1" ht="15" customHeight="1">
      <c r="A41" s="256" t="s">
        <v>338</v>
      </c>
      <c r="B41" s="163">
        <v>98.93</v>
      </c>
      <c r="C41" s="323">
        <f t="shared" si="4"/>
        <v>3.1203566121842496</v>
      </c>
      <c r="D41" s="323">
        <f t="shared" si="8"/>
        <v>3.1203566121842496</v>
      </c>
      <c r="E41" s="323">
        <f t="shared" si="8"/>
        <v>1252.3809523809523</v>
      </c>
      <c r="F41" s="323">
        <f t="shared" si="8"/>
        <v>55.893536121673002</v>
      </c>
      <c r="G41" s="433">
        <f t="shared" si="1"/>
        <v>187.75510204081633</v>
      </c>
      <c r="H41" s="433">
        <f t="shared" si="1"/>
        <v>90.579710144927532</v>
      </c>
      <c r="I41" s="426">
        <f t="shared" si="1"/>
        <v>120</v>
      </c>
      <c r="J41" s="323">
        <v>0</v>
      </c>
      <c r="K41" s="323">
        <v>0</v>
      </c>
      <c r="L41" s="426">
        <f t="shared" si="5"/>
        <v>444.44444444444446</v>
      </c>
      <c r="M41" s="426">
        <f t="shared" si="6"/>
        <v>0</v>
      </c>
    </row>
    <row r="42" spans="1:13" s="256" customFormat="1" ht="15" customHeight="1">
      <c r="A42" s="256" t="s">
        <v>339</v>
      </c>
      <c r="B42" s="163">
        <v>320</v>
      </c>
      <c r="C42" s="323">
        <f t="shared" si="4"/>
        <v>0</v>
      </c>
      <c r="D42" s="323">
        <v>0</v>
      </c>
      <c r="E42" s="323">
        <v>0</v>
      </c>
      <c r="F42" s="323">
        <v>0</v>
      </c>
      <c r="G42" s="323">
        <v>0</v>
      </c>
      <c r="H42" s="323">
        <v>0</v>
      </c>
      <c r="I42" s="323">
        <v>0</v>
      </c>
      <c r="J42" s="323">
        <v>0</v>
      </c>
      <c r="K42" s="323">
        <v>0</v>
      </c>
      <c r="L42" s="426">
        <v>0</v>
      </c>
      <c r="M42" s="426">
        <v>0</v>
      </c>
    </row>
    <row r="43" spans="1:13" s="256" customFormat="1" ht="15" customHeight="1">
      <c r="A43" s="256" t="s">
        <v>340</v>
      </c>
      <c r="B43" s="163"/>
      <c r="C43" s="323">
        <f t="shared" si="4"/>
        <v>0</v>
      </c>
      <c r="D43" s="323">
        <v>0</v>
      </c>
      <c r="E43" s="323">
        <v>0</v>
      </c>
      <c r="F43" s="323">
        <v>0</v>
      </c>
      <c r="G43" s="323">
        <v>0</v>
      </c>
      <c r="H43" s="323">
        <v>0</v>
      </c>
      <c r="I43" s="323">
        <v>0</v>
      </c>
      <c r="J43" s="323">
        <v>0</v>
      </c>
      <c r="K43" s="323">
        <v>0</v>
      </c>
      <c r="L43" s="426">
        <v>0</v>
      </c>
      <c r="M43" s="426">
        <v>0</v>
      </c>
    </row>
    <row r="44" spans="1:13" s="256" customFormat="1" ht="15" customHeight="1">
      <c r="B44" s="163"/>
      <c r="C44" s="346"/>
      <c r="D44" s="346"/>
      <c r="E44" s="346"/>
      <c r="F44" s="346"/>
    </row>
    <row r="45" spans="1:13" ht="20.100000000000001" customHeight="1"/>
    <row r="46" spans="1:13" ht="20.100000000000001" customHeight="1"/>
    <row r="47" spans="1:13" ht="20.100000000000001" customHeight="1"/>
    <row r="48" spans="1:13" ht="20.100000000000001" customHeight="1"/>
    <row r="49" s="253" customFormat="1" ht="20.100000000000001" customHeight="1"/>
    <row r="50" s="253" customFormat="1" ht="20.100000000000001" customHeight="1"/>
    <row r="51" s="253" customFormat="1" ht="20.100000000000001" customHeight="1"/>
    <row r="52" s="253" customFormat="1" ht="20.100000000000001" customHeight="1"/>
    <row r="53" s="253" customFormat="1" ht="20.100000000000001" customHeight="1"/>
    <row r="54" s="253" customFormat="1" ht="20.100000000000001" customHeight="1"/>
    <row r="55" s="253" customFormat="1" ht="20.100000000000001" customHeight="1"/>
    <row r="56" s="253" customFormat="1" ht="20.100000000000001" customHeight="1"/>
    <row r="57" s="253" customFormat="1" ht="20.100000000000001" customHeight="1"/>
    <row r="58" s="253" customFormat="1" ht="20.100000000000001" customHeight="1"/>
    <row r="59" s="253" customFormat="1" ht="20.100000000000001" customHeight="1"/>
    <row r="60" s="253" customFormat="1" ht="20.100000000000001" customHeight="1"/>
    <row r="61" s="253" customFormat="1" ht="20.100000000000001" customHeight="1"/>
    <row r="62" s="253" customFormat="1" ht="20.100000000000001" customHeight="1"/>
    <row r="63" s="253" customFormat="1" ht="20.100000000000001" customHeight="1"/>
    <row r="64" s="253" customFormat="1" ht="20.100000000000001" customHeight="1"/>
    <row r="65" s="253" customFormat="1" ht="20.100000000000001" customHeight="1"/>
    <row r="66" s="253" customFormat="1" ht="20.100000000000001" customHeight="1"/>
    <row r="67" s="253" customFormat="1" ht="20.100000000000001" customHeight="1"/>
    <row r="68" s="253" customFormat="1" ht="20.100000000000001" customHeight="1"/>
    <row r="69" s="253" customFormat="1" ht="20.100000000000001" customHeight="1"/>
    <row r="70" s="253" customFormat="1" ht="20.100000000000001" customHeight="1"/>
    <row r="71" s="253" customFormat="1" ht="20.100000000000001" customHeight="1"/>
    <row r="72" s="253" customFormat="1" ht="20.100000000000001" customHeight="1"/>
    <row r="73" s="253" customFormat="1" ht="20.100000000000001" customHeight="1"/>
    <row r="74" s="253" customFormat="1" ht="20.100000000000001" customHeight="1"/>
    <row r="75" s="253" customFormat="1" ht="20.100000000000001" customHeight="1"/>
    <row r="76" s="253" customFormat="1" ht="20.100000000000001" customHeight="1"/>
    <row r="77" s="253" customFormat="1" ht="20.100000000000001" customHeight="1"/>
    <row r="78" s="253" customFormat="1" ht="20.100000000000001" customHeight="1"/>
    <row r="79" s="253" customFormat="1" ht="20.100000000000001" customHeight="1"/>
    <row r="80" s="253" customFormat="1" ht="20.100000000000001" customHeight="1"/>
    <row r="81" s="253" customFormat="1" ht="20.100000000000001" customHeight="1"/>
    <row r="82" s="253" customFormat="1" ht="20.100000000000001" customHeight="1"/>
    <row r="83" s="253" customFormat="1" ht="20.100000000000001" customHeight="1"/>
    <row r="84" s="253" customFormat="1" ht="20.100000000000001" customHeight="1"/>
    <row r="85" s="253" customFormat="1" ht="20.100000000000001" customHeight="1"/>
    <row r="86" s="253" customFormat="1" ht="20.100000000000001" customHeight="1"/>
    <row r="87" s="253" customFormat="1" ht="20.100000000000001" customHeight="1"/>
    <row r="88" s="253" customFormat="1" ht="20.100000000000001" customHeight="1"/>
    <row r="89" s="253" customFormat="1" ht="20.100000000000001" customHeight="1"/>
    <row r="90" s="253" customFormat="1" ht="20.100000000000001" customHeight="1"/>
    <row r="91" s="253" customFormat="1" ht="20.100000000000001" customHeight="1"/>
    <row r="92" s="253" customFormat="1" ht="20.100000000000001" customHeight="1"/>
    <row r="93" s="253" customFormat="1" ht="20.100000000000001" customHeight="1"/>
    <row r="94" s="253" customFormat="1" ht="20.100000000000001" customHeight="1"/>
    <row r="95" s="253" customFormat="1" ht="20.100000000000001" customHeight="1"/>
    <row r="96" s="253" customFormat="1" ht="20.100000000000001" customHeight="1"/>
    <row r="97" s="253" customFormat="1" ht="20.100000000000001" customHeight="1"/>
    <row r="98" s="253" customFormat="1" ht="20.100000000000001" customHeight="1"/>
    <row r="99" s="253" customFormat="1" ht="20.100000000000001" customHeight="1"/>
    <row r="100" s="253" customFormat="1" ht="20.100000000000001" customHeight="1"/>
    <row r="101" s="253" customFormat="1" ht="20.100000000000001" customHeight="1"/>
    <row r="102" s="253" customFormat="1" ht="20.100000000000001" customHeight="1"/>
    <row r="103" s="253" customFormat="1" ht="20.100000000000001" customHeight="1"/>
    <row r="104" s="253" customFormat="1" ht="20.100000000000001" customHeight="1"/>
    <row r="105" s="253" customFormat="1" ht="20.100000000000001" customHeight="1"/>
    <row r="106" s="253" customFormat="1" ht="20.100000000000001" customHeight="1"/>
    <row r="107" s="253" customFormat="1" ht="20.100000000000001" customHeight="1"/>
    <row r="108" s="253" customFormat="1" ht="20.100000000000001" customHeight="1"/>
    <row r="109" s="253" customFormat="1" ht="20.100000000000001" customHeight="1"/>
    <row r="110" s="253" customFormat="1" ht="20.100000000000001" customHeight="1"/>
    <row r="111" s="253" customFormat="1" ht="20.100000000000001" customHeight="1"/>
    <row r="112" s="253" customFormat="1" ht="20.100000000000001" customHeight="1"/>
    <row r="113" s="253" customFormat="1" ht="20.100000000000001" customHeight="1"/>
    <row r="114" s="253" customFormat="1" ht="20.100000000000001" customHeight="1"/>
    <row r="115" s="253" customFormat="1" ht="20.100000000000001" customHeight="1"/>
    <row r="116" s="253" customFormat="1" ht="20.100000000000001" customHeight="1"/>
    <row r="117" s="253" customFormat="1" ht="20.100000000000001" customHeight="1"/>
    <row r="118" s="253" customFormat="1" ht="20.100000000000001" customHeight="1"/>
    <row r="119" s="253" customFormat="1" ht="20.100000000000001" customHeight="1"/>
    <row r="120" s="253" customFormat="1" ht="20.100000000000001" customHeight="1"/>
    <row r="121" s="253" customFormat="1" ht="20.100000000000001" customHeight="1"/>
    <row r="122" s="253" customFormat="1" ht="20.100000000000001" customHeight="1"/>
    <row r="123" s="253" customFormat="1" ht="20.100000000000001" customHeight="1"/>
    <row r="124" s="253" customFormat="1" ht="20.100000000000001" customHeight="1"/>
    <row r="125" s="253" customFormat="1" ht="20.100000000000001" customHeight="1"/>
    <row r="126" s="253" customFormat="1" ht="20.100000000000001" customHeight="1"/>
    <row r="127" s="253" customFormat="1" ht="20.100000000000001" customHeight="1"/>
    <row r="128" s="253" customFormat="1" ht="20.100000000000001" customHeight="1"/>
    <row r="129" s="253" customFormat="1" ht="20.100000000000001" customHeight="1"/>
    <row r="130" s="253" customFormat="1" ht="20.100000000000001" customHeight="1"/>
    <row r="131" s="253" customFormat="1" ht="20.100000000000001" customHeight="1"/>
    <row r="132" s="253" customFormat="1" ht="20.100000000000001" customHeight="1"/>
    <row r="133" s="253" customFormat="1" ht="20.100000000000001" customHeight="1"/>
    <row r="134" s="253" customFormat="1" ht="20.100000000000001" customHeight="1"/>
    <row r="135" s="253" customFormat="1" ht="20.100000000000001" customHeight="1"/>
    <row r="136" s="253" customFormat="1" ht="20.100000000000001" customHeight="1"/>
    <row r="137" s="253" customFormat="1" ht="20.100000000000001" customHeight="1"/>
    <row r="138" s="253" customFormat="1" ht="20.100000000000001" customHeight="1"/>
    <row r="139" s="253" customFormat="1" ht="20.100000000000001" customHeight="1"/>
    <row r="140" s="253" customFormat="1" ht="20.100000000000001" customHeight="1"/>
    <row r="141" s="253" customFormat="1" ht="20.100000000000001" customHeight="1"/>
    <row r="142" s="253" customFormat="1" ht="20.100000000000001" customHeight="1"/>
    <row r="143" s="253" customFormat="1" ht="20.100000000000001" customHeight="1"/>
    <row r="144" s="253" customFormat="1" ht="20.100000000000001" customHeight="1"/>
    <row r="145" s="253" customFormat="1" ht="20.100000000000001" customHeight="1"/>
    <row r="146" s="253" customFormat="1" ht="20.100000000000001" customHeight="1"/>
    <row r="147" s="253" customFormat="1" ht="20.100000000000001" customHeight="1"/>
    <row r="148" s="253" customFormat="1" ht="20.100000000000001" customHeight="1"/>
    <row r="149" s="253" customFormat="1" ht="20.100000000000001" customHeight="1"/>
    <row r="150" s="253" customFormat="1" ht="20.100000000000001" customHeight="1"/>
    <row r="151" s="253" customFormat="1" ht="20.100000000000001" customHeight="1"/>
    <row r="152" s="253" customFormat="1" ht="20.100000000000001" customHeight="1"/>
    <row r="153" s="253" customFormat="1" ht="20.100000000000001" customHeight="1"/>
    <row r="154" s="253" customFormat="1" ht="20.100000000000001" customHeight="1"/>
    <row r="155" s="253" customFormat="1" ht="20.100000000000001" customHeight="1"/>
    <row r="156" s="253" customFormat="1" ht="20.100000000000001" customHeight="1"/>
    <row r="157" s="253" customFormat="1" ht="20.100000000000001" customHeight="1"/>
    <row r="158" s="253" customFormat="1" ht="20.100000000000001" customHeight="1"/>
    <row r="159" s="253" customFormat="1" ht="20.100000000000001" customHeight="1"/>
    <row r="160" s="253" customFormat="1" ht="20.100000000000001" customHeight="1"/>
    <row r="161" s="253" customFormat="1" ht="20.100000000000001" customHeight="1"/>
    <row r="162" s="253" customFormat="1" ht="20.100000000000001" customHeight="1"/>
    <row r="163" s="253" customFormat="1" ht="20.100000000000001" customHeight="1"/>
    <row r="164" s="253" customFormat="1" ht="20.100000000000001" customHeight="1"/>
    <row r="165" s="253" customFormat="1" ht="20.100000000000001" customHeight="1"/>
    <row r="166" s="253" customFormat="1" ht="20.100000000000001" customHeight="1"/>
    <row r="167" s="253" customFormat="1" ht="20.100000000000001" customHeight="1"/>
    <row r="168" s="253" customFormat="1" ht="20.100000000000001" customHeight="1"/>
    <row r="169" s="253" customFormat="1" ht="20.100000000000001" customHeight="1"/>
    <row r="170" s="253" customFormat="1" ht="20.100000000000001" customHeight="1"/>
    <row r="171" s="253" customFormat="1" ht="20.100000000000001" customHeight="1"/>
    <row r="172" s="253" customFormat="1" ht="20.100000000000001" customHeight="1"/>
    <row r="173" s="253" customFormat="1" ht="20.100000000000001" customHeight="1"/>
    <row r="174" s="253" customFormat="1" ht="20.100000000000001" customHeight="1"/>
    <row r="175" s="253" customFormat="1" ht="20.100000000000001" customHeight="1"/>
    <row r="176" s="253" customFormat="1" ht="20.100000000000001" customHeight="1"/>
    <row r="177" s="253" customFormat="1" ht="20.100000000000001" customHeight="1"/>
    <row r="178" s="253" customFormat="1" ht="20.100000000000001" customHeight="1"/>
    <row r="179" s="253" customFormat="1" ht="20.100000000000001" customHeight="1"/>
    <row r="180" s="253" customFormat="1" ht="20.100000000000001" customHeight="1"/>
    <row r="181" s="253" customFormat="1" ht="20.100000000000001" customHeight="1"/>
    <row r="182" s="253" customFormat="1" ht="20.100000000000001" customHeight="1"/>
    <row r="183" s="253" customFormat="1" ht="20.100000000000001" customHeight="1"/>
    <row r="184" s="253" customFormat="1" ht="20.100000000000001" customHeight="1"/>
    <row r="185" s="253" customFormat="1" ht="20.100000000000001" customHeight="1"/>
    <row r="186" s="253" customFormat="1" ht="20.100000000000001" customHeight="1"/>
    <row r="187" s="253" customFormat="1" ht="20.100000000000001" customHeight="1"/>
    <row r="188" s="253" customFormat="1" ht="20.100000000000001" customHeight="1"/>
    <row r="189" s="253" customFormat="1" ht="20.100000000000001" customHeight="1"/>
    <row r="190" s="253" customFormat="1" ht="20.100000000000001" customHeight="1"/>
    <row r="191" s="253" customFormat="1" ht="20.100000000000001" customHeight="1"/>
    <row r="192" s="253" customFormat="1" ht="20.100000000000001" customHeight="1"/>
    <row r="193" s="253" customFormat="1" ht="20.100000000000001" customHeight="1"/>
    <row r="194" s="253" customFormat="1" ht="20.100000000000001" customHeight="1"/>
    <row r="195" s="253" customFormat="1" ht="20.100000000000001" customHeight="1"/>
    <row r="196" s="253" customFormat="1" ht="20.100000000000001" customHeight="1"/>
    <row r="197" s="253" customFormat="1" ht="20.100000000000001" customHeight="1"/>
    <row r="198" s="253" customFormat="1" ht="20.100000000000001" customHeight="1"/>
    <row r="199" s="253" customFormat="1" ht="20.100000000000001" customHeight="1"/>
    <row r="200" s="253" customFormat="1" ht="20.100000000000001" customHeight="1"/>
    <row r="201" s="253" customFormat="1" ht="20.100000000000001" customHeight="1"/>
    <row r="202" s="253" customFormat="1" ht="20.100000000000001" customHeight="1"/>
    <row r="203" s="253" customFormat="1" ht="20.100000000000001" customHeight="1"/>
    <row r="204" s="253" customFormat="1" ht="20.100000000000001" customHeight="1"/>
    <row r="205" s="253" customFormat="1" ht="20.100000000000001" customHeight="1"/>
    <row r="206" s="253" customFormat="1" ht="20.100000000000001" customHeight="1"/>
    <row r="207" s="253" customFormat="1" ht="20.100000000000001" customHeight="1"/>
    <row r="208" s="253" customFormat="1" ht="20.100000000000001" customHeight="1"/>
    <row r="209" s="253" customFormat="1" ht="20.100000000000001" customHeight="1"/>
    <row r="210" s="253" customFormat="1" ht="20.100000000000001" customHeight="1"/>
    <row r="211" s="253" customFormat="1" ht="20.100000000000001" customHeight="1"/>
    <row r="212" s="253" customFormat="1" ht="20.100000000000001" customHeight="1"/>
    <row r="213" s="253" customFormat="1" ht="20.100000000000001" customHeight="1"/>
    <row r="214" s="253" customFormat="1" ht="20.100000000000001" customHeight="1"/>
    <row r="215" s="253" customFormat="1" ht="20.100000000000001" customHeight="1"/>
    <row r="216" s="253" customFormat="1" ht="20.100000000000001" customHeight="1"/>
    <row r="217" s="253" customFormat="1" ht="20.100000000000001" customHeight="1"/>
    <row r="218" s="253" customFormat="1" ht="20.100000000000001" customHeight="1"/>
    <row r="219" s="253" customFormat="1" ht="20.100000000000001" customHeight="1"/>
    <row r="220" s="253" customFormat="1" ht="20.100000000000001" customHeight="1"/>
    <row r="221" s="253" customFormat="1" ht="20.100000000000001" customHeight="1"/>
    <row r="222" s="253" customFormat="1" ht="20.100000000000001" customHeight="1"/>
    <row r="223" s="253" customFormat="1" ht="20.100000000000001" customHeight="1"/>
    <row r="224" s="253" customFormat="1" ht="20.100000000000001" customHeight="1"/>
    <row r="225" s="253" customFormat="1" ht="20.100000000000001" customHeight="1"/>
    <row r="226" s="253" customFormat="1" ht="20.100000000000001" customHeight="1"/>
    <row r="227" s="253" customFormat="1" ht="20.100000000000001" customHeight="1"/>
    <row r="228" s="253" customFormat="1" ht="20.100000000000001" customHeight="1"/>
    <row r="229" s="253" customFormat="1" ht="20.100000000000001" customHeight="1"/>
    <row r="230" s="253" customFormat="1" ht="20.100000000000001" customHeight="1"/>
    <row r="231" s="253" customFormat="1" ht="20.100000000000001" customHeight="1"/>
    <row r="232" s="253" customFormat="1" ht="20.100000000000001" customHeight="1"/>
    <row r="233" s="253" customFormat="1" ht="20.100000000000001" customHeight="1"/>
    <row r="234" s="253" customFormat="1" ht="20.100000000000001" customHeight="1"/>
    <row r="235" s="253" customFormat="1" ht="20.100000000000001" customHeight="1"/>
    <row r="236" s="253" customFormat="1" ht="20.100000000000001" customHeight="1"/>
    <row r="237" s="253" customFormat="1" ht="20.100000000000001" customHeight="1"/>
    <row r="238" s="253" customFormat="1" ht="20.100000000000001" customHeight="1"/>
    <row r="239" s="253" customFormat="1" ht="20.100000000000001" customHeight="1"/>
    <row r="240" s="253" customFormat="1" ht="20.100000000000001" customHeight="1"/>
    <row r="241" s="253" customFormat="1" ht="20.100000000000001" customHeight="1"/>
    <row r="242" s="253" customFormat="1" ht="20.100000000000001" customHeight="1"/>
    <row r="243" s="253" customFormat="1" ht="20.100000000000001" customHeight="1"/>
    <row r="244" s="253" customFormat="1" ht="20.100000000000001" customHeight="1"/>
    <row r="245" s="253" customFormat="1" ht="20.100000000000001" customHeight="1"/>
    <row r="246" s="253" customFormat="1" ht="20.100000000000001" customHeight="1"/>
    <row r="247" s="253" customFormat="1" ht="20.100000000000001" customHeight="1"/>
    <row r="248" s="253" customFormat="1" ht="20.100000000000001" customHeight="1"/>
    <row r="249" s="253" customFormat="1" ht="20.100000000000001" customHeight="1"/>
    <row r="250" s="253" customFormat="1" ht="20.100000000000001" customHeight="1"/>
    <row r="251" s="253" customFormat="1" ht="20.100000000000001" customHeight="1"/>
    <row r="252" s="253" customFormat="1" ht="20.100000000000001" customHeight="1"/>
    <row r="253" s="253" customFormat="1" ht="20.100000000000001" customHeight="1"/>
    <row r="254" s="253" customFormat="1" ht="20.100000000000001" customHeight="1"/>
    <row r="255" s="253" customFormat="1" ht="20.100000000000001" customHeight="1"/>
    <row r="256" s="253" customFormat="1" ht="20.100000000000001" customHeight="1"/>
    <row r="257" s="253" customFormat="1" ht="20.100000000000001" customHeight="1"/>
    <row r="258" s="253" customFormat="1" ht="20.100000000000001" customHeight="1"/>
    <row r="259" s="253" customFormat="1" ht="20.100000000000001" customHeight="1"/>
    <row r="260" s="253" customFormat="1" ht="20.100000000000001" customHeight="1"/>
    <row r="261" s="253" customFormat="1" ht="20.100000000000001" customHeight="1"/>
    <row r="262" s="253" customFormat="1" ht="20.100000000000001" customHeight="1"/>
    <row r="263" s="253" customFormat="1" ht="20.100000000000001" customHeight="1"/>
    <row r="264" s="253" customFormat="1" ht="20.100000000000001" customHeight="1"/>
    <row r="265" s="253" customFormat="1" ht="20.100000000000001" customHeight="1"/>
    <row r="266" s="253" customFormat="1" ht="20.100000000000001" customHeight="1"/>
    <row r="267" s="253" customFormat="1" ht="20.100000000000001" customHeight="1"/>
    <row r="268" s="253" customFormat="1" ht="20.100000000000001" customHeight="1"/>
    <row r="269" s="253" customFormat="1" ht="20.100000000000001" customHeight="1"/>
    <row r="270" s="253" customFormat="1" ht="20.100000000000001" customHeight="1"/>
    <row r="271" s="253" customFormat="1" ht="20.100000000000001" customHeight="1"/>
    <row r="272" s="253" customFormat="1" ht="20.100000000000001" customHeight="1"/>
    <row r="273" s="253" customFormat="1" ht="20.100000000000001" customHeight="1"/>
    <row r="274" s="253" customFormat="1" ht="20.100000000000001" customHeight="1"/>
    <row r="275" s="253" customFormat="1" ht="20.100000000000001" customHeight="1"/>
    <row r="276" s="253" customFormat="1" ht="20.100000000000001" customHeight="1"/>
    <row r="277" s="253" customFormat="1" ht="20.100000000000001" customHeight="1"/>
    <row r="278" s="253" customFormat="1" ht="20.100000000000001" customHeight="1"/>
    <row r="279" s="253" customFormat="1" ht="20.100000000000001" customHeight="1"/>
    <row r="280" s="253" customFormat="1" ht="20.100000000000001" customHeight="1"/>
    <row r="281" s="253" customFormat="1" ht="20.100000000000001" customHeight="1"/>
    <row r="282" s="253" customFormat="1" ht="20.100000000000001" customHeight="1"/>
    <row r="283" s="253" customFormat="1" ht="20.100000000000001" customHeight="1"/>
    <row r="284" s="253" customFormat="1" ht="20.100000000000001" customHeight="1"/>
    <row r="285" s="253" customFormat="1" ht="20.100000000000001" customHeight="1"/>
    <row r="286" s="253" customFormat="1" ht="20.100000000000001" customHeight="1"/>
    <row r="287" s="253" customFormat="1" ht="20.100000000000001" customHeight="1"/>
    <row r="288" s="253" customFormat="1" ht="20.100000000000001" customHeight="1"/>
    <row r="289" s="253" customFormat="1" ht="20.100000000000001" customHeight="1"/>
    <row r="290" s="253" customFormat="1" ht="20.100000000000001" customHeight="1"/>
    <row r="291" s="253" customFormat="1" ht="20.100000000000001" customHeight="1"/>
    <row r="292" s="253" customFormat="1" ht="20.100000000000001" customHeight="1"/>
    <row r="293" s="253" customFormat="1" ht="20.100000000000001" customHeight="1"/>
    <row r="294" s="253" customFormat="1" ht="20.100000000000001" customHeight="1"/>
    <row r="295" s="253" customFormat="1" ht="20.100000000000001" customHeight="1"/>
    <row r="296" s="253" customFormat="1" ht="20.100000000000001" customHeight="1"/>
    <row r="297" s="253" customFormat="1" ht="20.100000000000001" customHeight="1"/>
    <row r="298" s="253" customFormat="1" ht="20.100000000000001" customHeight="1"/>
    <row r="299" s="253" customFormat="1" ht="20.100000000000001" customHeight="1"/>
    <row r="300" s="253" customFormat="1" ht="20.100000000000001" customHeight="1"/>
    <row r="301" s="253" customFormat="1" ht="20.100000000000001" customHeight="1"/>
    <row r="302" s="253" customFormat="1" ht="20.100000000000001" customHeight="1"/>
    <row r="303" s="253" customFormat="1" ht="20.100000000000001" customHeight="1"/>
    <row r="304" s="253" customFormat="1" ht="20.100000000000001" customHeight="1"/>
  </sheetData>
  <mergeCells count="3">
    <mergeCell ref="C7:L7"/>
    <mergeCell ref="B25:M25"/>
    <mergeCell ref="B26:M26"/>
  </mergeCells>
  <pageMargins left="0.74803149606299202" right="0.511811023622047" top="0.62992125984252001" bottom="0.62992125984252001" header="0.511811023622047" footer="0.23622047244094499"/>
  <pageSetup orientation="portrait" r:id="rId1"/>
  <headerFooter alignWithMargins="0"/>
  <drawing r:id="rId2"/>
  <legacyDrawing r:id="rId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tabColor rgb="FF00B050"/>
  </sheetPr>
  <dimension ref="A1:N20"/>
  <sheetViews>
    <sheetView workbookViewId="0">
      <selection activeCell="S11" sqref="S11"/>
    </sheetView>
  </sheetViews>
  <sheetFormatPr defaultRowHeight="15"/>
  <cols>
    <col min="1" max="1" width="31.140625" style="221" customWidth="1"/>
    <col min="2" max="2" width="20.7109375" style="247" bestFit="1" customWidth="1"/>
    <col min="3" max="3" width="11" style="222" hidden="1" customWidth="1"/>
    <col min="4" max="4" width="11.42578125" style="222" customWidth="1"/>
    <col min="5" max="6" width="12.7109375" style="222" hidden="1" customWidth="1"/>
    <col min="7" max="7" width="12.7109375" style="224" hidden="1" customWidth="1"/>
    <col min="8" max="8" width="12.7109375" style="222" hidden="1" customWidth="1"/>
    <col min="9" max="9" width="9" style="222" customWidth="1"/>
    <col min="10" max="11" width="12.7109375" style="222" hidden="1" customWidth="1"/>
    <col min="12" max="12" width="9.7109375" style="222" customWidth="1"/>
    <col min="13" max="256" width="9.140625" style="222"/>
    <col min="257" max="257" width="35.7109375" style="222" customWidth="1"/>
    <col min="258" max="258" width="20.7109375" style="222" bestFit="1" customWidth="1"/>
    <col min="259" max="259" width="9.5703125" style="222" customWidth="1"/>
    <col min="260" max="260" width="8.85546875" style="222" customWidth="1"/>
    <col min="261" max="261" width="8.7109375" style="222" customWidth="1"/>
    <col min="262" max="262" width="9.140625" style="222"/>
    <col min="263" max="263" width="11.7109375" style="222" customWidth="1"/>
    <col min="264" max="512" width="9.140625" style="222"/>
    <col min="513" max="513" width="35.7109375" style="222" customWidth="1"/>
    <col min="514" max="514" width="20.7109375" style="222" bestFit="1" customWidth="1"/>
    <col min="515" max="515" width="9.5703125" style="222" customWidth="1"/>
    <col min="516" max="516" width="8.85546875" style="222" customWidth="1"/>
    <col min="517" max="517" width="8.7109375" style="222" customWidth="1"/>
    <col min="518" max="518" width="9.140625" style="222"/>
    <col min="519" max="519" width="11.7109375" style="222" customWidth="1"/>
    <col min="520" max="768" width="9.140625" style="222"/>
    <col min="769" max="769" width="35.7109375" style="222" customWidth="1"/>
    <col min="770" max="770" width="20.7109375" style="222" bestFit="1" customWidth="1"/>
    <col min="771" max="771" width="9.5703125" style="222" customWidth="1"/>
    <col min="772" max="772" width="8.85546875" style="222" customWidth="1"/>
    <col min="773" max="773" width="8.7109375" style="222" customWidth="1"/>
    <col min="774" max="774" width="9.140625" style="222"/>
    <col min="775" max="775" width="11.7109375" style="222" customWidth="1"/>
    <col min="776" max="1024" width="9.140625" style="222"/>
    <col min="1025" max="1025" width="35.7109375" style="222" customWidth="1"/>
    <col min="1026" max="1026" width="20.7109375" style="222" bestFit="1" customWidth="1"/>
    <col min="1027" max="1027" width="9.5703125" style="222" customWidth="1"/>
    <col min="1028" max="1028" width="8.85546875" style="222" customWidth="1"/>
    <col min="1029" max="1029" width="8.7109375" style="222" customWidth="1"/>
    <col min="1030" max="1030" width="9.140625" style="222"/>
    <col min="1031" max="1031" width="11.7109375" style="222" customWidth="1"/>
    <col min="1032" max="1280" width="9.140625" style="222"/>
    <col min="1281" max="1281" width="35.7109375" style="222" customWidth="1"/>
    <col min="1282" max="1282" width="20.7109375" style="222" bestFit="1" customWidth="1"/>
    <col min="1283" max="1283" width="9.5703125" style="222" customWidth="1"/>
    <col min="1284" max="1284" width="8.85546875" style="222" customWidth="1"/>
    <col min="1285" max="1285" width="8.7109375" style="222" customWidth="1"/>
    <col min="1286" max="1286" width="9.140625" style="222"/>
    <col min="1287" max="1287" width="11.7109375" style="222" customWidth="1"/>
    <col min="1288" max="1536" width="9.140625" style="222"/>
    <col min="1537" max="1537" width="35.7109375" style="222" customWidth="1"/>
    <col min="1538" max="1538" width="20.7109375" style="222" bestFit="1" customWidth="1"/>
    <col min="1539" max="1539" width="9.5703125" style="222" customWidth="1"/>
    <col min="1540" max="1540" width="8.85546875" style="222" customWidth="1"/>
    <col min="1541" max="1541" width="8.7109375" style="222" customWidth="1"/>
    <col min="1542" max="1542" width="9.140625" style="222"/>
    <col min="1543" max="1543" width="11.7109375" style="222" customWidth="1"/>
    <col min="1544" max="1792" width="9.140625" style="222"/>
    <col min="1793" max="1793" width="35.7109375" style="222" customWidth="1"/>
    <col min="1794" max="1794" width="20.7109375" style="222" bestFit="1" customWidth="1"/>
    <col min="1795" max="1795" width="9.5703125" style="222" customWidth="1"/>
    <col min="1796" max="1796" width="8.85546875" style="222" customWidth="1"/>
    <col min="1797" max="1797" width="8.7109375" style="222" customWidth="1"/>
    <col min="1798" max="1798" width="9.140625" style="222"/>
    <col min="1799" max="1799" width="11.7109375" style="222" customWidth="1"/>
    <col min="1800" max="2048" width="9.140625" style="222"/>
    <col min="2049" max="2049" width="35.7109375" style="222" customWidth="1"/>
    <col min="2050" max="2050" width="20.7109375" style="222" bestFit="1" customWidth="1"/>
    <col min="2051" max="2051" width="9.5703125" style="222" customWidth="1"/>
    <col min="2052" max="2052" width="8.85546875" style="222" customWidth="1"/>
    <col min="2053" max="2053" width="8.7109375" style="222" customWidth="1"/>
    <col min="2054" max="2054" width="9.140625" style="222"/>
    <col min="2055" max="2055" width="11.7109375" style="222" customWidth="1"/>
    <col min="2056" max="2304" width="9.140625" style="222"/>
    <col min="2305" max="2305" width="35.7109375" style="222" customWidth="1"/>
    <col min="2306" max="2306" width="20.7109375" style="222" bestFit="1" customWidth="1"/>
    <col min="2307" max="2307" width="9.5703125" style="222" customWidth="1"/>
    <col min="2308" max="2308" width="8.85546875" style="222" customWidth="1"/>
    <col min="2309" max="2309" width="8.7109375" style="222" customWidth="1"/>
    <col min="2310" max="2310" width="9.140625" style="222"/>
    <col min="2311" max="2311" width="11.7109375" style="222" customWidth="1"/>
    <col min="2312" max="2560" width="9.140625" style="222"/>
    <col min="2561" max="2561" width="35.7109375" style="222" customWidth="1"/>
    <col min="2562" max="2562" width="20.7109375" style="222" bestFit="1" customWidth="1"/>
    <col min="2563" max="2563" width="9.5703125" style="222" customWidth="1"/>
    <col min="2564" max="2564" width="8.85546875" style="222" customWidth="1"/>
    <col min="2565" max="2565" width="8.7109375" style="222" customWidth="1"/>
    <col min="2566" max="2566" width="9.140625" style="222"/>
    <col min="2567" max="2567" width="11.7109375" style="222" customWidth="1"/>
    <col min="2568" max="2816" width="9.140625" style="222"/>
    <col min="2817" max="2817" width="35.7109375" style="222" customWidth="1"/>
    <col min="2818" max="2818" width="20.7109375" style="222" bestFit="1" customWidth="1"/>
    <col min="2819" max="2819" width="9.5703125" style="222" customWidth="1"/>
    <col min="2820" max="2820" width="8.85546875" style="222" customWidth="1"/>
    <col min="2821" max="2821" width="8.7109375" style="222" customWidth="1"/>
    <col min="2822" max="2822" width="9.140625" style="222"/>
    <col min="2823" max="2823" width="11.7109375" style="222" customWidth="1"/>
    <col min="2824" max="3072" width="9.140625" style="222"/>
    <col min="3073" max="3073" width="35.7109375" style="222" customWidth="1"/>
    <col min="3074" max="3074" width="20.7109375" style="222" bestFit="1" customWidth="1"/>
    <col min="3075" max="3075" width="9.5703125" style="222" customWidth="1"/>
    <col min="3076" max="3076" width="8.85546875" style="222" customWidth="1"/>
    <col min="3077" max="3077" width="8.7109375" style="222" customWidth="1"/>
    <col min="3078" max="3078" width="9.140625" style="222"/>
    <col min="3079" max="3079" width="11.7109375" style="222" customWidth="1"/>
    <col min="3080" max="3328" width="9.140625" style="222"/>
    <col min="3329" max="3329" width="35.7109375" style="222" customWidth="1"/>
    <col min="3330" max="3330" width="20.7109375" style="222" bestFit="1" customWidth="1"/>
    <col min="3331" max="3331" width="9.5703125" style="222" customWidth="1"/>
    <col min="3332" max="3332" width="8.85546875" style="222" customWidth="1"/>
    <col min="3333" max="3333" width="8.7109375" style="222" customWidth="1"/>
    <col min="3334" max="3334" width="9.140625" style="222"/>
    <col min="3335" max="3335" width="11.7109375" style="222" customWidth="1"/>
    <col min="3336" max="3584" width="9.140625" style="222"/>
    <col min="3585" max="3585" width="35.7109375" style="222" customWidth="1"/>
    <col min="3586" max="3586" width="20.7109375" style="222" bestFit="1" customWidth="1"/>
    <col min="3587" max="3587" width="9.5703125" style="222" customWidth="1"/>
    <col min="3588" max="3588" width="8.85546875" style="222" customWidth="1"/>
    <col min="3589" max="3589" width="8.7109375" style="222" customWidth="1"/>
    <col min="3590" max="3590" width="9.140625" style="222"/>
    <col min="3591" max="3591" width="11.7109375" style="222" customWidth="1"/>
    <col min="3592" max="3840" width="9.140625" style="222"/>
    <col min="3841" max="3841" width="35.7109375" style="222" customWidth="1"/>
    <col min="3842" max="3842" width="20.7109375" style="222" bestFit="1" customWidth="1"/>
    <col min="3843" max="3843" width="9.5703125" style="222" customWidth="1"/>
    <col min="3844" max="3844" width="8.85546875" style="222" customWidth="1"/>
    <col min="3845" max="3845" width="8.7109375" style="222" customWidth="1"/>
    <col min="3846" max="3846" width="9.140625" style="222"/>
    <col min="3847" max="3847" width="11.7109375" style="222" customWidth="1"/>
    <col min="3848" max="4096" width="9.140625" style="222"/>
    <col min="4097" max="4097" width="35.7109375" style="222" customWidth="1"/>
    <col min="4098" max="4098" width="20.7109375" style="222" bestFit="1" customWidth="1"/>
    <col min="4099" max="4099" width="9.5703125" style="222" customWidth="1"/>
    <col min="4100" max="4100" width="8.85546875" style="222" customWidth="1"/>
    <col min="4101" max="4101" width="8.7109375" style="222" customWidth="1"/>
    <col min="4102" max="4102" width="9.140625" style="222"/>
    <col min="4103" max="4103" width="11.7109375" style="222" customWidth="1"/>
    <col min="4104" max="4352" width="9.140625" style="222"/>
    <col min="4353" max="4353" width="35.7109375" style="222" customWidth="1"/>
    <col min="4354" max="4354" width="20.7109375" style="222" bestFit="1" customWidth="1"/>
    <col min="4355" max="4355" width="9.5703125" style="222" customWidth="1"/>
    <col min="4356" max="4356" width="8.85546875" style="222" customWidth="1"/>
    <col min="4357" max="4357" width="8.7109375" style="222" customWidth="1"/>
    <col min="4358" max="4358" width="9.140625" style="222"/>
    <col min="4359" max="4359" width="11.7109375" style="222" customWidth="1"/>
    <col min="4360" max="4608" width="9.140625" style="222"/>
    <col min="4609" max="4609" width="35.7109375" style="222" customWidth="1"/>
    <col min="4610" max="4610" width="20.7109375" style="222" bestFit="1" customWidth="1"/>
    <col min="4611" max="4611" width="9.5703125" style="222" customWidth="1"/>
    <col min="4612" max="4612" width="8.85546875" style="222" customWidth="1"/>
    <col min="4613" max="4613" width="8.7109375" style="222" customWidth="1"/>
    <col min="4614" max="4614" width="9.140625" style="222"/>
    <col min="4615" max="4615" width="11.7109375" style="222" customWidth="1"/>
    <col min="4616" max="4864" width="9.140625" style="222"/>
    <col min="4865" max="4865" width="35.7109375" style="222" customWidth="1"/>
    <col min="4866" max="4866" width="20.7109375" style="222" bestFit="1" customWidth="1"/>
    <col min="4867" max="4867" width="9.5703125" style="222" customWidth="1"/>
    <col min="4868" max="4868" width="8.85546875" style="222" customWidth="1"/>
    <col min="4869" max="4869" width="8.7109375" style="222" customWidth="1"/>
    <col min="4870" max="4870" width="9.140625" style="222"/>
    <col min="4871" max="4871" width="11.7109375" style="222" customWidth="1"/>
    <col min="4872" max="5120" width="9.140625" style="222"/>
    <col min="5121" max="5121" width="35.7109375" style="222" customWidth="1"/>
    <col min="5122" max="5122" width="20.7109375" style="222" bestFit="1" customWidth="1"/>
    <col min="5123" max="5123" width="9.5703125" style="222" customWidth="1"/>
    <col min="5124" max="5124" width="8.85546875" style="222" customWidth="1"/>
    <col min="5125" max="5125" width="8.7109375" style="222" customWidth="1"/>
    <col min="5126" max="5126" width="9.140625" style="222"/>
    <col min="5127" max="5127" width="11.7109375" style="222" customWidth="1"/>
    <col min="5128" max="5376" width="9.140625" style="222"/>
    <col min="5377" max="5377" width="35.7109375" style="222" customWidth="1"/>
    <col min="5378" max="5378" width="20.7109375" style="222" bestFit="1" customWidth="1"/>
    <col min="5379" max="5379" width="9.5703125" style="222" customWidth="1"/>
    <col min="5380" max="5380" width="8.85546875" style="222" customWidth="1"/>
    <col min="5381" max="5381" width="8.7109375" style="222" customWidth="1"/>
    <col min="5382" max="5382" width="9.140625" style="222"/>
    <col min="5383" max="5383" width="11.7109375" style="222" customWidth="1"/>
    <col min="5384" max="5632" width="9.140625" style="222"/>
    <col min="5633" max="5633" width="35.7109375" style="222" customWidth="1"/>
    <col min="5634" max="5634" width="20.7109375" style="222" bestFit="1" customWidth="1"/>
    <col min="5635" max="5635" width="9.5703125" style="222" customWidth="1"/>
    <col min="5636" max="5636" width="8.85546875" style="222" customWidth="1"/>
    <col min="5637" max="5637" width="8.7109375" style="222" customWidth="1"/>
    <col min="5638" max="5638" width="9.140625" style="222"/>
    <col min="5639" max="5639" width="11.7109375" style="222" customWidth="1"/>
    <col min="5640" max="5888" width="9.140625" style="222"/>
    <col min="5889" max="5889" width="35.7109375" style="222" customWidth="1"/>
    <col min="5890" max="5890" width="20.7109375" style="222" bestFit="1" customWidth="1"/>
    <col min="5891" max="5891" width="9.5703125" style="222" customWidth="1"/>
    <col min="5892" max="5892" width="8.85546875" style="222" customWidth="1"/>
    <col min="5893" max="5893" width="8.7109375" style="222" customWidth="1"/>
    <col min="5894" max="5894" width="9.140625" style="222"/>
    <col min="5895" max="5895" width="11.7109375" style="222" customWidth="1"/>
    <col min="5896" max="6144" width="9.140625" style="222"/>
    <col min="6145" max="6145" width="35.7109375" style="222" customWidth="1"/>
    <col min="6146" max="6146" width="20.7109375" style="222" bestFit="1" customWidth="1"/>
    <col min="6147" max="6147" width="9.5703125" style="222" customWidth="1"/>
    <col min="6148" max="6148" width="8.85546875" style="222" customWidth="1"/>
    <col min="6149" max="6149" width="8.7109375" style="222" customWidth="1"/>
    <col min="6150" max="6150" width="9.140625" style="222"/>
    <col min="6151" max="6151" width="11.7109375" style="222" customWidth="1"/>
    <col min="6152" max="6400" width="9.140625" style="222"/>
    <col min="6401" max="6401" width="35.7109375" style="222" customWidth="1"/>
    <col min="6402" max="6402" width="20.7109375" style="222" bestFit="1" customWidth="1"/>
    <col min="6403" max="6403" width="9.5703125" style="222" customWidth="1"/>
    <col min="6404" max="6404" width="8.85546875" style="222" customWidth="1"/>
    <col min="6405" max="6405" width="8.7109375" style="222" customWidth="1"/>
    <col min="6406" max="6406" width="9.140625" style="222"/>
    <col min="6407" max="6407" width="11.7109375" style="222" customWidth="1"/>
    <col min="6408" max="6656" width="9.140625" style="222"/>
    <col min="6657" max="6657" width="35.7109375" style="222" customWidth="1"/>
    <col min="6658" max="6658" width="20.7109375" style="222" bestFit="1" customWidth="1"/>
    <col min="6659" max="6659" width="9.5703125" style="222" customWidth="1"/>
    <col min="6660" max="6660" width="8.85546875" style="222" customWidth="1"/>
    <col min="6661" max="6661" width="8.7109375" style="222" customWidth="1"/>
    <col min="6662" max="6662" width="9.140625" style="222"/>
    <col min="6663" max="6663" width="11.7109375" style="222" customWidth="1"/>
    <col min="6664" max="6912" width="9.140625" style="222"/>
    <col min="6913" max="6913" width="35.7109375" style="222" customWidth="1"/>
    <col min="6914" max="6914" width="20.7109375" style="222" bestFit="1" customWidth="1"/>
    <col min="6915" max="6915" width="9.5703125" style="222" customWidth="1"/>
    <col min="6916" max="6916" width="8.85546875" style="222" customWidth="1"/>
    <col min="6917" max="6917" width="8.7109375" style="222" customWidth="1"/>
    <col min="6918" max="6918" width="9.140625" style="222"/>
    <col min="6919" max="6919" width="11.7109375" style="222" customWidth="1"/>
    <col min="6920" max="7168" width="9.140625" style="222"/>
    <col min="7169" max="7169" width="35.7109375" style="222" customWidth="1"/>
    <col min="7170" max="7170" width="20.7109375" style="222" bestFit="1" customWidth="1"/>
    <col min="7171" max="7171" width="9.5703125" style="222" customWidth="1"/>
    <col min="7172" max="7172" width="8.85546875" style="222" customWidth="1"/>
    <col min="7173" max="7173" width="8.7109375" style="222" customWidth="1"/>
    <col min="7174" max="7174" width="9.140625" style="222"/>
    <col min="7175" max="7175" width="11.7109375" style="222" customWidth="1"/>
    <col min="7176" max="7424" width="9.140625" style="222"/>
    <col min="7425" max="7425" width="35.7109375" style="222" customWidth="1"/>
    <col min="7426" max="7426" width="20.7109375" style="222" bestFit="1" customWidth="1"/>
    <col min="7427" max="7427" width="9.5703125" style="222" customWidth="1"/>
    <col min="7428" max="7428" width="8.85546875" style="222" customWidth="1"/>
    <col min="7429" max="7429" width="8.7109375" style="222" customWidth="1"/>
    <col min="7430" max="7430" width="9.140625" style="222"/>
    <col min="7431" max="7431" width="11.7109375" style="222" customWidth="1"/>
    <col min="7432" max="7680" width="9.140625" style="222"/>
    <col min="7681" max="7681" width="35.7109375" style="222" customWidth="1"/>
    <col min="7682" max="7682" width="20.7109375" style="222" bestFit="1" customWidth="1"/>
    <col min="7683" max="7683" width="9.5703125" style="222" customWidth="1"/>
    <col min="7684" max="7684" width="8.85546875" style="222" customWidth="1"/>
    <col min="7685" max="7685" width="8.7109375" style="222" customWidth="1"/>
    <col min="7686" max="7686" width="9.140625" style="222"/>
    <col min="7687" max="7687" width="11.7109375" style="222" customWidth="1"/>
    <col min="7688" max="7936" width="9.140625" style="222"/>
    <col min="7937" max="7937" width="35.7109375" style="222" customWidth="1"/>
    <col min="7938" max="7938" width="20.7109375" style="222" bestFit="1" customWidth="1"/>
    <col min="7939" max="7939" width="9.5703125" style="222" customWidth="1"/>
    <col min="7940" max="7940" width="8.85546875" style="222" customWidth="1"/>
    <col min="7941" max="7941" width="8.7109375" style="222" customWidth="1"/>
    <col min="7942" max="7942" width="9.140625" style="222"/>
    <col min="7943" max="7943" width="11.7109375" style="222" customWidth="1"/>
    <col min="7944" max="8192" width="9.140625" style="222"/>
    <col min="8193" max="8193" width="35.7109375" style="222" customWidth="1"/>
    <col min="8194" max="8194" width="20.7109375" style="222" bestFit="1" customWidth="1"/>
    <col min="8195" max="8195" width="9.5703125" style="222" customWidth="1"/>
    <col min="8196" max="8196" width="8.85546875" style="222" customWidth="1"/>
    <col min="8197" max="8197" width="8.7109375" style="222" customWidth="1"/>
    <col min="8198" max="8198" width="9.140625" style="222"/>
    <col min="8199" max="8199" width="11.7109375" style="222" customWidth="1"/>
    <col min="8200" max="8448" width="9.140625" style="222"/>
    <col min="8449" max="8449" width="35.7109375" style="222" customWidth="1"/>
    <col min="8450" max="8450" width="20.7109375" style="222" bestFit="1" customWidth="1"/>
    <col min="8451" max="8451" width="9.5703125" style="222" customWidth="1"/>
    <col min="8452" max="8452" width="8.85546875" style="222" customWidth="1"/>
    <col min="8453" max="8453" width="8.7109375" style="222" customWidth="1"/>
    <col min="8454" max="8454" width="9.140625" style="222"/>
    <col min="8455" max="8455" width="11.7109375" style="222" customWidth="1"/>
    <col min="8456" max="8704" width="9.140625" style="222"/>
    <col min="8705" max="8705" width="35.7109375" style="222" customWidth="1"/>
    <col min="8706" max="8706" width="20.7109375" style="222" bestFit="1" customWidth="1"/>
    <col min="8707" max="8707" width="9.5703125" style="222" customWidth="1"/>
    <col min="8708" max="8708" width="8.85546875" style="222" customWidth="1"/>
    <col min="8709" max="8709" width="8.7109375" style="222" customWidth="1"/>
    <col min="8710" max="8710" width="9.140625" style="222"/>
    <col min="8711" max="8711" width="11.7109375" style="222" customWidth="1"/>
    <col min="8712" max="8960" width="9.140625" style="222"/>
    <col min="8961" max="8961" width="35.7109375" style="222" customWidth="1"/>
    <col min="8962" max="8962" width="20.7109375" style="222" bestFit="1" customWidth="1"/>
    <col min="8963" max="8963" width="9.5703125" style="222" customWidth="1"/>
    <col min="8964" max="8964" width="8.85546875" style="222" customWidth="1"/>
    <col min="8965" max="8965" width="8.7109375" style="222" customWidth="1"/>
    <col min="8966" max="8966" width="9.140625" style="222"/>
    <col min="8967" max="8967" width="11.7109375" style="222" customWidth="1"/>
    <col min="8968" max="9216" width="9.140625" style="222"/>
    <col min="9217" max="9217" width="35.7109375" style="222" customWidth="1"/>
    <col min="9218" max="9218" width="20.7109375" style="222" bestFit="1" customWidth="1"/>
    <col min="9219" max="9219" width="9.5703125" style="222" customWidth="1"/>
    <col min="9220" max="9220" width="8.85546875" style="222" customWidth="1"/>
    <col min="9221" max="9221" width="8.7109375" style="222" customWidth="1"/>
    <col min="9222" max="9222" width="9.140625" style="222"/>
    <col min="9223" max="9223" width="11.7109375" style="222" customWidth="1"/>
    <col min="9224" max="9472" width="9.140625" style="222"/>
    <col min="9473" max="9473" width="35.7109375" style="222" customWidth="1"/>
    <col min="9474" max="9474" width="20.7109375" style="222" bestFit="1" customWidth="1"/>
    <col min="9475" max="9475" width="9.5703125" style="222" customWidth="1"/>
    <col min="9476" max="9476" width="8.85546875" style="222" customWidth="1"/>
    <col min="9477" max="9477" width="8.7109375" style="222" customWidth="1"/>
    <col min="9478" max="9478" width="9.140625" style="222"/>
    <col min="9479" max="9479" width="11.7109375" style="222" customWidth="1"/>
    <col min="9480" max="9728" width="9.140625" style="222"/>
    <col min="9729" max="9729" width="35.7109375" style="222" customWidth="1"/>
    <col min="9730" max="9730" width="20.7109375" style="222" bestFit="1" customWidth="1"/>
    <col min="9731" max="9731" width="9.5703125" style="222" customWidth="1"/>
    <col min="9732" max="9732" width="8.85546875" style="222" customWidth="1"/>
    <col min="9733" max="9733" width="8.7109375" style="222" customWidth="1"/>
    <col min="9734" max="9734" width="9.140625" style="222"/>
    <col min="9735" max="9735" width="11.7109375" style="222" customWidth="1"/>
    <col min="9736" max="9984" width="9.140625" style="222"/>
    <col min="9985" max="9985" width="35.7109375" style="222" customWidth="1"/>
    <col min="9986" max="9986" width="20.7109375" style="222" bestFit="1" customWidth="1"/>
    <col min="9987" max="9987" width="9.5703125" style="222" customWidth="1"/>
    <col min="9988" max="9988" width="8.85546875" style="222" customWidth="1"/>
    <col min="9989" max="9989" width="8.7109375" style="222" customWidth="1"/>
    <col min="9990" max="9990" width="9.140625" style="222"/>
    <col min="9991" max="9991" width="11.7109375" style="222" customWidth="1"/>
    <col min="9992" max="10240" width="9.140625" style="222"/>
    <col min="10241" max="10241" width="35.7109375" style="222" customWidth="1"/>
    <col min="10242" max="10242" width="20.7109375" style="222" bestFit="1" customWidth="1"/>
    <col min="10243" max="10243" width="9.5703125" style="222" customWidth="1"/>
    <col min="10244" max="10244" width="8.85546875" style="222" customWidth="1"/>
    <col min="10245" max="10245" width="8.7109375" style="222" customWidth="1"/>
    <col min="10246" max="10246" width="9.140625" style="222"/>
    <col min="10247" max="10247" width="11.7109375" style="222" customWidth="1"/>
    <col min="10248" max="10496" width="9.140625" style="222"/>
    <col min="10497" max="10497" width="35.7109375" style="222" customWidth="1"/>
    <col min="10498" max="10498" width="20.7109375" style="222" bestFit="1" customWidth="1"/>
    <col min="10499" max="10499" width="9.5703125" style="222" customWidth="1"/>
    <col min="10500" max="10500" width="8.85546875" style="222" customWidth="1"/>
    <col min="10501" max="10501" width="8.7109375" style="222" customWidth="1"/>
    <col min="10502" max="10502" width="9.140625" style="222"/>
    <col min="10503" max="10503" width="11.7109375" style="222" customWidth="1"/>
    <col min="10504" max="10752" width="9.140625" style="222"/>
    <col min="10753" max="10753" width="35.7109375" style="222" customWidth="1"/>
    <col min="10754" max="10754" width="20.7109375" style="222" bestFit="1" customWidth="1"/>
    <col min="10755" max="10755" width="9.5703125" style="222" customWidth="1"/>
    <col min="10756" max="10756" width="8.85546875" style="222" customWidth="1"/>
    <col min="10757" max="10757" width="8.7109375" style="222" customWidth="1"/>
    <col min="10758" max="10758" width="9.140625" style="222"/>
    <col min="10759" max="10759" width="11.7109375" style="222" customWidth="1"/>
    <col min="10760" max="11008" width="9.140625" style="222"/>
    <col min="11009" max="11009" width="35.7109375" style="222" customWidth="1"/>
    <col min="11010" max="11010" width="20.7109375" style="222" bestFit="1" customWidth="1"/>
    <col min="11011" max="11011" width="9.5703125" style="222" customWidth="1"/>
    <col min="11012" max="11012" width="8.85546875" style="222" customWidth="1"/>
    <col min="11013" max="11013" width="8.7109375" style="222" customWidth="1"/>
    <col min="11014" max="11014" width="9.140625" style="222"/>
    <col min="11015" max="11015" width="11.7109375" style="222" customWidth="1"/>
    <col min="11016" max="11264" width="9.140625" style="222"/>
    <col min="11265" max="11265" width="35.7109375" style="222" customWidth="1"/>
    <col min="11266" max="11266" width="20.7109375" style="222" bestFit="1" customWidth="1"/>
    <col min="11267" max="11267" width="9.5703125" style="222" customWidth="1"/>
    <col min="11268" max="11268" width="8.85546875" style="222" customWidth="1"/>
    <col min="11269" max="11269" width="8.7109375" style="222" customWidth="1"/>
    <col min="11270" max="11270" width="9.140625" style="222"/>
    <col min="11271" max="11271" width="11.7109375" style="222" customWidth="1"/>
    <col min="11272" max="11520" width="9.140625" style="222"/>
    <col min="11521" max="11521" width="35.7109375" style="222" customWidth="1"/>
    <col min="11522" max="11522" width="20.7109375" style="222" bestFit="1" customWidth="1"/>
    <col min="11523" max="11523" width="9.5703125" style="222" customWidth="1"/>
    <col min="11524" max="11524" width="8.85546875" style="222" customWidth="1"/>
    <col min="11525" max="11525" width="8.7109375" style="222" customWidth="1"/>
    <col min="11526" max="11526" width="9.140625" style="222"/>
    <col min="11527" max="11527" width="11.7109375" style="222" customWidth="1"/>
    <col min="11528" max="11776" width="9.140625" style="222"/>
    <col min="11777" max="11777" width="35.7109375" style="222" customWidth="1"/>
    <col min="11778" max="11778" width="20.7109375" style="222" bestFit="1" customWidth="1"/>
    <col min="11779" max="11779" width="9.5703125" style="222" customWidth="1"/>
    <col min="11780" max="11780" width="8.85546875" style="222" customWidth="1"/>
    <col min="11781" max="11781" width="8.7109375" style="222" customWidth="1"/>
    <col min="11782" max="11782" width="9.140625" style="222"/>
    <col min="11783" max="11783" width="11.7109375" style="222" customWidth="1"/>
    <col min="11784" max="12032" width="9.140625" style="222"/>
    <col min="12033" max="12033" width="35.7109375" style="222" customWidth="1"/>
    <col min="12034" max="12034" width="20.7109375" style="222" bestFit="1" customWidth="1"/>
    <col min="12035" max="12035" width="9.5703125" style="222" customWidth="1"/>
    <col min="12036" max="12036" width="8.85546875" style="222" customWidth="1"/>
    <col min="12037" max="12037" width="8.7109375" style="222" customWidth="1"/>
    <col min="12038" max="12038" width="9.140625" style="222"/>
    <col min="12039" max="12039" width="11.7109375" style="222" customWidth="1"/>
    <col min="12040" max="12288" width="9.140625" style="222"/>
    <col min="12289" max="12289" width="35.7109375" style="222" customWidth="1"/>
    <col min="12290" max="12290" width="20.7109375" style="222" bestFit="1" customWidth="1"/>
    <col min="12291" max="12291" width="9.5703125" style="222" customWidth="1"/>
    <col min="12292" max="12292" width="8.85546875" style="222" customWidth="1"/>
    <col min="12293" max="12293" width="8.7109375" style="222" customWidth="1"/>
    <col min="12294" max="12294" width="9.140625" style="222"/>
    <col min="12295" max="12295" width="11.7109375" style="222" customWidth="1"/>
    <col min="12296" max="12544" width="9.140625" style="222"/>
    <col min="12545" max="12545" width="35.7109375" style="222" customWidth="1"/>
    <col min="12546" max="12546" width="20.7109375" style="222" bestFit="1" customWidth="1"/>
    <col min="12547" max="12547" width="9.5703125" style="222" customWidth="1"/>
    <col min="12548" max="12548" width="8.85546875" style="222" customWidth="1"/>
    <col min="12549" max="12549" width="8.7109375" style="222" customWidth="1"/>
    <col min="12550" max="12550" width="9.140625" style="222"/>
    <col min="12551" max="12551" width="11.7109375" style="222" customWidth="1"/>
    <col min="12552" max="12800" width="9.140625" style="222"/>
    <col min="12801" max="12801" width="35.7109375" style="222" customWidth="1"/>
    <col min="12802" max="12802" width="20.7109375" style="222" bestFit="1" customWidth="1"/>
    <col min="12803" max="12803" width="9.5703125" style="222" customWidth="1"/>
    <col min="12804" max="12804" width="8.85546875" style="222" customWidth="1"/>
    <col min="12805" max="12805" width="8.7109375" style="222" customWidth="1"/>
    <col min="12806" max="12806" width="9.140625" style="222"/>
    <col min="12807" max="12807" width="11.7109375" style="222" customWidth="1"/>
    <col min="12808" max="13056" width="9.140625" style="222"/>
    <col min="13057" max="13057" width="35.7109375" style="222" customWidth="1"/>
    <col min="13058" max="13058" width="20.7109375" style="222" bestFit="1" customWidth="1"/>
    <col min="13059" max="13059" width="9.5703125" style="222" customWidth="1"/>
    <col min="13060" max="13060" width="8.85546875" style="222" customWidth="1"/>
    <col min="13061" max="13061" width="8.7109375" style="222" customWidth="1"/>
    <col min="13062" max="13062" width="9.140625" style="222"/>
    <col min="13063" max="13063" width="11.7109375" style="222" customWidth="1"/>
    <col min="13064" max="13312" width="9.140625" style="222"/>
    <col min="13313" max="13313" width="35.7109375" style="222" customWidth="1"/>
    <col min="13314" max="13314" width="20.7109375" style="222" bestFit="1" customWidth="1"/>
    <col min="13315" max="13315" width="9.5703125" style="222" customWidth="1"/>
    <col min="13316" max="13316" width="8.85546875" style="222" customWidth="1"/>
    <col min="13317" max="13317" width="8.7109375" style="222" customWidth="1"/>
    <col min="13318" max="13318" width="9.140625" style="222"/>
    <col min="13319" max="13319" width="11.7109375" style="222" customWidth="1"/>
    <col min="13320" max="13568" width="9.140625" style="222"/>
    <col min="13569" max="13569" width="35.7109375" style="222" customWidth="1"/>
    <col min="13570" max="13570" width="20.7109375" style="222" bestFit="1" customWidth="1"/>
    <col min="13571" max="13571" width="9.5703125" style="222" customWidth="1"/>
    <col min="13572" max="13572" width="8.85546875" style="222" customWidth="1"/>
    <col min="13573" max="13573" width="8.7109375" style="222" customWidth="1"/>
    <col min="13574" max="13574" width="9.140625" style="222"/>
    <col min="13575" max="13575" width="11.7109375" style="222" customWidth="1"/>
    <col min="13576" max="13824" width="9.140625" style="222"/>
    <col min="13825" max="13825" width="35.7109375" style="222" customWidth="1"/>
    <col min="13826" max="13826" width="20.7109375" style="222" bestFit="1" customWidth="1"/>
    <col min="13827" max="13827" width="9.5703125" style="222" customWidth="1"/>
    <col min="13828" max="13828" width="8.85546875" style="222" customWidth="1"/>
    <col min="13829" max="13829" width="8.7109375" style="222" customWidth="1"/>
    <col min="13830" max="13830" width="9.140625" style="222"/>
    <col min="13831" max="13831" width="11.7109375" style="222" customWidth="1"/>
    <col min="13832" max="14080" width="9.140625" style="222"/>
    <col min="14081" max="14081" width="35.7109375" style="222" customWidth="1"/>
    <col min="14082" max="14082" width="20.7109375" style="222" bestFit="1" customWidth="1"/>
    <col min="14083" max="14083" width="9.5703125" style="222" customWidth="1"/>
    <col min="14084" max="14084" width="8.85546875" style="222" customWidth="1"/>
    <col min="14085" max="14085" width="8.7109375" style="222" customWidth="1"/>
    <col min="14086" max="14086" width="9.140625" style="222"/>
    <col min="14087" max="14087" width="11.7109375" style="222" customWidth="1"/>
    <col min="14088" max="14336" width="9.140625" style="222"/>
    <col min="14337" max="14337" width="35.7109375" style="222" customWidth="1"/>
    <col min="14338" max="14338" width="20.7109375" style="222" bestFit="1" customWidth="1"/>
    <col min="14339" max="14339" width="9.5703125" style="222" customWidth="1"/>
    <col min="14340" max="14340" width="8.85546875" style="222" customWidth="1"/>
    <col min="14341" max="14341" width="8.7109375" style="222" customWidth="1"/>
    <col min="14342" max="14342" width="9.140625" style="222"/>
    <col min="14343" max="14343" width="11.7109375" style="222" customWidth="1"/>
    <col min="14344" max="14592" width="9.140625" style="222"/>
    <col min="14593" max="14593" width="35.7109375" style="222" customWidth="1"/>
    <col min="14594" max="14594" width="20.7109375" style="222" bestFit="1" customWidth="1"/>
    <col min="14595" max="14595" width="9.5703125" style="222" customWidth="1"/>
    <col min="14596" max="14596" width="8.85546875" style="222" customWidth="1"/>
    <col min="14597" max="14597" width="8.7109375" style="222" customWidth="1"/>
    <col min="14598" max="14598" width="9.140625" style="222"/>
    <col min="14599" max="14599" width="11.7109375" style="222" customWidth="1"/>
    <col min="14600" max="14848" width="9.140625" style="222"/>
    <col min="14849" max="14849" width="35.7109375" style="222" customWidth="1"/>
    <col min="14850" max="14850" width="20.7109375" style="222" bestFit="1" customWidth="1"/>
    <col min="14851" max="14851" width="9.5703125" style="222" customWidth="1"/>
    <col min="14852" max="14852" width="8.85546875" style="222" customWidth="1"/>
    <col min="14853" max="14853" width="8.7109375" style="222" customWidth="1"/>
    <col min="14854" max="14854" width="9.140625" style="222"/>
    <col min="14855" max="14855" width="11.7109375" style="222" customWidth="1"/>
    <col min="14856" max="15104" width="9.140625" style="222"/>
    <col min="15105" max="15105" width="35.7109375" style="222" customWidth="1"/>
    <col min="15106" max="15106" width="20.7109375" style="222" bestFit="1" customWidth="1"/>
    <col min="15107" max="15107" width="9.5703125" style="222" customWidth="1"/>
    <col min="15108" max="15108" width="8.85546875" style="222" customWidth="1"/>
    <col min="15109" max="15109" width="8.7109375" style="222" customWidth="1"/>
    <col min="15110" max="15110" width="9.140625" style="222"/>
    <col min="15111" max="15111" width="11.7109375" style="222" customWidth="1"/>
    <col min="15112" max="15360" width="9.140625" style="222"/>
    <col min="15361" max="15361" width="35.7109375" style="222" customWidth="1"/>
    <col min="15362" max="15362" width="20.7109375" style="222" bestFit="1" customWidth="1"/>
    <col min="15363" max="15363" width="9.5703125" style="222" customWidth="1"/>
    <col min="15364" max="15364" width="8.85546875" style="222" customWidth="1"/>
    <col min="15365" max="15365" width="8.7109375" style="222" customWidth="1"/>
    <col min="15366" max="15366" width="9.140625" style="222"/>
    <col min="15367" max="15367" width="11.7109375" style="222" customWidth="1"/>
    <col min="15368" max="15616" width="9.140625" style="222"/>
    <col min="15617" max="15617" width="35.7109375" style="222" customWidth="1"/>
    <col min="15618" max="15618" width="20.7109375" style="222" bestFit="1" customWidth="1"/>
    <col min="15619" max="15619" width="9.5703125" style="222" customWidth="1"/>
    <col min="15620" max="15620" width="8.85546875" style="222" customWidth="1"/>
    <col min="15621" max="15621" width="8.7109375" style="222" customWidth="1"/>
    <col min="15622" max="15622" width="9.140625" style="222"/>
    <col min="15623" max="15623" width="11.7109375" style="222" customWidth="1"/>
    <col min="15624" max="15872" width="9.140625" style="222"/>
    <col min="15873" max="15873" width="35.7109375" style="222" customWidth="1"/>
    <col min="15874" max="15874" width="20.7109375" style="222" bestFit="1" customWidth="1"/>
    <col min="15875" max="15875" width="9.5703125" style="222" customWidth="1"/>
    <col min="15876" max="15876" width="8.85546875" style="222" customWidth="1"/>
    <col min="15877" max="15877" width="8.7109375" style="222" customWidth="1"/>
    <col min="15878" max="15878" width="9.140625" style="222"/>
    <col min="15879" max="15879" width="11.7109375" style="222" customWidth="1"/>
    <col min="15880" max="16128" width="9.140625" style="222"/>
    <col min="16129" max="16129" width="35.7109375" style="222" customWidth="1"/>
    <col min="16130" max="16130" width="20.7109375" style="222" bestFit="1" customWidth="1"/>
    <col min="16131" max="16131" width="9.5703125" style="222" customWidth="1"/>
    <col min="16132" max="16132" width="8.85546875" style="222" customWidth="1"/>
    <col min="16133" max="16133" width="8.7109375" style="222" customWidth="1"/>
    <col min="16134" max="16134" width="9.140625" style="222"/>
    <col min="16135" max="16135" width="11.7109375" style="222" customWidth="1"/>
    <col min="16136" max="16384" width="9.140625" style="222"/>
  </cols>
  <sheetData>
    <row r="1" spans="1:14" ht="20.100000000000001" customHeight="1">
      <c r="A1" s="220" t="s">
        <v>464</v>
      </c>
      <c r="B1" s="246"/>
      <c r="C1" s="221"/>
      <c r="D1" s="221"/>
    </row>
    <row r="2" spans="1:14" ht="20.100000000000001" customHeight="1">
      <c r="A2" s="223" t="s">
        <v>320</v>
      </c>
      <c r="B2" s="246"/>
      <c r="C2" s="221"/>
      <c r="D2" s="221"/>
    </row>
    <row r="3" spans="1:14" ht="20.100000000000001" customHeight="1">
      <c r="A3" s="233"/>
      <c r="B3" s="246"/>
      <c r="C3" s="221"/>
      <c r="D3" s="221"/>
    </row>
    <row r="4" spans="1:14" ht="20.100000000000001" customHeight="1">
      <c r="A4" s="233"/>
      <c r="D4" s="473"/>
      <c r="E4" s="473"/>
      <c r="F4" s="473"/>
      <c r="G4" s="473"/>
      <c r="H4" s="473"/>
      <c r="I4" s="473"/>
      <c r="J4" s="473"/>
      <c r="K4" s="473"/>
      <c r="L4" s="473"/>
      <c r="M4" s="473"/>
    </row>
    <row r="5" spans="1:14" ht="19.5" customHeight="1">
      <c r="A5" s="220"/>
      <c r="D5" s="473"/>
      <c r="E5" s="473"/>
      <c r="F5" s="473"/>
      <c r="G5" s="473"/>
      <c r="H5" s="473"/>
      <c r="I5" s="473"/>
      <c r="J5" s="473"/>
      <c r="K5" s="473"/>
      <c r="L5" s="473"/>
      <c r="M5" s="473"/>
    </row>
    <row r="6" spans="1:14" s="117" customFormat="1" ht="27" customHeight="1">
      <c r="A6" s="278"/>
      <c r="B6" s="255" t="s">
        <v>213</v>
      </c>
      <c r="C6" s="141">
        <v>2009</v>
      </c>
      <c r="D6" s="188">
        <v>2010</v>
      </c>
      <c r="E6" s="141">
        <v>2011</v>
      </c>
      <c r="F6" s="142">
        <v>2012</v>
      </c>
      <c r="G6" s="142">
        <v>2013</v>
      </c>
      <c r="H6" s="142">
        <v>2014</v>
      </c>
      <c r="I6" s="142">
        <v>2015</v>
      </c>
      <c r="J6" s="142">
        <v>2016</v>
      </c>
      <c r="K6" s="142">
        <v>2017</v>
      </c>
      <c r="L6" s="142">
        <v>2018</v>
      </c>
      <c r="M6" s="142">
        <v>2019</v>
      </c>
      <c r="N6" s="142">
        <v>2020</v>
      </c>
    </row>
    <row r="7" spans="1:14" s="117" customFormat="1" ht="24.95" customHeight="1">
      <c r="A7" s="14" t="s">
        <v>214</v>
      </c>
      <c r="B7" s="248" t="s">
        <v>415</v>
      </c>
      <c r="C7" s="157">
        <v>48136</v>
      </c>
      <c r="D7" s="359">
        <v>137636</v>
      </c>
      <c r="E7" s="359">
        <v>147614</v>
      </c>
      <c r="F7" s="359">
        <v>146832</v>
      </c>
      <c r="G7" s="359">
        <v>144786</v>
      </c>
      <c r="H7" s="359">
        <v>183955</v>
      </c>
      <c r="I7" s="359">
        <v>182586</v>
      </c>
      <c r="J7" s="123">
        <v>196842</v>
      </c>
      <c r="K7" s="123">
        <v>324784</v>
      </c>
      <c r="L7" s="212">
        <v>353262</v>
      </c>
      <c r="M7" s="114">
        <v>367840</v>
      </c>
      <c r="N7" s="556">
        <f>N9+N10</f>
        <v>382257</v>
      </c>
    </row>
    <row r="8" spans="1:14" s="117" customFormat="1" ht="24.95" customHeight="1">
      <c r="A8" s="209" t="s">
        <v>215</v>
      </c>
      <c r="B8" s="248"/>
      <c r="C8" s="157"/>
      <c r="D8" s="359"/>
      <c r="E8" s="359"/>
      <c r="F8" s="359"/>
      <c r="G8" s="359"/>
      <c r="H8" s="359"/>
      <c r="I8" s="359"/>
      <c r="J8" s="359"/>
      <c r="K8" s="123"/>
      <c r="L8" s="212"/>
      <c r="N8"/>
    </row>
    <row r="9" spans="1:14" s="117" customFormat="1" ht="24.95" customHeight="1">
      <c r="A9" s="250" t="s">
        <v>216</v>
      </c>
      <c r="B9" s="248" t="s">
        <v>415</v>
      </c>
      <c r="C9" s="157">
        <v>29731</v>
      </c>
      <c r="D9" s="359">
        <v>38181</v>
      </c>
      <c r="E9" s="359">
        <v>39216</v>
      </c>
      <c r="F9" s="359">
        <v>111512</v>
      </c>
      <c r="G9" s="359">
        <v>20099</v>
      </c>
      <c r="H9" s="359">
        <v>19435</v>
      </c>
      <c r="I9" s="359">
        <v>750</v>
      </c>
      <c r="J9" s="359">
        <v>2947</v>
      </c>
      <c r="K9" s="123">
        <v>1233</v>
      </c>
      <c r="L9" s="212">
        <v>670</v>
      </c>
      <c r="M9" s="117">
        <v>695</v>
      </c>
      <c r="N9" s="557">
        <v>985</v>
      </c>
    </row>
    <row r="10" spans="1:14" s="117" customFormat="1" ht="24.95" customHeight="1">
      <c r="A10" s="250" t="s">
        <v>217</v>
      </c>
      <c r="B10" s="248" t="s">
        <v>415</v>
      </c>
      <c r="C10" s="157">
        <v>18405</v>
      </c>
      <c r="D10" s="359">
        <v>99455</v>
      </c>
      <c r="E10" s="359">
        <v>108401</v>
      </c>
      <c r="F10" s="359">
        <v>68458</v>
      </c>
      <c r="G10" s="359">
        <v>124687</v>
      </c>
      <c r="H10" s="359">
        <v>164520</v>
      </c>
      <c r="I10" s="359">
        <v>181836</v>
      </c>
      <c r="J10" s="359">
        <v>193895</v>
      </c>
      <c r="K10" s="123">
        <v>323551</v>
      </c>
      <c r="L10" s="212">
        <v>352592</v>
      </c>
      <c r="M10" s="114">
        <v>367145</v>
      </c>
      <c r="N10" s="557">
        <v>381272</v>
      </c>
    </row>
    <row r="11" spans="1:14" s="117" customFormat="1" ht="24.95" customHeight="1">
      <c r="A11" s="209" t="s">
        <v>218</v>
      </c>
      <c r="B11" s="248"/>
      <c r="C11" s="157"/>
      <c r="D11" s="359"/>
      <c r="E11" s="359"/>
      <c r="F11" s="359"/>
      <c r="G11" s="359"/>
      <c r="H11" s="359"/>
      <c r="I11" s="359"/>
      <c r="J11" s="359"/>
      <c r="K11" s="123"/>
      <c r="L11" s="212"/>
      <c r="N11"/>
    </row>
    <row r="12" spans="1:14" s="117" customFormat="1" ht="24.95" customHeight="1">
      <c r="A12" s="259" t="s">
        <v>219</v>
      </c>
      <c r="B12" s="248" t="s">
        <v>415</v>
      </c>
      <c r="C12" s="157" t="s">
        <v>582</v>
      </c>
      <c r="D12" s="359">
        <v>74812</v>
      </c>
      <c r="E12" s="359">
        <v>70000</v>
      </c>
      <c r="F12" s="360">
        <v>68458</v>
      </c>
      <c r="G12" s="360">
        <v>90618</v>
      </c>
      <c r="H12" s="359">
        <v>129950</v>
      </c>
      <c r="I12" s="359">
        <v>142649</v>
      </c>
      <c r="J12" s="359">
        <v>140649</v>
      </c>
      <c r="K12" s="123">
        <v>253427</v>
      </c>
      <c r="L12" s="212">
        <v>275400</v>
      </c>
      <c r="M12" s="114">
        <v>288220</v>
      </c>
      <c r="N12" s="557">
        <v>297747</v>
      </c>
    </row>
    <row r="13" spans="1:14" s="117" customFormat="1" ht="24.95" customHeight="1">
      <c r="A13" s="14" t="s">
        <v>220</v>
      </c>
      <c r="B13" s="248" t="s">
        <v>221</v>
      </c>
      <c r="C13" s="157">
        <v>757629</v>
      </c>
      <c r="D13" s="359">
        <v>759050</v>
      </c>
      <c r="E13" s="359">
        <v>760100</v>
      </c>
      <c r="F13" s="359">
        <v>445440</v>
      </c>
      <c r="G13" s="359">
        <v>475890</v>
      </c>
      <c r="H13" s="359">
        <v>477567</v>
      </c>
      <c r="I13" s="359">
        <v>485248</v>
      </c>
      <c r="J13" s="359">
        <v>487254</v>
      </c>
      <c r="K13" s="123">
        <v>514000</v>
      </c>
      <c r="L13" s="212">
        <v>409987</v>
      </c>
      <c r="M13" s="114">
        <v>400605</v>
      </c>
      <c r="N13" s="557">
        <v>416606</v>
      </c>
    </row>
    <row r="14" spans="1:14" s="117" customFormat="1" ht="24.95" customHeight="1">
      <c r="A14" s="14" t="s">
        <v>222</v>
      </c>
      <c r="B14" s="248" t="s">
        <v>416</v>
      </c>
      <c r="C14" s="157">
        <v>1910</v>
      </c>
      <c r="D14" s="359">
        <v>1780</v>
      </c>
      <c r="E14" s="359">
        <v>1950</v>
      </c>
      <c r="F14" s="359">
        <v>1853</v>
      </c>
      <c r="G14" s="359">
        <v>1818</v>
      </c>
      <c r="H14" s="359">
        <v>1840</v>
      </c>
      <c r="I14" s="359">
        <v>985</v>
      </c>
      <c r="J14" s="359">
        <v>986</v>
      </c>
      <c r="K14" s="123">
        <v>990</v>
      </c>
      <c r="L14" s="298">
        <v>1020</v>
      </c>
      <c r="M14" s="114">
        <v>1250</v>
      </c>
      <c r="N14" s="557">
        <v>3889</v>
      </c>
    </row>
    <row r="15" spans="1:14" s="117" customFormat="1" ht="24.95" customHeight="1">
      <c r="A15" s="14" t="s">
        <v>223</v>
      </c>
      <c r="B15" s="248" t="s">
        <v>416</v>
      </c>
      <c r="C15" s="157">
        <v>1675</v>
      </c>
      <c r="D15" s="359">
        <v>1628</v>
      </c>
      <c r="E15" s="359">
        <v>1680</v>
      </c>
      <c r="F15" s="359">
        <v>1578</v>
      </c>
      <c r="G15" s="359">
        <v>1530</v>
      </c>
      <c r="H15" s="359">
        <v>1560</v>
      </c>
      <c r="I15" s="359">
        <v>1540</v>
      </c>
      <c r="J15" s="359">
        <v>1550</v>
      </c>
      <c r="K15" s="123">
        <v>1560</v>
      </c>
      <c r="L15" s="298">
        <v>1780</v>
      </c>
      <c r="M15" s="114">
        <v>1780</v>
      </c>
      <c r="N15" s="557">
        <v>2057</v>
      </c>
    </row>
    <row r="16" spans="1:14" s="117" customFormat="1" ht="24.95" customHeight="1">
      <c r="A16" s="14" t="s">
        <v>224</v>
      </c>
      <c r="B16" s="248" t="s">
        <v>417</v>
      </c>
      <c r="C16" s="157">
        <v>289</v>
      </c>
      <c r="D16" s="359">
        <v>252</v>
      </c>
      <c r="E16" s="359">
        <v>240</v>
      </c>
      <c r="F16" s="359">
        <v>87</v>
      </c>
      <c r="G16" s="359">
        <v>90</v>
      </c>
      <c r="H16" s="359">
        <v>85</v>
      </c>
      <c r="I16" s="359">
        <v>95</v>
      </c>
      <c r="J16" s="359">
        <v>96</v>
      </c>
      <c r="K16" s="123">
        <v>100</v>
      </c>
      <c r="L16" s="298">
        <v>100</v>
      </c>
      <c r="M16" s="117">
        <v>103</v>
      </c>
      <c r="N16" s="557">
        <v>109</v>
      </c>
    </row>
    <row r="17" spans="1:14" s="117" customFormat="1" ht="24.95" customHeight="1">
      <c r="A17" s="14" t="s">
        <v>225</v>
      </c>
      <c r="B17" s="248" t="s">
        <v>417</v>
      </c>
      <c r="C17" s="157" t="s">
        <v>582</v>
      </c>
      <c r="D17" s="359" t="s">
        <v>581</v>
      </c>
      <c r="E17" s="359">
        <v>30</v>
      </c>
      <c r="F17" s="359">
        <v>75</v>
      </c>
      <c r="G17" s="359">
        <v>5</v>
      </c>
      <c r="H17" s="359">
        <v>5</v>
      </c>
      <c r="I17" s="359">
        <v>5</v>
      </c>
      <c r="J17" s="359">
        <v>5</v>
      </c>
      <c r="K17" s="123">
        <v>5</v>
      </c>
      <c r="L17" s="298">
        <v>9</v>
      </c>
      <c r="M17" s="117">
        <v>9</v>
      </c>
      <c r="N17" s="557">
        <v>9.57</v>
      </c>
    </row>
    <row r="18" spans="1:14" s="117" customFormat="1" ht="24.95" customHeight="1">
      <c r="A18" s="14" t="s">
        <v>226</v>
      </c>
      <c r="B18" s="248" t="s">
        <v>417</v>
      </c>
      <c r="C18" s="157">
        <v>1625</v>
      </c>
      <c r="D18" s="359">
        <v>1390</v>
      </c>
      <c r="E18" s="359">
        <v>1711</v>
      </c>
      <c r="F18" s="359">
        <v>1650</v>
      </c>
      <c r="G18" s="359">
        <v>1595</v>
      </c>
      <c r="H18" s="359">
        <v>1605</v>
      </c>
      <c r="I18" s="359">
        <v>1602</v>
      </c>
      <c r="J18" s="359">
        <v>1604</v>
      </c>
      <c r="K18" s="123">
        <v>1650</v>
      </c>
      <c r="L18" s="212">
        <v>1690</v>
      </c>
      <c r="M18" s="114">
        <v>1752</v>
      </c>
      <c r="N18" s="557">
        <v>1833</v>
      </c>
    </row>
    <row r="19" spans="1:14" s="117" customFormat="1" ht="24.95" customHeight="1">
      <c r="A19" s="174"/>
      <c r="B19" s="216"/>
      <c r="C19" s="157"/>
      <c r="D19" s="116"/>
      <c r="E19" s="116"/>
      <c r="F19" s="116"/>
      <c r="G19" s="116"/>
      <c r="H19" s="115"/>
      <c r="I19" s="115"/>
      <c r="J19" s="115"/>
    </row>
    <row r="20" spans="1:14">
      <c r="A20" s="251"/>
      <c r="B20" s="252"/>
      <c r="C20" s="253"/>
      <c r="D20" s="253"/>
      <c r="E20" s="253"/>
      <c r="F20" s="253"/>
      <c r="G20" s="254"/>
      <c r="H20" s="253"/>
      <c r="I20" s="253"/>
    </row>
  </sheetData>
  <printOptions horizontalCentered="1"/>
  <pageMargins left="0.32" right="0.261811024" top="0.62992125984252001" bottom="0.62992125984252001" header="0.511811023622047" footer="0.23622047244094499"/>
  <pageSetup orientation="portrait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>
    <tabColor rgb="FF00B050"/>
  </sheetPr>
  <dimension ref="A1:M33"/>
  <sheetViews>
    <sheetView workbookViewId="0">
      <selection activeCell="M11" sqref="M11"/>
    </sheetView>
  </sheetViews>
  <sheetFormatPr defaultRowHeight="12.75"/>
  <cols>
    <col min="1" max="1" width="36.42578125" style="68" customWidth="1"/>
    <col min="2" max="2" width="8.85546875" style="68" hidden="1" customWidth="1"/>
    <col min="3" max="3" width="11.85546875" style="68" customWidth="1"/>
    <col min="4" max="5" width="11.85546875" style="68" hidden="1" customWidth="1"/>
    <col min="6" max="7" width="11.85546875" style="67" hidden="1" customWidth="1"/>
    <col min="8" max="8" width="11.85546875" style="72" customWidth="1"/>
    <col min="9" max="9" width="11.85546875" style="73" hidden="1" customWidth="1"/>
    <col min="10" max="10" width="11.85546875" style="74" hidden="1" customWidth="1"/>
    <col min="11" max="11" width="11.85546875" style="73" customWidth="1"/>
    <col min="12" max="12" width="10" style="73" bestFit="1" customWidth="1"/>
    <col min="13" max="260" width="9.140625" style="73"/>
    <col min="261" max="261" width="36.42578125" style="73" customWidth="1"/>
    <col min="262" max="265" width="9.7109375" style="73" customWidth="1"/>
    <col min="266" max="266" width="12.5703125" style="73" customWidth="1"/>
    <col min="267" max="516" width="9.140625" style="73"/>
    <col min="517" max="517" width="36.42578125" style="73" customWidth="1"/>
    <col min="518" max="521" width="9.7109375" style="73" customWidth="1"/>
    <col min="522" max="522" width="12.5703125" style="73" customWidth="1"/>
    <col min="523" max="772" width="9.140625" style="73"/>
    <col min="773" max="773" width="36.42578125" style="73" customWidth="1"/>
    <col min="774" max="777" width="9.7109375" style="73" customWidth="1"/>
    <col min="778" max="778" width="12.5703125" style="73" customWidth="1"/>
    <col min="779" max="1028" width="9.140625" style="73"/>
    <col min="1029" max="1029" width="36.42578125" style="73" customWidth="1"/>
    <col min="1030" max="1033" width="9.7109375" style="73" customWidth="1"/>
    <col min="1034" max="1034" width="12.5703125" style="73" customWidth="1"/>
    <col min="1035" max="1284" width="9.140625" style="73"/>
    <col min="1285" max="1285" width="36.42578125" style="73" customWidth="1"/>
    <col min="1286" max="1289" width="9.7109375" style="73" customWidth="1"/>
    <col min="1290" max="1290" width="12.5703125" style="73" customWidth="1"/>
    <col min="1291" max="1540" width="9.140625" style="73"/>
    <col min="1541" max="1541" width="36.42578125" style="73" customWidth="1"/>
    <col min="1542" max="1545" width="9.7109375" style="73" customWidth="1"/>
    <col min="1546" max="1546" width="12.5703125" style="73" customWidth="1"/>
    <col min="1547" max="1796" width="9.140625" style="73"/>
    <col min="1797" max="1797" width="36.42578125" style="73" customWidth="1"/>
    <col min="1798" max="1801" width="9.7109375" style="73" customWidth="1"/>
    <col min="1802" max="1802" width="12.5703125" style="73" customWidth="1"/>
    <col min="1803" max="2052" width="9.140625" style="73"/>
    <col min="2053" max="2053" width="36.42578125" style="73" customWidth="1"/>
    <col min="2054" max="2057" width="9.7109375" style="73" customWidth="1"/>
    <col min="2058" max="2058" width="12.5703125" style="73" customWidth="1"/>
    <col min="2059" max="2308" width="9.140625" style="73"/>
    <col min="2309" max="2309" width="36.42578125" style="73" customWidth="1"/>
    <col min="2310" max="2313" width="9.7109375" style="73" customWidth="1"/>
    <col min="2314" max="2314" width="12.5703125" style="73" customWidth="1"/>
    <col min="2315" max="2564" width="9.140625" style="73"/>
    <col min="2565" max="2565" width="36.42578125" style="73" customWidth="1"/>
    <col min="2566" max="2569" width="9.7109375" style="73" customWidth="1"/>
    <col min="2570" max="2570" width="12.5703125" style="73" customWidth="1"/>
    <col min="2571" max="2820" width="9.140625" style="73"/>
    <col min="2821" max="2821" width="36.42578125" style="73" customWidth="1"/>
    <col min="2822" max="2825" width="9.7109375" style="73" customWidth="1"/>
    <col min="2826" max="2826" width="12.5703125" style="73" customWidth="1"/>
    <col min="2827" max="3076" width="9.140625" style="73"/>
    <col min="3077" max="3077" width="36.42578125" style="73" customWidth="1"/>
    <col min="3078" max="3081" width="9.7109375" style="73" customWidth="1"/>
    <col min="3082" max="3082" width="12.5703125" style="73" customWidth="1"/>
    <col min="3083" max="3332" width="9.140625" style="73"/>
    <col min="3333" max="3333" width="36.42578125" style="73" customWidth="1"/>
    <col min="3334" max="3337" width="9.7109375" style="73" customWidth="1"/>
    <col min="3338" max="3338" width="12.5703125" style="73" customWidth="1"/>
    <col min="3339" max="3588" width="9.140625" style="73"/>
    <col min="3589" max="3589" width="36.42578125" style="73" customWidth="1"/>
    <col min="3590" max="3593" width="9.7109375" style="73" customWidth="1"/>
    <col min="3594" max="3594" width="12.5703125" style="73" customWidth="1"/>
    <col min="3595" max="3844" width="9.140625" style="73"/>
    <col min="3845" max="3845" width="36.42578125" style="73" customWidth="1"/>
    <col min="3846" max="3849" width="9.7109375" style="73" customWidth="1"/>
    <col min="3850" max="3850" width="12.5703125" style="73" customWidth="1"/>
    <col min="3851" max="4100" width="9.140625" style="73"/>
    <col min="4101" max="4101" width="36.42578125" style="73" customWidth="1"/>
    <col min="4102" max="4105" width="9.7109375" style="73" customWidth="1"/>
    <col min="4106" max="4106" width="12.5703125" style="73" customWidth="1"/>
    <col min="4107" max="4356" width="9.140625" style="73"/>
    <col min="4357" max="4357" width="36.42578125" style="73" customWidth="1"/>
    <col min="4358" max="4361" width="9.7109375" style="73" customWidth="1"/>
    <col min="4362" max="4362" width="12.5703125" style="73" customWidth="1"/>
    <col min="4363" max="4612" width="9.140625" style="73"/>
    <col min="4613" max="4613" width="36.42578125" style="73" customWidth="1"/>
    <col min="4614" max="4617" width="9.7109375" style="73" customWidth="1"/>
    <col min="4618" max="4618" width="12.5703125" style="73" customWidth="1"/>
    <col min="4619" max="4868" width="9.140625" style="73"/>
    <col min="4869" max="4869" width="36.42578125" style="73" customWidth="1"/>
    <col min="4870" max="4873" width="9.7109375" style="73" customWidth="1"/>
    <col min="4874" max="4874" width="12.5703125" style="73" customWidth="1"/>
    <col min="4875" max="5124" width="9.140625" style="73"/>
    <col min="5125" max="5125" width="36.42578125" style="73" customWidth="1"/>
    <col min="5126" max="5129" width="9.7109375" style="73" customWidth="1"/>
    <col min="5130" max="5130" width="12.5703125" style="73" customWidth="1"/>
    <col min="5131" max="5380" width="9.140625" style="73"/>
    <col min="5381" max="5381" width="36.42578125" style="73" customWidth="1"/>
    <col min="5382" max="5385" width="9.7109375" style="73" customWidth="1"/>
    <col min="5386" max="5386" width="12.5703125" style="73" customWidth="1"/>
    <col min="5387" max="5636" width="9.140625" style="73"/>
    <col min="5637" max="5637" width="36.42578125" style="73" customWidth="1"/>
    <col min="5638" max="5641" width="9.7109375" style="73" customWidth="1"/>
    <col min="5642" max="5642" width="12.5703125" style="73" customWidth="1"/>
    <col min="5643" max="5892" width="9.140625" style="73"/>
    <col min="5893" max="5893" width="36.42578125" style="73" customWidth="1"/>
    <col min="5894" max="5897" width="9.7109375" style="73" customWidth="1"/>
    <col min="5898" max="5898" width="12.5703125" style="73" customWidth="1"/>
    <col min="5899" max="6148" width="9.140625" style="73"/>
    <col min="6149" max="6149" width="36.42578125" style="73" customWidth="1"/>
    <col min="6150" max="6153" width="9.7109375" style="73" customWidth="1"/>
    <col min="6154" max="6154" width="12.5703125" style="73" customWidth="1"/>
    <col min="6155" max="6404" width="9.140625" style="73"/>
    <col min="6405" max="6405" width="36.42578125" style="73" customWidth="1"/>
    <col min="6406" max="6409" width="9.7109375" style="73" customWidth="1"/>
    <col min="6410" max="6410" width="12.5703125" style="73" customWidth="1"/>
    <col min="6411" max="6660" width="9.140625" style="73"/>
    <col min="6661" max="6661" width="36.42578125" style="73" customWidth="1"/>
    <col min="6662" max="6665" width="9.7109375" style="73" customWidth="1"/>
    <col min="6666" max="6666" width="12.5703125" style="73" customWidth="1"/>
    <col min="6667" max="6916" width="9.140625" style="73"/>
    <col min="6917" max="6917" width="36.42578125" style="73" customWidth="1"/>
    <col min="6918" max="6921" width="9.7109375" style="73" customWidth="1"/>
    <col min="6922" max="6922" width="12.5703125" style="73" customWidth="1"/>
    <col min="6923" max="7172" width="9.140625" style="73"/>
    <col min="7173" max="7173" width="36.42578125" style="73" customWidth="1"/>
    <col min="7174" max="7177" width="9.7109375" style="73" customWidth="1"/>
    <col min="7178" max="7178" width="12.5703125" style="73" customWidth="1"/>
    <col min="7179" max="7428" width="9.140625" style="73"/>
    <col min="7429" max="7429" width="36.42578125" style="73" customWidth="1"/>
    <col min="7430" max="7433" width="9.7109375" style="73" customWidth="1"/>
    <col min="7434" max="7434" width="12.5703125" style="73" customWidth="1"/>
    <col min="7435" max="7684" width="9.140625" style="73"/>
    <col min="7685" max="7685" width="36.42578125" style="73" customWidth="1"/>
    <col min="7686" max="7689" width="9.7109375" style="73" customWidth="1"/>
    <col min="7690" max="7690" width="12.5703125" style="73" customWidth="1"/>
    <col min="7691" max="7940" width="9.140625" style="73"/>
    <col min="7941" max="7941" width="36.42578125" style="73" customWidth="1"/>
    <col min="7942" max="7945" width="9.7109375" style="73" customWidth="1"/>
    <col min="7946" max="7946" width="12.5703125" style="73" customWidth="1"/>
    <col min="7947" max="8196" width="9.140625" style="73"/>
    <col min="8197" max="8197" width="36.42578125" style="73" customWidth="1"/>
    <col min="8198" max="8201" width="9.7109375" style="73" customWidth="1"/>
    <col min="8202" max="8202" width="12.5703125" style="73" customWidth="1"/>
    <col min="8203" max="8452" width="9.140625" style="73"/>
    <col min="8453" max="8453" width="36.42578125" style="73" customWidth="1"/>
    <col min="8454" max="8457" width="9.7109375" style="73" customWidth="1"/>
    <col min="8458" max="8458" width="12.5703125" style="73" customWidth="1"/>
    <col min="8459" max="8708" width="9.140625" style="73"/>
    <col min="8709" max="8709" width="36.42578125" style="73" customWidth="1"/>
    <col min="8710" max="8713" width="9.7109375" style="73" customWidth="1"/>
    <col min="8714" max="8714" width="12.5703125" style="73" customWidth="1"/>
    <col min="8715" max="8964" width="9.140625" style="73"/>
    <col min="8965" max="8965" width="36.42578125" style="73" customWidth="1"/>
    <col min="8966" max="8969" width="9.7109375" style="73" customWidth="1"/>
    <col min="8970" max="8970" width="12.5703125" style="73" customWidth="1"/>
    <col min="8971" max="9220" width="9.140625" style="73"/>
    <col min="9221" max="9221" width="36.42578125" style="73" customWidth="1"/>
    <col min="9222" max="9225" width="9.7109375" style="73" customWidth="1"/>
    <col min="9226" max="9226" width="12.5703125" style="73" customWidth="1"/>
    <col min="9227" max="9476" width="9.140625" style="73"/>
    <col min="9477" max="9477" width="36.42578125" style="73" customWidth="1"/>
    <col min="9478" max="9481" width="9.7109375" style="73" customWidth="1"/>
    <col min="9482" max="9482" width="12.5703125" style="73" customWidth="1"/>
    <col min="9483" max="9732" width="9.140625" style="73"/>
    <col min="9733" max="9733" width="36.42578125" style="73" customWidth="1"/>
    <col min="9734" max="9737" width="9.7109375" style="73" customWidth="1"/>
    <col min="9738" max="9738" width="12.5703125" style="73" customWidth="1"/>
    <col min="9739" max="9988" width="9.140625" style="73"/>
    <col min="9989" max="9989" width="36.42578125" style="73" customWidth="1"/>
    <col min="9990" max="9993" width="9.7109375" style="73" customWidth="1"/>
    <col min="9994" max="9994" width="12.5703125" style="73" customWidth="1"/>
    <col min="9995" max="10244" width="9.140625" style="73"/>
    <col min="10245" max="10245" width="36.42578125" style="73" customWidth="1"/>
    <col min="10246" max="10249" width="9.7109375" style="73" customWidth="1"/>
    <col min="10250" max="10250" width="12.5703125" style="73" customWidth="1"/>
    <col min="10251" max="10500" width="9.140625" style="73"/>
    <col min="10501" max="10501" width="36.42578125" style="73" customWidth="1"/>
    <col min="10502" max="10505" width="9.7109375" style="73" customWidth="1"/>
    <col min="10506" max="10506" width="12.5703125" style="73" customWidth="1"/>
    <col min="10507" max="10756" width="9.140625" style="73"/>
    <col min="10757" max="10757" width="36.42578125" style="73" customWidth="1"/>
    <col min="10758" max="10761" width="9.7109375" style="73" customWidth="1"/>
    <col min="10762" max="10762" width="12.5703125" style="73" customWidth="1"/>
    <col min="10763" max="11012" width="9.140625" style="73"/>
    <col min="11013" max="11013" width="36.42578125" style="73" customWidth="1"/>
    <col min="11014" max="11017" width="9.7109375" style="73" customWidth="1"/>
    <col min="11018" max="11018" width="12.5703125" style="73" customWidth="1"/>
    <col min="11019" max="11268" width="9.140625" style="73"/>
    <col min="11269" max="11269" width="36.42578125" style="73" customWidth="1"/>
    <col min="11270" max="11273" width="9.7109375" style="73" customWidth="1"/>
    <col min="11274" max="11274" width="12.5703125" style="73" customWidth="1"/>
    <col min="11275" max="11524" width="9.140625" style="73"/>
    <col min="11525" max="11525" width="36.42578125" style="73" customWidth="1"/>
    <col min="11526" max="11529" width="9.7109375" style="73" customWidth="1"/>
    <col min="11530" max="11530" width="12.5703125" style="73" customWidth="1"/>
    <col min="11531" max="11780" width="9.140625" style="73"/>
    <col min="11781" max="11781" width="36.42578125" style="73" customWidth="1"/>
    <col min="11782" max="11785" width="9.7109375" style="73" customWidth="1"/>
    <col min="11786" max="11786" width="12.5703125" style="73" customWidth="1"/>
    <col min="11787" max="12036" width="9.140625" style="73"/>
    <col min="12037" max="12037" width="36.42578125" style="73" customWidth="1"/>
    <col min="12038" max="12041" width="9.7109375" style="73" customWidth="1"/>
    <col min="12042" max="12042" width="12.5703125" style="73" customWidth="1"/>
    <col min="12043" max="12292" width="9.140625" style="73"/>
    <col min="12293" max="12293" width="36.42578125" style="73" customWidth="1"/>
    <col min="12294" max="12297" width="9.7109375" style="73" customWidth="1"/>
    <col min="12298" max="12298" width="12.5703125" style="73" customWidth="1"/>
    <col min="12299" max="12548" width="9.140625" style="73"/>
    <col min="12549" max="12549" width="36.42578125" style="73" customWidth="1"/>
    <col min="12550" max="12553" width="9.7109375" style="73" customWidth="1"/>
    <col min="12554" max="12554" width="12.5703125" style="73" customWidth="1"/>
    <col min="12555" max="12804" width="9.140625" style="73"/>
    <col min="12805" max="12805" width="36.42578125" style="73" customWidth="1"/>
    <col min="12806" max="12809" width="9.7109375" style="73" customWidth="1"/>
    <col min="12810" max="12810" width="12.5703125" style="73" customWidth="1"/>
    <col min="12811" max="13060" width="9.140625" style="73"/>
    <col min="13061" max="13061" width="36.42578125" style="73" customWidth="1"/>
    <col min="13062" max="13065" width="9.7109375" style="73" customWidth="1"/>
    <col min="13066" max="13066" width="12.5703125" style="73" customWidth="1"/>
    <col min="13067" max="13316" width="9.140625" style="73"/>
    <col min="13317" max="13317" width="36.42578125" style="73" customWidth="1"/>
    <col min="13318" max="13321" width="9.7109375" style="73" customWidth="1"/>
    <col min="13322" max="13322" width="12.5703125" style="73" customWidth="1"/>
    <col min="13323" max="13572" width="9.140625" style="73"/>
    <col min="13573" max="13573" width="36.42578125" style="73" customWidth="1"/>
    <col min="13574" max="13577" width="9.7109375" style="73" customWidth="1"/>
    <col min="13578" max="13578" width="12.5703125" style="73" customWidth="1"/>
    <col min="13579" max="13828" width="9.140625" style="73"/>
    <col min="13829" max="13829" width="36.42578125" style="73" customWidth="1"/>
    <col min="13830" max="13833" width="9.7109375" style="73" customWidth="1"/>
    <col min="13834" max="13834" width="12.5703125" style="73" customWidth="1"/>
    <col min="13835" max="14084" width="9.140625" style="73"/>
    <col min="14085" max="14085" width="36.42578125" style="73" customWidth="1"/>
    <col min="14086" max="14089" width="9.7109375" style="73" customWidth="1"/>
    <col min="14090" max="14090" width="12.5703125" style="73" customWidth="1"/>
    <col min="14091" max="14340" width="9.140625" style="73"/>
    <col min="14341" max="14341" width="36.42578125" style="73" customWidth="1"/>
    <col min="14342" max="14345" width="9.7109375" style="73" customWidth="1"/>
    <col min="14346" max="14346" width="12.5703125" style="73" customWidth="1"/>
    <col min="14347" max="14596" width="9.140625" style="73"/>
    <col min="14597" max="14597" width="36.42578125" style="73" customWidth="1"/>
    <col min="14598" max="14601" width="9.7109375" style="73" customWidth="1"/>
    <col min="14602" max="14602" width="12.5703125" style="73" customWidth="1"/>
    <col min="14603" max="14852" width="9.140625" style="73"/>
    <col min="14853" max="14853" width="36.42578125" style="73" customWidth="1"/>
    <col min="14854" max="14857" width="9.7109375" style="73" customWidth="1"/>
    <col min="14858" max="14858" width="12.5703125" style="73" customWidth="1"/>
    <col min="14859" max="15108" width="9.140625" style="73"/>
    <col min="15109" max="15109" width="36.42578125" style="73" customWidth="1"/>
    <col min="15110" max="15113" width="9.7109375" style="73" customWidth="1"/>
    <col min="15114" max="15114" width="12.5703125" style="73" customWidth="1"/>
    <col min="15115" max="15364" width="9.140625" style="73"/>
    <col min="15365" max="15365" width="36.42578125" style="73" customWidth="1"/>
    <col min="15366" max="15369" width="9.7109375" style="73" customWidth="1"/>
    <col min="15370" max="15370" width="12.5703125" style="73" customWidth="1"/>
    <col min="15371" max="15620" width="9.140625" style="73"/>
    <col min="15621" max="15621" width="36.42578125" style="73" customWidth="1"/>
    <col min="15622" max="15625" width="9.7109375" style="73" customWidth="1"/>
    <col min="15626" max="15626" width="12.5703125" style="73" customWidth="1"/>
    <col min="15627" max="15876" width="9.140625" style="73"/>
    <col min="15877" max="15877" width="36.42578125" style="73" customWidth="1"/>
    <col min="15878" max="15881" width="9.7109375" style="73" customWidth="1"/>
    <col min="15882" max="15882" width="12.5703125" style="73" customWidth="1"/>
    <col min="15883" max="16132" width="9.140625" style="73"/>
    <col min="16133" max="16133" width="36.42578125" style="73" customWidth="1"/>
    <col min="16134" max="16137" width="9.7109375" style="73" customWidth="1"/>
    <col min="16138" max="16138" width="12.5703125" style="73" customWidth="1"/>
    <col min="16139" max="16384" width="9.140625" style="73"/>
  </cols>
  <sheetData>
    <row r="1" spans="1:13" ht="18" customHeight="1">
      <c r="A1" s="70" t="s">
        <v>465</v>
      </c>
      <c r="B1" s="70"/>
      <c r="C1" s="70"/>
      <c r="D1" s="70"/>
      <c r="E1" s="70"/>
      <c r="F1" s="71"/>
      <c r="G1" s="71"/>
    </row>
    <row r="2" spans="1:13" ht="18" customHeight="1">
      <c r="A2" s="75" t="s">
        <v>321</v>
      </c>
      <c r="B2" s="75"/>
      <c r="C2" s="75"/>
      <c r="D2" s="75"/>
      <c r="E2" s="75"/>
      <c r="F2" s="71"/>
      <c r="G2" s="71"/>
    </row>
    <row r="3" spans="1:13" ht="18" customHeight="1">
      <c r="A3" s="76"/>
      <c r="B3" s="76"/>
      <c r="C3" s="491"/>
      <c r="D3" s="491"/>
      <c r="E3" s="491"/>
      <c r="F3" s="491"/>
      <c r="G3" s="491"/>
      <c r="H3" s="491"/>
      <c r="I3" s="491"/>
      <c r="J3" s="491"/>
      <c r="K3" s="491"/>
      <c r="L3" s="491"/>
    </row>
    <row r="4" spans="1:13" ht="18" customHeight="1">
      <c r="A4" s="77"/>
      <c r="B4" s="77"/>
      <c r="C4" s="77"/>
      <c r="D4" s="77"/>
      <c r="E4" s="77"/>
      <c r="F4" s="77"/>
      <c r="G4" s="77"/>
      <c r="H4" s="77"/>
      <c r="I4" s="77"/>
      <c r="J4" s="77"/>
      <c r="K4" s="77"/>
      <c r="L4" s="77"/>
    </row>
    <row r="5" spans="1:13" ht="34.5" customHeight="1">
      <c r="A5" s="78"/>
      <c r="B5" s="348">
        <v>2009</v>
      </c>
      <c r="C5" s="348">
        <v>2010</v>
      </c>
      <c r="D5" s="348">
        <v>2011</v>
      </c>
      <c r="E5" s="348">
        <v>2012</v>
      </c>
      <c r="F5" s="120">
        <v>2013</v>
      </c>
      <c r="G5" s="120">
        <v>2014</v>
      </c>
      <c r="H5" s="120">
        <v>2015</v>
      </c>
      <c r="I5" s="120">
        <v>2016</v>
      </c>
      <c r="J5" s="120">
        <v>2017</v>
      </c>
      <c r="K5" s="119">
        <v>2018</v>
      </c>
      <c r="L5" s="120">
        <v>2019</v>
      </c>
      <c r="M5" s="120">
        <v>2020</v>
      </c>
    </row>
    <row r="6" spans="1:13" ht="18" customHeight="1">
      <c r="A6" s="78"/>
      <c r="B6" s="78"/>
      <c r="C6" s="116"/>
      <c r="D6" s="116"/>
      <c r="E6" s="116"/>
      <c r="F6" s="116"/>
      <c r="G6" s="116"/>
      <c r="H6" s="116"/>
      <c r="I6" s="116"/>
      <c r="J6" s="116"/>
      <c r="K6" s="116"/>
    </row>
    <row r="7" spans="1:13" ht="18" customHeight="1">
      <c r="A7" s="78"/>
      <c r="B7" s="78"/>
      <c r="C7" s="615" t="s">
        <v>586</v>
      </c>
      <c r="D7" s="615"/>
      <c r="E7" s="615"/>
      <c r="F7" s="615"/>
      <c r="G7" s="615"/>
      <c r="H7" s="615"/>
      <c r="I7" s="615"/>
      <c r="J7" s="615"/>
      <c r="K7" s="615"/>
      <c r="L7" s="615"/>
      <c r="M7" s="615"/>
    </row>
    <row r="8" spans="1:13" ht="18" customHeight="1">
      <c r="A8" s="81" t="s">
        <v>17</v>
      </c>
      <c r="B8" s="350">
        <f>+SUM(B9,B10,B14)</f>
        <v>48136</v>
      </c>
      <c r="C8" s="350">
        <f t="shared" ref="C8:E8" si="0">+SUM(C9,C10,C14)</f>
        <v>137636</v>
      </c>
      <c r="D8" s="350">
        <f t="shared" si="0"/>
        <v>147613.54241177975</v>
      </c>
      <c r="E8" s="350">
        <f t="shared" si="0"/>
        <v>146831.98858784698</v>
      </c>
      <c r="F8" s="124">
        <f>+SUM(F9,F10,F14)</f>
        <v>144786</v>
      </c>
      <c r="G8" s="124">
        <f t="shared" ref="G8:M8" si="1">+SUM(G9,G10,G14)</f>
        <v>183955</v>
      </c>
      <c r="H8" s="124">
        <f t="shared" si="1"/>
        <v>182586</v>
      </c>
      <c r="I8" s="124">
        <f t="shared" si="1"/>
        <v>196842</v>
      </c>
      <c r="J8" s="124">
        <f t="shared" si="1"/>
        <v>324784</v>
      </c>
      <c r="K8" s="124">
        <f t="shared" si="1"/>
        <v>353262</v>
      </c>
      <c r="L8" s="124">
        <f t="shared" si="1"/>
        <v>367840</v>
      </c>
      <c r="M8" s="124">
        <f t="shared" si="1"/>
        <v>382257</v>
      </c>
    </row>
    <row r="9" spans="1:13" ht="18" customHeight="1">
      <c r="A9" s="69" t="s">
        <v>227</v>
      </c>
      <c r="B9" s="351">
        <v>24034</v>
      </c>
      <c r="C9" s="351">
        <v>67721</v>
      </c>
      <c r="D9" s="351">
        <v>72702</v>
      </c>
      <c r="E9" s="351">
        <v>73112</v>
      </c>
      <c r="F9" s="126">
        <v>109308</v>
      </c>
      <c r="G9" s="126">
        <v>96056</v>
      </c>
      <c r="H9" s="126">
        <v>90203</v>
      </c>
      <c r="I9" s="126">
        <v>90177</v>
      </c>
      <c r="J9" s="299">
        <v>47799</v>
      </c>
      <c r="K9" s="300">
        <v>168339</v>
      </c>
      <c r="L9" s="411">
        <v>169853</v>
      </c>
      <c r="M9" s="558">
        <v>208781</v>
      </c>
    </row>
    <row r="10" spans="1:13" ht="18" customHeight="1">
      <c r="A10" s="69" t="s">
        <v>228</v>
      </c>
      <c r="B10" s="351">
        <f>+SUM(B11:B13)</f>
        <v>24102</v>
      </c>
      <c r="C10" s="350">
        <f>+SUM(C11:C13)</f>
        <v>69915</v>
      </c>
      <c r="D10" s="350">
        <f t="shared" ref="D10:E10" si="2">+SUM(D11:D13)</f>
        <v>74911.542411779752</v>
      </c>
      <c r="E10" s="350">
        <f t="shared" si="2"/>
        <v>73719.988587846979</v>
      </c>
      <c r="F10" s="124">
        <f>+SUM(F11:F13)</f>
        <v>35478</v>
      </c>
      <c r="G10" s="124">
        <f t="shared" ref="G10:M10" si="3">+SUM(G11:G13)</f>
        <v>87899</v>
      </c>
      <c r="H10" s="124">
        <f t="shared" si="3"/>
        <v>92383</v>
      </c>
      <c r="I10" s="124">
        <f t="shared" si="3"/>
        <v>106665</v>
      </c>
      <c r="J10" s="124">
        <f t="shared" si="3"/>
        <v>276985</v>
      </c>
      <c r="K10" s="124">
        <f t="shared" si="3"/>
        <v>184923</v>
      </c>
      <c r="L10" s="124">
        <f t="shared" si="3"/>
        <v>197987</v>
      </c>
      <c r="M10" s="124">
        <f t="shared" si="3"/>
        <v>173476</v>
      </c>
    </row>
    <row r="11" spans="1:13" ht="18" customHeight="1">
      <c r="A11" s="68" t="s">
        <v>229</v>
      </c>
      <c r="B11" s="351">
        <v>0</v>
      </c>
      <c r="C11" s="351">
        <v>0</v>
      </c>
      <c r="D11" s="351">
        <v>0</v>
      </c>
      <c r="E11" s="351">
        <v>0</v>
      </c>
      <c r="F11" s="125">
        <v>0</v>
      </c>
      <c r="G11" s="125">
        <v>0</v>
      </c>
      <c r="H11" s="125">
        <v>0</v>
      </c>
      <c r="I11" s="125">
        <v>0</v>
      </c>
      <c r="J11" s="125">
        <v>0</v>
      </c>
      <c r="K11" s="125">
        <v>0</v>
      </c>
      <c r="L11" s="125">
        <v>0</v>
      </c>
      <c r="M11" s="125">
        <v>0</v>
      </c>
    </row>
    <row r="12" spans="1:13" ht="18" customHeight="1">
      <c r="A12" s="68" t="s">
        <v>230</v>
      </c>
      <c r="B12" s="351">
        <v>19218</v>
      </c>
      <c r="C12" s="351">
        <v>55950</v>
      </c>
      <c r="D12" s="351">
        <v>59934.424157379697</v>
      </c>
      <c r="E12" s="351">
        <v>58822.213122579</v>
      </c>
      <c r="F12" s="125">
        <v>8500</v>
      </c>
      <c r="G12" s="125">
        <v>80099</v>
      </c>
      <c r="H12" s="125">
        <v>76733</v>
      </c>
      <c r="I12" s="125">
        <v>90955</v>
      </c>
      <c r="J12" s="395">
        <v>265138</v>
      </c>
      <c r="K12" s="351">
        <v>146923</v>
      </c>
      <c r="L12" s="412">
        <v>120786</v>
      </c>
      <c r="M12" s="558">
        <v>63275</v>
      </c>
    </row>
    <row r="13" spans="1:13" ht="18" customHeight="1">
      <c r="A13" s="68" t="s">
        <v>231</v>
      </c>
      <c r="B13" s="351">
        <v>4884</v>
      </c>
      <c r="C13" s="351">
        <v>13965</v>
      </c>
      <c r="D13" s="351">
        <v>14977.118254400051</v>
      </c>
      <c r="E13" s="351">
        <v>14897.775465267985</v>
      </c>
      <c r="F13" s="125">
        <v>26978</v>
      </c>
      <c r="G13" s="125">
        <v>7800</v>
      </c>
      <c r="H13" s="125">
        <v>15650</v>
      </c>
      <c r="I13" s="125">
        <v>15710</v>
      </c>
      <c r="J13" s="395">
        <v>11847</v>
      </c>
      <c r="K13" s="351">
        <v>38000</v>
      </c>
      <c r="L13" s="412">
        <v>77201</v>
      </c>
      <c r="M13" s="558">
        <v>110201</v>
      </c>
    </row>
    <row r="14" spans="1:13" ht="18" customHeight="1">
      <c r="A14" s="69" t="s">
        <v>232</v>
      </c>
      <c r="B14" s="351">
        <v>0</v>
      </c>
      <c r="C14" s="351">
        <v>0</v>
      </c>
      <c r="D14" s="351">
        <v>0</v>
      </c>
      <c r="E14" s="351">
        <v>0</v>
      </c>
      <c r="F14" s="351">
        <v>0</v>
      </c>
      <c r="G14" s="351">
        <v>0</v>
      </c>
      <c r="H14" s="351">
        <v>0</v>
      </c>
      <c r="I14" s="351">
        <v>0</v>
      </c>
      <c r="J14" s="351">
        <v>0</v>
      </c>
      <c r="K14" s="351">
        <v>0</v>
      </c>
      <c r="L14" s="351">
        <v>0</v>
      </c>
      <c r="M14" s="351">
        <v>0</v>
      </c>
    </row>
    <row r="15" spans="1:13" ht="18" customHeight="1">
      <c r="A15" s="82" t="s">
        <v>233</v>
      </c>
      <c r="B15" s="351"/>
      <c r="C15" s="351"/>
      <c r="D15" s="351"/>
      <c r="E15" s="351"/>
      <c r="F15" s="408"/>
      <c r="G15" s="408"/>
      <c r="H15" s="408"/>
      <c r="I15" s="408"/>
      <c r="J15" s="409"/>
      <c r="K15" s="410"/>
      <c r="L15" s="407"/>
    </row>
    <row r="16" spans="1:13" ht="18" customHeight="1"/>
    <row r="17" spans="1:13" ht="18" customHeight="1">
      <c r="C17" s="616" t="s">
        <v>234</v>
      </c>
      <c r="D17" s="616"/>
      <c r="E17" s="616"/>
      <c r="F17" s="616"/>
      <c r="G17" s="616"/>
      <c r="H17" s="616"/>
      <c r="I17" s="616"/>
      <c r="J17" s="616"/>
      <c r="K17" s="616"/>
      <c r="L17" s="616"/>
      <c r="M17" s="616"/>
    </row>
    <row r="18" spans="1:13" ht="18" customHeight="1">
      <c r="C18" s="617" t="s">
        <v>235</v>
      </c>
      <c r="D18" s="617"/>
      <c r="E18" s="617"/>
      <c r="F18" s="617"/>
      <c r="G18" s="617"/>
      <c r="H18" s="617"/>
      <c r="I18" s="617"/>
      <c r="J18" s="617"/>
      <c r="K18" s="617"/>
      <c r="L18" s="617"/>
      <c r="M18" s="617"/>
    </row>
    <row r="19" spans="1:13" ht="18" customHeight="1">
      <c r="C19" s="348">
        <v>2011</v>
      </c>
      <c r="D19" s="348">
        <v>2011</v>
      </c>
      <c r="E19" s="348">
        <v>2012</v>
      </c>
      <c r="F19" s="120">
        <v>2013</v>
      </c>
      <c r="G19" s="120">
        <v>2014</v>
      </c>
      <c r="H19" s="120">
        <v>2015</v>
      </c>
      <c r="I19" s="120">
        <v>2016</v>
      </c>
      <c r="J19" s="120">
        <v>2017</v>
      </c>
      <c r="K19" s="119">
        <v>2018</v>
      </c>
      <c r="L19" s="120">
        <v>2019</v>
      </c>
      <c r="M19" s="120">
        <v>2020</v>
      </c>
    </row>
    <row r="20" spans="1:13" ht="18" customHeight="1">
      <c r="A20" s="81" t="s">
        <v>17</v>
      </c>
      <c r="B20" s="81"/>
      <c r="C20" s="349">
        <f>+D20</f>
        <v>107.24922433940229</v>
      </c>
      <c r="D20" s="349">
        <f t="shared" ref="D20:F20" si="4">+D8/C8*100</f>
        <v>107.24922433940229</v>
      </c>
      <c r="E20" s="349">
        <f t="shared" si="4"/>
        <v>99.470540567509332</v>
      </c>
      <c r="F20" s="349">
        <f t="shared" si="4"/>
        <v>98.606578438714735</v>
      </c>
      <c r="G20" s="353">
        <f>+G8/F8*100</f>
        <v>127.05302998908734</v>
      </c>
      <c r="H20" s="353">
        <f t="shared" ref="H20:M20" si="5">+H8/G8*100</f>
        <v>99.255796254518771</v>
      </c>
      <c r="I20" s="353">
        <f t="shared" si="5"/>
        <v>107.80782754428051</v>
      </c>
      <c r="J20" s="353">
        <f t="shared" si="5"/>
        <v>164.99730748519116</v>
      </c>
      <c r="K20" s="353">
        <f t="shared" si="5"/>
        <v>108.76828907827971</v>
      </c>
      <c r="L20" s="353">
        <f t="shared" si="5"/>
        <v>104.12668217923242</v>
      </c>
      <c r="M20" s="353">
        <f t="shared" si="5"/>
        <v>103.91936711613745</v>
      </c>
    </row>
    <row r="21" spans="1:13" ht="18" customHeight="1">
      <c r="A21" s="69" t="s">
        <v>227</v>
      </c>
      <c r="B21" s="69"/>
      <c r="C21" s="352">
        <f t="shared" ref="C21:C26" si="6">+D21</f>
        <v>107.35517786211074</v>
      </c>
      <c r="D21" s="352">
        <f t="shared" ref="D21:F21" si="7">+D9/C9*100</f>
        <v>107.35517786211074</v>
      </c>
      <c r="E21" s="352">
        <f t="shared" si="7"/>
        <v>100.563945971225</v>
      </c>
      <c r="F21" s="352">
        <f t="shared" si="7"/>
        <v>149.50760477076267</v>
      </c>
      <c r="G21" s="127">
        <f t="shared" ref="G21:M25" si="8">+G9/F9*100</f>
        <v>87.876459179565998</v>
      </c>
      <c r="H21" s="127">
        <f t="shared" si="8"/>
        <v>93.906679436995091</v>
      </c>
      <c r="I21" s="127">
        <f t="shared" si="8"/>
        <v>99.971176124962582</v>
      </c>
      <c r="J21" s="127">
        <f t="shared" si="8"/>
        <v>53.005755347815963</v>
      </c>
      <c r="K21" s="127">
        <f t="shared" si="8"/>
        <v>352.18100797087806</v>
      </c>
      <c r="L21" s="127">
        <f t="shared" si="8"/>
        <v>100.89937566458158</v>
      </c>
      <c r="M21" s="127">
        <f t="shared" si="8"/>
        <v>122.91864141345752</v>
      </c>
    </row>
    <row r="22" spans="1:13" ht="18" customHeight="1">
      <c r="A22" s="69" t="s">
        <v>228</v>
      </c>
      <c r="B22" s="69"/>
      <c r="C22" s="349">
        <f t="shared" si="6"/>
        <v>107.14659574022707</v>
      </c>
      <c r="D22" s="349">
        <f t="shared" ref="D22:F22" si="9">+D10/C10*100</f>
        <v>107.14659574022707</v>
      </c>
      <c r="E22" s="349">
        <f t="shared" si="9"/>
        <v>98.409385542506996</v>
      </c>
      <c r="F22" s="349">
        <f t="shared" si="9"/>
        <v>48.125346570995916</v>
      </c>
      <c r="G22" s="353">
        <f t="shared" si="8"/>
        <v>247.75635605163762</v>
      </c>
      <c r="H22" s="353">
        <f t="shared" si="8"/>
        <v>105.10130945744547</v>
      </c>
      <c r="I22" s="353">
        <f t="shared" si="8"/>
        <v>115.45955424699351</v>
      </c>
      <c r="J22" s="353">
        <f t="shared" si="8"/>
        <v>259.67749496085878</v>
      </c>
      <c r="K22" s="353">
        <f t="shared" si="8"/>
        <v>66.762821091394841</v>
      </c>
      <c r="L22" s="353">
        <f t="shared" si="8"/>
        <v>107.06456200688936</v>
      </c>
      <c r="M22" s="353">
        <f t="shared" si="8"/>
        <v>87.619894235480118</v>
      </c>
    </row>
    <row r="23" spans="1:13" ht="18" customHeight="1">
      <c r="A23" s="68" t="s">
        <v>229</v>
      </c>
      <c r="C23" s="352">
        <f t="shared" si="6"/>
        <v>0</v>
      </c>
      <c r="D23" s="352">
        <v>0</v>
      </c>
      <c r="E23" s="352">
        <v>0</v>
      </c>
      <c r="F23" s="352">
        <v>0</v>
      </c>
      <c r="G23" s="352">
        <v>0</v>
      </c>
      <c r="H23" s="352">
        <v>0</v>
      </c>
      <c r="I23" s="352">
        <v>0</v>
      </c>
      <c r="J23" s="352">
        <v>0</v>
      </c>
      <c r="K23" s="352">
        <v>0</v>
      </c>
      <c r="L23" s="352">
        <v>0</v>
      </c>
      <c r="M23" s="352">
        <v>0</v>
      </c>
    </row>
    <row r="24" spans="1:13" ht="18" customHeight="1">
      <c r="A24" s="68" t="s">
        <v>230</v>
      </c>
      <c r="C24" s="352">
        <f t="shared" si="6"/>
        <v>107.1214015324034</v>
      </c>
      <c r="D24" s="352">
        <f t="shared" ref="D24:F24" si="10">+D12/C12*100</f>
        <v>107.1214015324034</v>
      </c>
      <c r="E24" s="352">
        <f t="shared" si="10"/>
        <v>98.144286776026775</v>
      </c>
      <c r="F24" s="352">
        <f t="shared" si="10"/>
        <v>14.450323353674127</v>
      </c>
      <c r="G24" s="127">
        <f t="shared" si="8"/>
        <v>942.34117647058827</v>
      </c>
      <c r="H24" s="127">
        <f t="shared" si="8"/>
        <v>95.797700345822051</v>
      </c>
      <c r="I24" s="127">
        <f t="shared" si="8"/>
        <v>118.53439849869028</v>
      </c>
      <c r="J24" s="127">
        <f t="shared" si="8"/>
        <v>291.50459018195806</v>
      </c>
      <c r="K24" s="127">
        <f t="shared" si="8"/>
        <v>55.413784519759524</v>
      </c>
      <c r="L24" s="127">
        <f t="shared" si="8"/>
        <v>82.210409534245827</v>
      </c>
      <c r="M24" s="127">
        <f t="shared" si="8"/>
        <v>52.386038117000311</v>
      </c>
    </row>
    <row r="25" spans="1:13" ht="18" customHeight="1">
      <c r="A25" s="68" t="s">
        <v>231</v>
      </c>
      <c r="C25" s="352">
        <f t="shared" si="6"/>
        <v>107.24753494020803</v>
      </c>
      <c r="D25" s="352">
        <f t="shared" ref="D25:F25" si="11">+D13/C13*100</f>
        <v>107.24753494020803</v>
      </c>
      <c r="E25" s="352">
        <f t="shared" si="11"/>
        <v>99.470239950140225</v>
      </c>
      <c r="F25" s="352">
        <f t="shared" si="11"/>
        <v>181.08743861051818</v>
      </c>
      <c r="G25" s="127">
        <f t="shared" si="8"/>
        <v>28.912447179183037</v>
      </c>
      <c r="H25" s="127">
        <f t="shared" si="8"/>
        <v>200.64102564102564</v>
      </c>
      <c r="I25" s="127">
        <f t="shared" si="8"/>
        <v>100.38338658146967</v>
      </c>
      <c r="J25" s="127">
        <f t="shared" si="8"/>
        <v>75.410566518141309</v>
      </c>
      <c r="K25" s="127">
        <f t="shared" si="8"/>
        <v>320.75630961424832</v>
      </c>
      <c r="L25" s="127">
        <f t="shared" si="8"/>
        <v>203.1605263157895</v>
      </c>
      <c r="M25" s="127">
        <f t="shared" si="8"/>
        <v>142.7455602906698</v>
      </c>
    </row>
    <row r="26" spans="1:13" ht="18" customHeight="1">
      <c r="A26" s="69" t="s">
        <v>232</v>
      </c>
      <c r="B26" s="69"/>
      <c r="C26" s="352">
        <f t="shared" si="6"/>
        <v>0</v>
      </c>
      <c r="D26" s="352">
        <v>0</v>
      </c>
      <c r="E26" s="352">
        <v>0</v>
      </c>
      <c r="F26" s="352">
        <v>0</v>
      </c>
      <c r="G26" s="127">
        <v>0</v>
      </c>
      <c r="H26" s="127">
        <v>0</v>
      </c>
      <c r="I26" s="127">
        <v>0</v>
      </c>
      <c r="J26" s="127">
        <v>0</v>
      </c>
      <c r="K26" s="127">
        <v>0</v>
      </c>
      <c r="L26" s="127">
        <v>0</v>
      </c>
      <c r="M26" s="127">
        <v>0</v>
      </c>
    </row>
    <row r="27" spans="1:13" ht="18" customHeight="1">
      <c r="A27" s="82" t="s">
        <v>233</v>
      </c>
      <c r="B27" s="82"/>
      <c r="C27" s="352"/>
      <c r="D27" s="352"/>
      <c r="E27" s="352"/>
      <c r="F27" s="352"/>
      <c r="G27" s="83"/>
      <c r="H27" s="84"/>
      <c r="I27" s="84"/>
      <c r="J27" s="84"/>
    </row>
    <row r="28" spans="1:13" ht="18" customHeight="1">
      <c r="F28" s="85"/>
      <c r="G28" s="85"/>
      <c r="H28" s="86"/>
      <c r="I28" s="86"/>
    </row>
    <row r="29" spans="1:13" ht="18" customHeight="1">
      <c r="F29" s="85"/>
      <c r="G29" s="85"/>
      <c r="H29" s="86"/>
      <c r="I29" s="86"/>
    </row>
    <row r="30" spans="1:13" ht="18" customHeight="1">
      <c r="F30" s="85"/>
      <c r="G30" s="85"/>
      <c r="H30" s="86"/>
      <c r="I30" s="86"/>
    </row>
    <row r="31" spans="1:13" ht="18" customHeight="1"/>
    <row r="32" spans="1:13" ht="18" customHeight="1"/>
    <row r="33" s="73" customFormat="1"/>
  </sheetData>
  <mergeCells count="3">
    <mergeCell ref="C7:M7"/>
    <mergeCell ref="C17:M17"/>
    <mergeCell ref="C18:M18"/>
  </mergeCells>
  <pageMargins left="0.74803149606299202" right="0.511811023622047" top="0.62992125984252001" bottom="0.62992125984252001" header="0.511811023622047" footer="0.23622047244094499"/>
  <pageSetup orientation="portrait" r:id="rId1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>
    <tabColor rgb="FF00B050"/>
  </sheetPr>
  <dimension ref="A1:S18"/>
  <sheetViews>
    <sheetView workbookViewId="0">
      <selection activeCell="R9" sqref="R9"/>
    </sheetView>
  </sheetViews>
  <sheetFormatPr defaultRowHeight="12.75"/>
  <cols>
    <col min="1" max="1" width="56.140625" style="256" customWidth="1"/>
    <col min="2" max="2" width="40.7109375" style="256" hidden="1" customWidth="1"/>
    <col min="3" max="3" width="46.5703125" style="256" hidden="1" customWidth="1"/>
    <col min="4" max="4" width="11.7109375" style="256" hidden="1" customWidth="1"/>
    <col min="5" max="5" width="8.28515625" style="256" customWidth="1"/>
    <col min="6" max="9" width="10.5703125" style="256" hidden="1" customWidth="1"/>
    <col min="10" max="10" width="8.7109375" style="256" customWidth="1"/>
    <col min="11" max="12" width="10.5703125" style="256" hidden="1" customWidth="1"/>
    <col min="13" max="14" width="9" style="256" customWidth="1"/>
    <col min="15" max="256" width="9.140625" style="256"/>
    <col min="257" max="257" width="56.140625" style="256" customWidth="1"/>
    <col min="258" max="263" width="0" style="256" hidden="1" customWidth="1"/>
    <col min="264" max="264" width="10.5703125" style="256" bestFit="1" customWidth="1"/>
    <col min="265" max="265" width="10.42578125" style="256" customWidth="1"/>
    <col min="266" max="266" width="10.140625" style="256" bestFit="1" customWidth="1"/>
    <col min="267" max="512" width="9.140625" style="256"/>
    <col min="513" max="513" width="56.140625" style="256" customWidth="1"/>
    <col min="514" max="519" width="0" style="256" hidden="1" customWidth="1"/>
    <col min="520" max="520" width="10.5703125" style="256" bestFit="1" customWidth="1"/>
    <col min="521" max="521" width="10.42578125" style="256" customWidth="1"/>
    <col min="522" max="522" width="10.140625" style="256" bestFit="1" customWidth="1"/>
    <col min="523" max="768" width="9.140625" style="256"/>
    <col min="769" max="769" width="56.140625" style="256" customWidth="1"/>
    <col min="770" max="775" width="0" style="256" hidden="1" customWidth="1"/>
    <col min="776" max="776" width="10.5703125" style="256" bestFit="1" customWidth="1"/>
    <col min="777" max="777" width="10.42578125" style="256" customWidth="1"/>
    <col min="778" max="778" width="10.140625" style="256" bestFit="1" customWidth="1"/>
    <col min="779" max="1024" width="9.140625" style="256"/>
    <col min="1025" max="1025" width="56.140625" style="256" customWidth="1"/>
    <col min="1026" max="1031" width="0" style="256" hidden="1" customWidth="1"/>
    <col min="1032" max="1032" width="10.5703125" style="256" bestFit="1" customWidth="1"/>
    <col min="1033" max="1033" width="10.42578125" style="256" customWidth="1"/>
    <col min="1034" max="1034" width="10.140625" style="256" bestFit="1" customWidth="1"/>
    <col min="1035" max="1280" width="9.140625" style="256"/>
    <col min="1281" max="1281" width="56.140625" style="256" customWidth="1"/>
    <col min="1282" max="1287" width="0" style="256" hidden="1" customWidth="1"/>
    <col min="1288" max="1288" width="10.5703125" style="256" bestFit="1" customWidth="1"/>
    <col min="1289" max="1289" width="10.42578125" style="256" customWidth="1"/>
    <col min="1290" max="1290" width="10.140625" style="256" bestFit="1" customWidth="1"/>
    <col min="1291" max="1536" width="9.140625" style="256"/>
    <col min="1537" max="1537" width="56.140625" style="256" customWidth="1"/>
    <col min="1538" max="1543" width="0" style="256" hidden="1" customWidth="1"/>
    <col min="1544" max="1544" width="10.5703125" style="256" bestFit="1" customWidth="1"/>
    <col min="1545" max="1545" width="10.42578125" style="256" customWidth="1"/>
    <col min="1546" max="1546" width="10.140625" style="256" bestFit="1" customWidth="1"/>
    <col min="1547" max="1792" width="9.140625" style="256"/>
    <col min="1793" max="1793" width="56.140625" style="256" customWidth="1"/>
    <col min="1794" max="1799" width="0" style="256" hidden="1" customWidth="1"/>
    <col min="1800" max="1800" width="10.5703125" style="256" bestFit="1" customWidth="1"/>
    <col min="1801" max="1801" width="10.42578125" style="256" customWidth="1"/>
    <col min="1802" max="1802" width="10.140625" style="256" bestFit="1" customWidth="1"/>
    <col min="1803" max="2048" width="9.140625" style="256"/>
    <col min="2049" max="2049" width="56.140625" style="256" customWidth="1"/>
    <col min="2050" max="2055" width="0" style="256" hidden="1" customWidth="1"/>
    <col min="2056" max="2056" width="10.5703125" style="256" bestFit="1" customWidth="1"/>
    <col min="2057" max="2057" width="10.42578125" style="256" customWidth="1"/>
    <col min="2058" max="2058" width="10.140625" style="256" bestFit="1" customWidth="1"/>
    <col min="2059" max="2304" width="9.140625" style="256"/>
    <col min="2305" max="2305" width="56.140625" style="256" customWidth="1"/>
    <col min="2306" max="2311" width="0" style="256" hidden="1" customWidth="1"/>
    <col min="2312" max="2312" width="10.5703125" style="256" bestFit="1" customWidth="1"/>
    <col min="2313" max="2313" width="10.42578125" style="256" customWidth="1"/>
    <col min="2314" max="2314" width="10.140625" style="256" bestFit="1" customWidth="1"/>
    <col min="2315" max="2560" width="9.140625" style="256"/>
    <col min="2561" max="2561" width="56.140625" style="256" customWidth="1"/>
    <col min="2562" max="2567" width="0" style="256" hidden="1" customWidth="1"/>
    <col min="2568" max="2568" width="10.5703125" style="256" bestFit="1" customWidth="1"/>
    <col min="2569" max="2569" width="10.42578125" style="256" customWidth="1"/>
    <col min="2570" max="2570" width="10.140625" style="256" bestFit="1" customWidth="1"/>
    <col min="2571" max="2816" width="9.140625" style="256"/>
    <col min="2817" max="2817" width="56.140625" style="256" customWidth="1"/>
    <col min="2818" max="2823" width="0" style="256" hidden="1" customWidth="1"/>
    <col min="2824" max="2824" width="10.5703125" style="256" bestFit="1" customWidth="1"/>
    <col min="2825" max="2825" width="10.42578125" style="256" customWidth="1"/>
    <col min="2826" max="2826" width="10.140625" style="256" bestFit="1" customWidth="1"/>
    <col min="2827" max="3072" width="9.140625" style="256"/>
    <col min="3073" max="3073" width="56.140625" style="256" customWidth="1"/>
    <col min="3074" max="3079" width="0" style="256" hidden="1" customWidth="1"/>
    <col min="3080" max="3080" width="10.5703125" style="256" bestFit="1" customWidth="1"/>
    <col min="3081" max="3081" width="10.42578125" style="256" customWidth="1"/>
    <col min="3082" max="3082" width="10.140625" style="256" bestFit="1" customWidth="1"/>
    <col min="3083" max="3328" width="9.140625" style="256"/>
    <col min="3329" max="3329" width="56.140625" style="256" customWidth="1"/>
    <col min="3330" max="3335" width="0" style="256" hidden="1" customWidth="1"/>
    <col min="3336" max="3336" width="10.5703125" style="256" bestFit="1" customWidth="1"/>
    <col min="3337" max="3337" width="10.42578125" style="256" customWidth="1"/>
    <col min="3338" max="3338" width="10.140625" style="256" bestFit="1" customWidth="1"/>
    <col min="3339" max="3584" width="9.140625" style="256"/>
    <col min="3585" max="3585" width="56.140625" style="256" customWidth="1"/>
    <col min="3586" max="3591" width="0" style="256" hidden="1" customWidth="1"/>
    <col min="3592" max="3592" width="10.5703125" style="256" bestFit="1" customWidth="1"/>
    <col min="3593" max="3593" width="10.42578125" style="256" customWidth="1"/>
    <col min="3594" max="3594" width="10.140625" style="256" bestFit="1" customWidth="1"/>
    <col min="3595" max="3840" width="9.140625" style="256"/>
    <col min="3841" max="3841" width="56.140625" style="256" customWidth="1"/>
    <col min="3842" max="3847" width="0" style="256" hidden="1" customWidth="1"/>
    <col min="3848" max="3848" width="10.5703125" style="256" bestFit="1" customWidth="1"/>
    <col min="3849" max="3849" width="10.42578125" style="256" customWidth="1"/>
    <col min="3850" max="3850" width="10.140625" style="256" bestFit="1" customWidth="1"/>
    <col min="3851" max="4096" width="9.140625" style="256"/>
    <col min="4097" max="4097" width="56.140625" style="256" customWidth="1"/>
    <col min="4098" max="4103" width="0" style="256" hidden="1" customWidth="1"/>
    <col min="4104" max="4104" width="10.5703125" style="256" bestFit="1" customWidth="1"/>
    <col min="4105" max="4105" width="10.42578125" style="256" customWidth="1"/>
    <col min="4106" max="4106" width="10.140625" style="256" bestFit="1" customWidth="1"/>
    <col min="4107" max="4352" width="9.140625" style="256"/>
    <col min="4353" max="4353" width="56.140625" style="256" customWidth="1"/>
    <col min="4354" max="4359" width="0" style="256" hidden="1" customWidth="1"/>
    <col min="4360" max="4360" width="10.5703125" style="256" bestFit="1" customWidth="1"/>
    <col min="4361" max="4361" width="10.42578125" style="256" customWidth="1"/>
    <col min="4362" max="4362" width="10.140625" style="256" bestFit="1" customWidth="1"/>
    <col min="4363" max="4608" width="9.140625" style="256"/>
    <col min="4609" max="4609" width="56.140625" style="256" customWidth="1"/>
    <col min="4610" max="4615" width="0" style="256" hidden="1" customWidth="1"/>
    <col min="4616" max="4616" width="10.5703125" style="256" bestFit="1" customWidth="1"/>
    <col min="4617" max="4617" width="10.42578125" style="256" customWidth="1"/>
    <col min="4618" max="4618" width="10.140625" style="256" bestFit="1" customWidth="1"/>
    <col min="4619" max="4864" width="9.140625" style="256"/>
    <col min="4865" max="4865" width="56.140625" style="256" customWidth="1"/>
    <col min="4866" max="4871" width="0" style="256" hidden="1" customWidth="1"/>
    <col min="4872" max="4872" width="10.5703125" style="256" bestFit="1" customWidth="1"/>
    <col min="4873" max="4873" width="10.42578125" style="256" customWidth="1"/>
    <col min="4874" max="4874" width="10.140625" style="256" bestFit="1" customWidth="1"/>
    <col min="4875" max="5120" width="9.140625" style="256"/>
    <col min="5121" max="5121" width="56.140625" style="256" customWidth="1"/>
    <col min="5122" max="5127" width="0" style="256" hidden="1" customWidth="1"/>
    <col min="5128" max="5128" width="10.5703125" style="256" bestFit="1" customWidth="1"/>
    <col min="5129" max="5129" width="10.42578125" style="256" customWidth="1"/>
    <col min="5130" max="5130" width="10.140625" style="256" bestFit="1" customWidth="1"/>
    <col min="5131" max="5376" width="9.140625" style="256"/>
    <col min="5377" max="5377" width="56.140625" style="256" customWidth="1"/>
    <col min="5378" max="5383" width="0" style="256" hidden="1" customWidth="1"/>
    <col min="5384" max="5384" width="10.5703125" style="256" bestFit="1" customWidth="1"/>
    <col min="5385" max="5385" width="10.42578125" style="256" customWidth="1"/>
    <col min="5386" max="5386" width="10.140625" style="256" bestFit="1" customWidth="1"/>
    <col min="5387" max="5632" width="9.140625" style="256"/>
    <col min="5633" max="5633" width="56.140625" style="256" customWidth="1"/>
    <col min="5634" max="5639" width="0" style="256" hidden="1" customWidth="1"/>
    <col min="5640" max="5640" width="10.5703125" style="256" bestFit="1" customWidth="1"/>
    <col min="5641" max="5641" width="10.42578125" style="256" customWidth="1"/>
    <col min="5642" max="5642" width="10.140625" style="256" bestFit="1" customWidth="1"/>
    <col min="5643" max="5888" width="9.140625" style="256"/>
    <col min="5889" max="5889" width="56.140625" style="256" customWidth="1"/>
    <col min="5890" max="5895" width="0" style="256" hidden="1" customWidth="1"/>
    <col min="5896" max="5896" width="10.5703125" style="256" bestFit="1" customWidth="1"/>
    <col min="5897" max="5897" width="10.42578125" style="256" customWidth="1"/>
    <col min="5898" max="5898" width="10.140625" style="256" bestFit="1" customWidth="1"/>
    <col min="5899" max="6144" width="9.140625" style="256"/>
    <col min="6145" max="6145" width="56.140625" style="256" customWidth="1"/>
    <col min="6146" max="6151" width="0" style="256" hidden="1" customWidth="1"/>
    <col min="6152" max="6152" width="10.5703125" style="256" bestFit="1" customWidth="1"/>
    <col min="6153" max="6153" width="10.42578125" style="256" customWidth="1"/>
    <col min="6154" max="6154" width="10.140625" style="256" bestFit="1" customWidth="1"/>
    <col min="6155" max="6400" width="9.140625" style="256"/>
    <col min="6401" max="6401" width="56.140625" style="256" customWidth="1"/>
    <col min="6402" max="6407" width="0" style="256" hidden="1" customWidth="1"/>
    <col min="6408" max="6408" width="10.5703125" style="256" bestFit="1" customWidth="1"/>
    <col min="6409" max="6409" width="10.42578125" style="256" customWidth="1"/>
    <col min="6410" max="6410" width="10.140625" style="256" bestFit="1" customWidth="1"/>
    <col min="6411" max="6656" width="9.140625" style="256"/>
    <col min="6657" max="6657" width="56.140625" style="256" customWidth="1"/>
    <col min="6658" max="6663" width="0" style="256" hidden="1" customWidth="1"/>
    <col min="6664" max="6664" width="10.5703125" style="256" bestFit="1" customWidth="1"/>
    <col min="6665" max="6665" width="10.42578125" style="256" customWidth="1"/>
    <col min="6666" max="6666" width="10.140625" style="256" bestFit="1" customWidth="1"/>
    <col min="6667" max="6912" width="9.140625" style="256"/>
    <col min="6913" max="6913" width="56.140625" style="256" customWidth="1"/>
    <col min="6914" max="6919" width="0" style="256" hidden="1" customWidth="1"/>
    <col min="6920" max="6920" width="10.5703125" style="256" bestFit="1" customWidth="1"/>
    <col min="6921" max="6921" width="10.42578125" style="256" customWidth="1"/>
    <col min="6922" max="6922" width="10.140625" style="256" bestFit="1" customWidth="1"/>
    <col min="6923" max="7168" width="9.140625" style="256"/>
    <col min="7169" max="7169" width="56.140625" style="256" customWidth="1"/>
    <col min="7170" max="7175" width="0" style="256" hidden="1" customWidth="1"/>
    <col min="7176" max="7176" width="10.5703125" style="256" bestFit="1" customWidth="1"/>
    <col min="7177" max="7177" width="10.42578125" style="256" customWidth="1"/>
    <col min="7178" max="7178" width="10.140625" style="256" bestFit="1" customWidth="1"/>
    <col min="7179" max="7424" width="9.140625" style="256"/>
    <col min="7425" max="7425" width="56.140625" style="256" customWidth="1"/>
    <col min="7426" max="7431" width="0" style="256" hidden="1" customWidth="1"/>
    <col min="7432" max="7432" width="10.5703125" style="256" bestFit="1" customWidth="1"/>
    <col min="7433" max="7433" width="10.42578125" style="256" customWidth="1"/>
    <col min="7434" max="7434" width="10.140625" style="256" bestFit="1" customWidth="1"/>
    <col min="7435" max="7680" width="9.140625" style="256"/>
    <col min="7681" max="7681" width="56.140625" style="256" customWidth="1"/>
    <col min="7682" max="7687" width="0" style="256" hidden="1" customWidth="1"/>
    <col min="7688" max="7688" width="10.5703125" style="256" bestFit="1" customWidth="1"/>
    <col min="7689" max="7689" width="10.42578125" style="256" customWidth="1"/>
    <col min="7690" max="7690" width="10.140625" style="256" bestFit="1" customWidth="1"/>
    <col min="7691" max="7936" width="9.140625" style="256"/>
    <col min="7937" max="7937" width="56.140625" style="256" customWidth="1"/>
    <col min="7938" max="7943" width="0" style="256" hidden="1" customWidth="1"/>
    <col min="7944" max="7944" width="10.5703125" style="256" bestFit="1" customWidth="1"/>
    <col min="7945" max="7945" width="10.42578125" style="256" customWidth="1"/>
    <col min="7946" max="7946" width="10.140625" style="256" bestFit="1" customWidth="1"/>
    <col min="7947" max="8192" width="9.140625" style="256"/>
    <col min="8193" max="8193" width="56.140625" style="256" customWidth="1"/>
    <col min="8194" max="8199" width="0" style="256" hidden="1" customWidth="1"/>
    <col min="8200" max="8200" width="10.5703125" style="256" bestFit="1" customWidth="1"/>
    <col min="8201" max="8201" width="10.42578125" style="256" customWidth="1"/>
    <col min="8202" max="8202" width="10.140625" style="256" bestFit="1" customWidth="1"/>
    <col min="8203" max="8448" width="9.140625" style="256"/>
    <col min="8449" max="8449" width="56.140625" style="256" customWidth="1"/>
    <col min="8450" max="8455" width="0" style="256" hidden="1" customWidth="1"/>
    <col min="8456" max="8456" width="10.5703125" style="256" bestFit="1" customWidth="1"/>
    <col min="8457" max="8457" width="10.42578125" style="256" customWidth="1"/>
    <col min="8458" max="8458" width="10.140625" style="256" bestFit="1" customWidth="1"/>
    <col min="8459" max="8704" width="9.140625" style="256"/>
    <col min="8705" max="8705" width="56.140625" style="256" customWidth="1"/>
    <col min="8706" max="8711" width="0" style="256" hidden="1" customWidth="1"/>
    <col min="8712" max="8712" width="10.5703125" style="256" bestFit="1" customWidth="1"/>
    <col min="8713" max="8713" width="10.42578125" style="256" customWidth="1"/>
    <col min="8714" max="8714" width="10.140625" style="256" bestFit="1" customWidth="1"/>
    <col min="8715" max="8960" width="9.140625" style="256"/>
    <col min="8961" max="8961" width="56.140625" style="256" customWidth="1"/>
    <col min="8962" max="8967" width="0" style="256" hidden="1" customWidth="1"/>
    <col min="8968" max="8968" width="10.5703125" style="256" bestFit="1" customWidth="1"/>
    <col min="8969" max="8969" width="10.42578125" style="256" customWidth="1"/>
    <col min="8970" max="8970" width="10.140625" style="256" bestFit="1" customWidth="1"/>
    <col min="8971" max="9216" width="9.140625" style="256"/>
    <col min="9217" max="9217" width="56.140625" style="256" customWidth="1"/>
    <col min="9218" max="9223" width="0" style="256" hidden="1" customWidth="1"/>
    <col min="9224" max="9224" width="10.5703125" style="256" bestFit="1" customWidth="1"/>
    <col min="9225" max="9225" width="10.42578125" style="256" customWidth="1"/>
    <col min="9226" max="9226" width="10.140625" style="256" bestFit="1" customWidth="1"/>
    <col min="9227" max="9472" width="9.140625" style="256"/>
    <col min="9473" max="9473" width="56.140625" style="256" customWidth="1"/>
    <col min="9474" max="9479" width="0" style="256" hidden="1" customWidth="1"/>
    <col min="9480" max="9480" width="10.5703125" style="256" bestFit="1" customWidth="1"/>
    <col min="9481" max="9481" width="10.42578125" style="256" customWidth="1"/>
    <col min="9482" max="9482" width="10.140625" style="256" bestFit="1" customWidth="1"/>
    <col min="9483" max="9728" width="9.140625" style="256"/>
    <col min="9729" max="9729" width="56.140625" style="256" customWidth="1"/>
    <col min="9730" max="9735" width="0" style="256" hidden="1" customWidth="1"/>
    <col min="9736" max="9736" width="10.5703125" style="256" bestFit="1" customWidth="1"/>
    <col min="9737" max="9737" width="10.42578125" style="256" customWidth="1"/>
    <col min="9738" max="9738" width="10.140625" style="256" bestFit="1" customWidth="1"/>
    <col min="9739" max="9984" width="9.140625" style="256"/>
    <col min="9985" max="9985" width="56.140625" style="256" customWidth="1"/>
    <col min="9986" max="9991" width="0" style="256" hidden="1" customWidth="1"/>
    <col min="9992" max="9992" width="10.5703125" style="256" bestFit="1" customWidth="1"/>
    <col min="9993" max="9993" width="10.42578125" style="256" customWidth="1"/>
    <col min="9994" max="9994" width="10.140625" style="256" bestFit="1" customWidth="1"/>
    <col min="9995" max="10240" width="9.140625" style="256"/>
    <col min="10241" max="10241" width="56.140625" style="256" customWidth="1"/>
    <col min="10242" max="10247" width="0" style="256" hidden="1" customWidth="1"/>
    <col min="10248" max="10248" width="10.5703125" style="256" bestFit="1" customWidth="1"/>
    <col min="10249" max="10249" width="10.42578125" style="256" customWidth="1"/>
    <col min="10250" max="10250" width="10.140625" style="256" bestFit="1" customWidth="1"/>
    <col min="10251" max="10496" width="9.140625" style="256"/>
    <col min="10497" max="10497" width="56.140625" style="256" customWidth="1"/>
    <col min="10498" max="10503" width="0" style="256" hidden="1" customWidth="1"/>
    <col min="10504" max="10504" width="10.5703125" style="256" bestFit="1" customWidth="1"/>
    <col min="10505" max="10505" width="10.42578125" style="256" customWidth="1"/>
    <col min="10506" max="10506" width="10.140625" style="256" bestFit="1" customWidth="1"/>
    <col min="10507" max="10752" width="9.140625" style="256"/>
    <col min="10753" max="10753" width="56.140625" style="256" customWidth="1"/>
    <col min="10754" max="10759" width="0" style="256" hidden="1" customWidth="1"/>
    <col min="10760" max="10760" width="10.5703125" style="256" bestFit="1" customWidth="1"/>
    <col min="10761" max="10761" width="10.42578125" style="256" customWidth="1"/>
    <col min="10762" max="10762" width="10.140625" style="256" bestFit="1" customWidth="1"/>
    <col min="10763" max="11008" width="9.140625" style="256"/>
    <col min="11009" max="11009" width="56.140625" style="256" customWidth="1"/>
    <col min="11010" max="11015" width="0" style="256" hidden="1" customWidth="1"/>
    <col min="11016" max="11016" width="10.5703125" style="256" bestFit="1" customWidth="1"/>
    <col min="11017" max="11017" width="10.42578125" style="256" customWidth="1"/>
    <col min="11018" max="11018" width="10.140625" style="256" bestFit="1" customWidth="1"/>
    <col min="11019" max="11264" width="9.140625" style="256"/>
    <col min="11265" max="11265" width="56.140625" style="256" customWidth="1"/>
    <col min="11266" max="11271" width="0" style="256" hidden="1" customWidth="1"/>
    <col min="11272" max="11272" width="10.5703125" style="256" bestFit="1" customWidth="1"/>
    <col min="11273" max="11273" width="10.42578125" style="256" customWidth="1"/>
    <col min="11274" max="11274" width="10.140625" style="256" bestFit="1" customWidth="1"/>
    <col min="11275" max="11520" width="9.140625" style="256"/>
    <col min="11521" max="11521" width="56.140625" style="256" customWidth="1"/>
    <col min="11522" max="11527" width="0" style="256" hidden="1" customWidth="1"/>
    <col min="11528" max="11528" width="10.5703125" style="256" bestFit="1" customWidth="1"/>
    <col min="11529" max="11529" width="10.42578125" style="256" customWidth="1"/>
    <col min="11530" max="11530" width="10.140625" style="256" bestFit="1" customWidth="1"/>
    <col min="11531" max="11776" width="9.140625" style="256"/>
    <col min="11777" max="11777" width="56.140625" style="256" customWidth="1"/>
    <col min="11778" max="11783" width="0" style="256" hidden="1" customWidth="1"/>
    <col min="11784" max="11784" width="10.5703125" style="256" bestFit="1" customWidth="1"/>
    <col min="11785" max="11785" width="10.42578125" style="256" customWidth="1"/>
    <col min="11786" max="11786" width="10.140625" style="256" bestFit="1" customWidth="1"/>
    <col min="11787" max="12032" width="9.140625" style="256"/>
    <col min="12033" max="12033" width="56.140625" style="256" customWidth="1"/>
    <col min="12034" max="12039" width="0" style="256" hidden="1" customWidth="1"/>
    <col min="12040" max="12040" width="10.5703125" style="256" bestFit="1" customWidth="1"/>
    <col min="12041" max="12041" width="10.42578125" style="256" customWidth="1"/>
    <col min="12042" max="12042" width="10.140625" style="256" bestFit="1" customWidth="1"/>
    <col min="12043" max="12288" width="9.140625" style="256"/>
    <col min="12289" max="12289" width="56.140625" style="256" customWidth="1"/>
    <col min="12290" max="12295" width="0" style="256" hidden="1" customWidth="1"/>
    <col min="12296" max="12296" width="10.5703125" style="256" bestFit="1" customWidth="1"/>
    <col min="12297" max="12297" width="10.42578125" style="256" customWidth="1"/>
    <col min="12298" max="12298" width="10.140625" style="256" bestFit="1" customWidth="1"/>
    <col min="12299" max="12544" width="9.140625" style="256"/>
    <col min="12545" max="12545" width="56.140625" style="256" customWidth="1"/>
    <col min="12546" max="12551" width="0" style="256" hidden="1" customWidth="1"/>
    <col min="12552" max="12552" width="10.5703125" style="256" bestFit="1" customWidth="1"/>
    <col min="12553" max="12553" width="10.42578125" style="256" customWidth="1"/>
    <col min="12554" max="12554" width="10.140625" style="256" bestFit="1" customWidth="1"/>
    <col min="12555" max="12800" width="9.140625" style="256"/>
    <col min="12801" max="12801" width="56.140625" style="256" customWidth="1"/>
    <col min="12802" max="12807" width="0" style="256" hidden="1" customWidth="1"/>
    <col min="12808" max="12808" width="10.5703125" style="256" bestFit="1" customWidth="1"/>
    <col min="12809" max="12809" width="10.42578125" style="256" customWidth="1"/>
    <col min="12810" max="12810" width="10.140625" style="256" bestFit="1" customWidth="1"/>
    <col min="12811" max="13056" width="9.140625" style="256"/>
    <col min="13057" max="13057" width="56.140625" style="256" customWidth="1"/>
    <col min="13058" max="13063" width="0" style="256" hidden="1" customWidth="1"/>
    <col min="13064" max="13064" width="10.5703125" style="256" bestFit="1" customWidth="1"/>
    <col min="13065" max="13065" width="10.42578125" style="256" customWidth="1"/>
    <col min="13066" max="13066" width="10.140625" style="256" bestFit="1" customWidth="1"/>
    <col min="13067" max="13312" width="9.140625" style="256"/>
    <col min="13313" max="13313" width="56.140625" style="256" customWidth="1"/>
    <col min="13314" max="13319" width="0" style="256" hidden="1" customWidth="1"/>
    <col min="13320" max="13320" width="10.5703125" style="256" bestFit="1" customWidth="1"/>
    <col min="13321" max="13321" width="10.42578125" style="256" customWidth="1"/>
    <col min="13322" max="13322" width="10.140625" style="256" bestFit="1" customWidth="1"/>
    <col min="13323" max="13568" width="9.140625" style="256"/>
    <col min="13569" max="13569" width="56.140625" style="256" customWidth="1"/>
    <col min="13570" max="13575" width="0" style="256" hidden="1" customWidth="1"/>
    <col min="13576" max="13576" width="10.5703125" style="256" bestFit="1" customWidth="1"/>
    <col min="13577" max="13577" width="10.42578125" style="256" customWidth="1"/>
    <col min="13578" max="13578" width="10.140625" style="256" bestFit="1" customWidth="1"/>
    <col min="13579" max="13824" width="9.140625" style="256"/>
    <col min="13825" max="13825" width="56.140625" style="256" customWidth="1"/>
    <col min="13826" max="13831" width="0" style="256" hidden="1" customWidth="1"/>
    <col min="13832" max="13832" width="10.5703125" style="256" bestFit="1" customWidth="1"/>
    <col min="13833" max="13833" width="10.42578125" style="256" customWidth="1"/>
    <col min="13834" max="13834" width="10.140625" style="256" bestFit="1" customWidth="1"/>
    <col min="13835" max="14080" width="9.140625" style="256"/>
    <col min="14081" max="14081" width="56.140625" style="256" customWidth="1"/>
    <col min="14082" max="14087" width="0" style="256" hidden="1" customWidth="1"/>
    <col min="14088" max="14088" width="10.5703125" style="256" bestFit="1" customWidth="1"/>
    <col min="14089" max="14089" width="10.42578125" style="256" customWidth="1"/>
    <col min="14090" max="14090" width="10.140625" style="256" bestFit="1" customWidth="1"/>
    <col min="14091" max="14336" width="9.140625" style="256"/>
    <col min="14337" max="14337" width="56.140625" style="256" customWidth="1"/>
    <col min="14338" max="14343" width="0" style="256" hidden="1" customWidth="1"/>
    <col min="14344" max="14344" width="10.5703125" style="256" bestFit="1" customWidth="1"/>
    <col min="14345" max="14345" width="10.42578125" style="256" customWidth="1"/>
    <col min="14346" max="14346" width="10.140625" style="256" bestFit="1" customWidth="1"/>
    <col min="14347" max="14592" width="9.140625" style="256"/>
    <col min="14593" max="14593" width="56.140625" style="256" customWidth="1"/>
    <col min="14594" max="14599" width="0" style="256" hidden="1" customWidth="1"/>
    <col min="14600" max="14600" width="10.5703125" style="256" bestFit="1" customWidth="1"/>
    <col min="14601" max="14601" width="10.42578125" style="256" customWidth="1"/>
    <col min="14602" max="14602" width="10.140625" style="256" bestFit="1" customWidth="1"/>
    <col min="14603" max="14848" width="9.140625" style="256"/>
    <col min="14849" max="14849" width="56.140625" style="256" customWidth="1"/>
    <col min="14850" max="14855" width="0" style="256" hidden="1" customWidth="1"/>
    <col min="14856" max="14856" width="10.5703125" style="256" bestFit="1" customWidth="1"/>
    <col min="14857" max="14857" width="10.42578125" style="256" customWidth="1"/>
    <col min="14858" max="14858" width="10.140625" style="256" bestFit="1" customWidth="1"/>
    <col min="14859" max="15104" width="9.140625" style="256"/>
    <col min="15105" max="15105" width="56.140625" style="256" customWidth="1"/>
    <col min="15106" max="15111" width="0" style="256" hidden="1" customWidth="1"/>
    <col min="15112" max="15112" width="10.5703125" style="256" bestFit="1" customWidth="1"/>
    <col min="15113" max="15113" width="10.42578125" style="256" customWidth="1"/>
    <col min="15114" max="15114" width="10.140625" style="256" bestFit="1" customWidth="1"/>
    <col min="15115" max="15360" width="9.140625" style="256"/>
    <col min="15361" max="15361" width="56.140625" style="256" customWidth="1"/>
    <col min="15362" max="15367" width="0" style="256" hidden="1" customWidth="1"/>
    <col min="15368" max="15368" width="10.5703125" style="256" bestFit="1" customWidth="1"/>
    <col min="15369" max="15369" width="10.42578125" style="256" customWidth="1"/>
    <col min="15370" max="15370" width="10.140625" style="256" bestFit="1" customWidth="1"/>
    <col min="15371" max="15616" width="9.140625" style="256"/>
    <col min="15617" max="15617" width="56.140625" style="256" customWidth="1"/>
    <col min="15618" max="15623" width="0" style="256" hidden="1" customWidth="1"/>
    <col min="15624" max="15624" width="10.5703125" style="256" bestFit="1" customWidth="1"/>
    <col min="15625" max="15625" width="10.42578125" style="256" customWidth="1"/>
    <col min="15626" max="15626" width="10.140625" style="256" bestFit="1" customWidth="1"/>
    <col min="15627" max="15872" width="9.140625" style="256"/>
    <col min="15873" max="15873" width="56.140625" style="256" customWidth="1"/>
    <col min="15874" max="15879" width="0" style="256" hidden="1" customWidth="1"/>
    <col min="15880" max="15880" width="10.5703125" style="256" bestFit="1" customWidth="1"/>
    <col min="15881" max="15881" width="10.42578125" style="256" customWidth="1"/>
    <col min="15882" max="15882" width="10.140625" style="256" bestFit="1" customWidth="1"/>
    <col min="15883" max="16128" width="9.140625" style="256"/>
    <col min="16129" max="16129" width="56.140625" style="256" customWidth="1"/>
    <col min="16130" max="16135" width="0" style="256" hidden="1" customWidth="1"/>
    <col min="16136" max="16136" width="10.5703125" style="256" bestFit="1" customWidth="1"/>
    <col min="16137" max="16137" width="10.42578125" style="256" customWidth="1"/>
    <col min="16138" max="16138" width="10.140625" style="256" bestFit="1" customWidth="1"/>
    <col min="16139" max="16384" width="9.140625" style="256"/>
  </cols>
  <sheetData>
    <row r="1" spans="1:19" ht="20.100000000000001" customHeight="1">
      <c r="A1" s="492" t="s">
        <v>466</v>
      </c>
      <c r="B1" s="492"/>
      <c r="C1" s="493"/>
      <c r="D1" s="458"/>
      <c r="E1" s="458"/>
      <c r="F1" s="458"/>
      <c r="G1" s="458"/>
      <c r="H1" s="494"/>
    </row>
    <row r="2" spans="1:19" ht="20.100000000000001" customHeight="1">
      <c r="A2" s="495" t="s">
        <v>419</v>
      </c>
      <c r="B2" s="495"/>
      <c r="C2" s="496"/>
      <c r="D2" s="458"/>
      <c r="E2" s="458"/>
      <c r="F2" s="458"/>
      <c r="G2" s="458"/>
      <c r="H2" s="494"/>
    </row>
    <row r="3" spans="1:19" ht="19.5" customHeight="1">
      <c r="A3" s="311"/>
      <c r="B3" s="497"/>
      <c r="C3" s="497"/>
      <c r="D3" s="132"/>
      <c r="E3" s="132"/>
      <c r="N3" s="467" t="s">
        <v>479</v>
      </c>
      <c r="O3" s="336"/>
      <c r="P3" s="336"/>
      <c r="Q3" s="336"/>
      <c r="R3" s="336"/>
      <c r="S3" s="336"/>
    </row>
    <row r="4" spans="1:19" ht="27" customHeight="1">
      <c r="A4" s="477"/>
      <c r="B4" s="498"/>
      <c r="C4" s="498"/>
      <c r="D4" s="141">
        <v>2009</v>
      </c>
      <c r="E4" s="342">
        <v>2010</v>
      </c>
      <c r="F4" s="141">
        <v>2011</v>
      </c>
      <c r="G4" s="213">
        <v>2012</v>
      </c>
      <c r="H4" s="213">
        <v>2013</v>
      </c>
      <c r="I4" s="213">
        <v>2014</v>
      </c>
      <c r="J4" s="213">
        <v>2015</v>
      </c>
      <c r="K4" s="213">
        <v>2016</v>
      </c>
      <c r="L4" s="213">
        <v>2017</v>
      </c>
      <c r="M4" s="213">
        <v>2018</v>
      </c>
      <c r="N4" s="213">
        <v>2019</v>
      </c>
      <c r="O4" s="213">
        <v>2020</v>
      </c>
    </row>
    <row r="5" spans="1:19" ht="19.5" customHeight="1">
      <c r="A5" s="488" t="s">
        <v>17</v>
      </c>
      <c r="B5" s="499"/>
      <c r="C5" s="500"/>
      <c r="D5" s="501">
        <f t="shared" ref="D5:I5" si="0">+SUM(D7:D9)</f>
        <v>6744.9</v>
      </c>
      <c r="E5" s="214">
        <f t="shared" si="0"/>
        <v>7343</v>
      </c>
      <c r="F5" s="214">
        <f t="shared" si="0"/>
        <v>7744.3</v>
      </c>
      <c r="G5" s="214">
        <f t="shared" si="0"/>
        <v>7772.2</v>
      </c>
      <c r="H5" s="214">
        <f t="shared" si="0"/>
        <v>7847</v>
      </c>
      <c r="I5" s="214">
        <f t="shared" si="0"/>
        <v>8091</v>
      </c>
      <c r="J5" s="214">
        <f>+SUM(J7:J9)</f>
        <v>8092</v>
      </c>
      <c r="K5" s="214">
        <f>+SUM(K7:K9)</f>
        <v>8091</v>
      </c>
      <c r="L5" s="214">
        <f t="shared" ref="L5:O5" si="1">+SUM(L7:L9)</f>
        <v>8097</v>
      </c>
      <c r="M5" s="214">
        <f t="shared" si="1"/>
        <v>8097</v>
      </c>
      <c r="N5" s="214">
        <f t="shared" si="1"/>
        <v>8091.67</v>
      </c>
      <c r="O5" s="214">
        <f t="shared" si="1"/>
        <v>7810.88</v>
      </c>
    </row>
    <row r="6" spans="1:19" ht="19.5" customHeight="1">
      <c r="A6" s="458" t="s">
        <v>236</v>
      </c>
      <c r="B6" s="458"/>
      <c r="C6" s="132"/>
      <c r="D6" s="502"/>
      <c r="E6" s="294"/>
      <c r="F6" s="294"/>
      <c r="G6" s="294"/>
      <c r="H6" s="294"/>
      <c r="I6" s="294"/>
      <c r="J6" s="294"/>
      <c r="K6" s="294"/>
      <c r="L6" s="294"/>
      <c r="M6" s="294"/>
      <c r="N6" s="416"/>
      <c r="O6" s="416"/>
    </row>
    <row r="7" spans="1:19" ht="19.5" customHeight="1">
      <c r="A7" s="503" t="s">
        <v>238</v>
      </c>
      <c r="B7" s="458"/>
      <c r="C7" s="132"/>
      <c r="D7" s="502">
        <v>0</v>
      </c>
      <c r="E7" s="294">
        <v>0</v>
      </c>
      <c r="F7" s="294">
        <v>0</v>
      </c>
      <c r="G7" s="294">
        <v>0</v>
      </c>
      <c r="H7" s="294">
        <v>0</v>
      </c>
      <c r="I7" s="360">
        <v>0</v>
      </c>
      <c r="J7" s="360">
        <v>0</v>
      </c>
      <c r="K7" s="360">
        <v>0</v>
      </c>
      <c r="L7" s="360">
        <v>0</v>
      </c>
      <c r="M7" s="360">
        <v>0</v>
      </c>
      <c r="N7" s="360">
        <v>0</v>
      </c>
      <c r="O7" s="360">
        <v>0</v>
      </c>
    </row>
    <row r="8" spans="1:19" ht="19.5" customHeight="1">
      <c r="A8" s="503" t="s">
        <v>237</v>
      </c>
      <c r="B8" s="458"/>
      <c r="C8" s="132"/>
      <c r="D8" s="502">
        <v>6707.9</v>
      </c>
      <c r="E8" s="294">
        <v>7306</v>
      </c>
      <c r="F8" s="294">
        <v>7735</v>
      </c>
      <c r="G8" s="294">
        <v>7762.7</v>
      </c>
      <c r="H8" s="294">
        <v>7766</v>
      </c>
      <c r="I8" s="360">
        <v>8008</v>
      </c>
      <c r="J8" s="360">
        <v>8008</v>
      </c>
      <c r="K8" s="360">
        <v>8004</v>
      </c>
      <c r="L8" s="360">
        <v>8085</v>
      </c>
      <c r="M8" s="360">
        <v>8084.93</v>
      </c>
      <c r="N8" s="249">
        <v>8078.09</v>
      </c>
      <c r="O8" s="249">
        <v>7801.88</v>
      </c>
    </row>
    <row r="9" spans="1:19" ht="19.5" customHeight="1">
      <c r="A9" s="503" t="s">
        <v>239</v>
      </c>
      <c r="B9" s="458"/>
      <c r="C9" s="132"/>
      <c r="D9" s="502">
        <v>37</v>
      </c>
      <c r="E9" s="294">
        <v>37</v>
      </c>
      <c r="F9" s="294">
        <v>9.3000000000000007</v>
      </c>
      <c r="G9" s="294">
        <v>9.5</v>
      </c>
      <c r="H9" s="294">
        <v>81</v>
      </c>
      <c r="I9" s="298">
        <v>83</v>
      </c>
      <c r="J9" s="298">
        <v>84</v>
      </c>
      <c r="K9" s="298">
        <v>87</v>
      </c>
      <c r="L9" s="298">
        <v>12</v>
      </c>
      <c r="M9" s="360">
        <v>12.07</v>
      </c>
      <c r="N9" s="249">
        <v>13.58</v>
      </c>
      <c r="O9" s="419">
        <v>9</v>
      </c>
    </row>
    <row r="10" spans="1:19" ht="19.5" customHeight="1">
      <c r="A10" s="458" t="s">
        <v>240</v>
      </c>
      <c r="B10" s="458"/>
      <c r="C10" s="132"/>
      <c r="D10" s="504">
        <f t="shared" ref="D10:K10" si="2">+SUM(D11:D11,D12)</f>
        <v>6745</v>
      </c>
      <c r="E10" s="214">
        <f t="shared" si="2"/>
        <v>7343</v>
      </c>
      <c r="F10" s="214">
        <f t="shared" si="2"/>
        <v>7744</v>
      </c>
      <c r="G10" s="214">
        <f t="shared" si="2"/>
        <v>7772</v>
      </c>
      <c r="H10" s="214">
        <f t="shared" si="2"/>
        <v>7847</v>
      </c>
      <c r="I10" s="214">
        <f t="shared" si="2"/>
        <v>8091</v>
      </c>
      <c r="J10" s="214">
        <f t="shared" si="2"/>
        <v>8092</v>
      </c>
      <c r="K10" s="214">
        <f t="shared" si="2"/>
        <v>8091</v>
      </c>
      <c r="L10" s="214">
        <f>L11+L12</f>
        <v>8097</v>
      </c>
      <c r="M10" s="214">
        <f>M11+M12</f>
        <v>8097</v>
      </c>
      <c r="N10" s="214">
        <f t="shared" ref="N10:O10" si="3">N11+N12</f>
        <v>8091.6399999999994</v>
      </c>
      <c r="O10" s="214">
        <f t="shared" si="3"/>
        <v>7810.8</v>
      </c>
    </row>
    <row r="11" spans="1:19" ht="25.5">
      <c r="A11" s="505" t="s">
        <v>470</v>
      </c>
      <c r="B11" s="458"/>
      <c r="C11" s="132"/>
      <c r="D11" s="344">
        <v>3711</v>
      </c>
      <c r="E11" s="294">
        <v>4040</v>
      </c>
      <c r="F11" s="294">
        <v>4260</v>
      </c>
      <c r="G11" s="294">
        <v>4276</v>
      </c>
      <c r="H11" s="294">
        <v>6540</v>
      </c>
      <c r="I11" s="360">
        <v>6762</v>
      </c>
      <c r="J11" s="360">
        <v>6728</v>
      </c>
      <c r="K11" s="360">
        <v>6728</v>
      </c>
      <c r="L11" s="360">
        <v>3985</v>
      </c>
      <c r="M11" s="360">
        <v>3954.84</v>
      </c>
      <c r="N11" s="249">
        <v>4908</v>
      </c>
      <c r="O11" s="249">
        <v>4591</v>
      </c>
    </row>
    <row r="12" spans="1:19" ht="30.75" customHeight="1">
      <c r="A12" s="505" t="s">
        <v>471</v>
      </c>
      <c r="B12" s="458"/>
      <c r="C12" s="132"/>
      <c r="D12" s="344">
        <v>3034</v>
      </c>
      <c r="E12" s="294">
        <v>3303</v>
      </c>
      <c r="F12" s="294">
        <v>3484</v>
      </c>
      <c r="G12" s="294">
        <v>3496</v>
      </c>
      <c r="H12" s="294">
        <v>1307</v>
      </c>
      <c r="I12" s="360">
        <v>1329</v>
      </c>
      <c r="J12" s="360">
        <v>1364</v>
      </c>
      <c r="K12" s="360">
        <v>1363</v>
      </c>
      <c r="L12" s="360">
        <v>4112</v>
      </c>
      <c r="M12" s="360">
        <v>4142.16</v>
      </c>
      <c r="N12" s="249">
        <v>3183.64</v>
      </c>
      <c r="O12" s="249">
        <v>3219.8</v>
      </c>
    </row>
    <row r="13" spans="1:19" ht="19.5" customHeight="1">
      <c r="A13" s="458" t="s">
        <v>418</v>
      </c>
      <c r="B13" s="458"/>
      <c r="C13" s="132"/>
      <c r="D13" s="501">
        <f>+D14</f>
        <v>6744</v>
      </c>
      <c r="E13" s="214">
        <f>+E14</f>
        <v>7343</v>
      </c>
      <c r="F13" s="214">
        <f>+F14</f>
        <v>7744</v>
      </c>
      <c r="G13" s="214">
        <f>+G14</f>
        <v>7772</v>
      </c>
      <c r="H13" s="214">
        <v>7847</v>
      </c>
      <c r="I13" s="214">
        <v>8091</v>
      </c>
      <c r="J13" s="214">
        <v>8092</v>
      </c>
      <c r="K13" s="214">
        <v>8091</v>
      </c>
      <c r="L13" s="214">
        <f>L14</f>
        <v>8097</v>
      </c>
      <c r="M13" s="214">
        <f>M14</f>
        <v>8097</v>
      </c>
      <c r="N13" s="214">
        <f t="shared" ref="N13:O13" si="4">N14</f>
        <v>8091.76</v>
      </c>
      <c r="O13" s="214">
        <f t="shared" si="4"/>
        <v>7810.59</v>
      </c>
    </row>
    <row r="14" spans="1:19" ht="20.25" customHeight="1">
      <c r="A14" s="340" t="s">
        <v>241</v>
      </c>
      <c r="B14" s="132"/>
      <c r="C14" s="132"/>
      <c r="D14" s="502">
        <v>6744</v>
      </c>
      <c r="E14" s="294">
        <v>7343</v>
      </c>
      <c r="F14" s="294">
        <v>7744</v>
      </c>
      <c r="G14" s="294">
        <v>7772</v>
      </c>
      <c r="H14" s="294">
        <v>7847</v>
      </c>
      <c r="I14" s="360">
        <v>8091</v>
      </c>
      <c r="J14" s="360">
        <v>8092</v>
      </c>
      <c r="K14" s="360">
        <v>8091</v>
      </c>
      <c r="L14" s="360">
        <v>8097</v>
      </c>
      <c r="M14" s="360">
        <v>8097</v>
      </c>
      <c r="N14" s="249">
        <v>8091.76</v>
      </c>
      <c r="O14" s="249">
        <v>7810.59</v>
      </c>
    </row>
    <row r="15" spans="1:19" ht="20.25" customHeight="1">
      <c r="A15" s="340" t="s">
        <v>242</v>
      </c>
      <c r="B15" s="132"/>
      <c r="C15" s="132"/>
      <c r="D15" s="502"/>
      <c r="E15" s="294">
        <v>0</v>
      </c>
      <c r="F15" s="294">
        <v>0</v>
      </c>
      <c r="G15" s="294">
        <v>0</v>
      </c>
      <c r="H15" s="294">
        <v>0</v>
      </c>
      <c r="I15" s="294">
        <v>0</v>
      </c>
      <c r="J15" s="294">
        <v>0</v>
      </c>
      <c r="K15" s="294">
        <v>0</v>
      </c>
      <c r="L15" s="294">
        <v>0</v>
      </c>
      <c r="M15" s="294">
        <v>0</v>
      </c>
      <c r="N15" s="294">
        <v>0</v>
      </c>
      <c r="O15" s="294">
        <v>0</v>
      </c>
    </row>
    <row r="16" spans="1:19" ht="20.25" customHeight="1">
      <c r="A16" s="340" t="s">
        <v>243</v>
      </c>
      <c r="B16" s="132"/>
      <c r="C16" s="132"/>
      <c r="D16" s="506"/>
      <c r="E16" s="294">
        <v>0</v>
      </c>
      <c r="F16" s="294">
        <v>0</v>
      </c>
      <c r="G16" s="294">
        <v>0</v>
      </c>
      <c r="H16" s="294">
        <v>0</v>
      </c>
      <c r="I16" s="294">
        <v>0</v>
      </c>
      <c r="J16" s="294">
        <v>0</v>
      </c>
      <c r="K16" s="294">
        <v>0</v>
      </c>
      <c r="L16" s="294">
        <v>0</v>
      </c>
      <c r="M16" s="294">
        <v>0</v>
      </c>
      <c r="N16" s="294">
        <v>0</v>
      </c>
      <c r="O16" s="294">
        <v>0</v>
      </c>
    </row>
    <row r="17" spans="1:12">
      <c r="A17" s="132"/>
      <c r="B17" s="132"/>
      <c r="C17" s="132"/>
      <c r="D17" s="506"/>
      <c r="E17" s="328"/>
      <c r="F17" s="328"/>
      <c r="G17" s="328"/>
      <c r="H17" s="328"/>
      <c r="L17" s="507"/>
    </row>
    <row r="18" spans="1:12">
      <c r="A18" s="132"/>
      <c r="B18" s="132"/>
      <c r="C18" s="132"/>
      <c r="D18" s="132"/>
      <c r="E18" s="132"/>
      <c r="F18" s="132"/>
      <c r="G18" s="132"/>
      <c r="H18" s="336"/>
    </row>
  </sheetData>
  <pageMargins left="0.25" right="0.261811024" top="0.62992125984252001" bottom="0.62992125984252001" header="0.511811023622047" footer="0.23622047244094499"/>
  <pageSetup orientation="portrait" r:id="rId1"/>
  <headerFooter alignWithMargins="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>
    <tabColor rgb="FF00B050"/>
  </sheetPr>
  <dimension ref="A1:M44"/>
  <sheetViews>
    <sheetView tabSelected="1" workbookViewId="0">
      <selection activeCell="H9" sqref="H9"/>
    </sheetView>
  </sheetViews>
  <sheetFormatPr defaultRowHeight="12.75"/>
  <cols>
    <col min="1" max="1" width="39.7109375" style="253" customWidth="1"/>
    <col min="2" max="2" width="11.140625" style="253" hidden="1" customWidth="1"/>
    <col min="3" max="3" width="10" style="253" customWidth="1"/>
    <col min="4" max="7" width="10" style="253" hidden="1" customWidth="1"/>
    <col min="8" max="8" width="10" style="253" customWidth="1"/>
    <col min="9" max="10" width="10" style="253" hidden="1" customWidth="1"/>
    <col min="11" max="11" width="10" style="253" customWidth="1"/>
    <col min="12" max="256" width="9.140625" style="253"/>
    <col min="257" max="257" width="39.7109375" style="253" customWidth="1"/>
    <col min="258" max="261" width="9.7109375" style="253" customWidth="1"/>
    <col min="262" max="262" width="11.85546875" style="253" customWidth="1"/>
    <col min="263" max="512" width="9.140625" style="253"/>
    <col min="513" max="513" width="39.7109375" style="253" customWidth="1"/>
    <col min="514" max="517" width="9.7109375" style="253" customWidth="1"/>
    <col min="518" max="518" width="11.85546875" style="253" customWidth="1"/>
    <col min="519" max="768" width="9.140625" style="253"/>
    <col min="769" max="769" width="39.7109375" style="253" customWidth="1"/>
    <col min="770" max="773" width="9.7109375" style="253" customWidth="1"/>
    <col min="774" max="774" width="11.85546875" style="253" customWidth="1"/>
    <col min="775" max="1024" width="9.140625" style="253"/>
    <col min="1025" max="1025" width="39.7109375" style="253" customWidth="1"/>
    <col min="1026" max="1029" width="9.7109375" style="253" customWidth="1"/>
    <col min="1030" max="1030" width="11.85546875" style="253" customWidth="1"/>
    <col min="1031" max="1280" width="9.140625" style="253"/>
    <col min="1281" max="1281" width="39.7109375" style="253" customWidth="1"/>
    <col min="1282" max="1285" width="9.7109375" style="253" customWidth="1"/>
    <col min="1286" max="1286" width="11.85546875" style="253" customWidth="1"/>
    <col min="1287" max="1536" width="9.140625" style="253"/>
    <col min="1537" max="1537" width="39.7109375" style="253" customWidth="1"/>
    <col min="1538" max="1541" width="9.7109375" style="253" customWidth="1"/>
    <col min="1542" max="1542" width="11.85546875" style="253" customWidth="1"/>
    <col min="1543" max="1792" width="9.140625" style="253"/>
    <col min="1793" max="1793" width="39.7109375" style="253" customWidth="1"/>
    <col min="1794" max="1797" width="9.7109375" style="253" customWidth="1"/>
    <col min="1798" max="1798" width="11.85546875" style="253" customWidth="1"/>
    <col min="1799" max="2048" width="9.140625" style="253"/>
    <col min="2049" max="2049" width="39.7109375" style="253" customWidth="1"/>
    <col min="2050" max="2053" width="9.7109375" style="253" customWidth="1"/>
    <col min="2054" max="2054" width="11.85546875" style="253" customWidth="1"/>
    <col min="2055" max="2304" width="9.140625" style="253"/>
    <col min="2305" max="2305" width="39.7109375" style="253" customWidth="1"/>
    <col min="2306" max="2309" width="9.7109375" style="253" customWidth="1"/>
    <col min="2310" max="2310" width="11.85546875" style="253" customWidth="1"/>
    <col min="2311" max="2560" width="9.140625" style="253"/>
    <col min="2561" max="2561" width="39.7109375" style="253" customWidth="1"/>
    <col min="2562" max="2565" width="9.7109375" style="253" customWidth="1"/>
    <col min="2566" max="2566" width="11.85546875" style="253" customWidth="1"/>
    <col min="2567" max="2816" width="9.140625" style="253"/>
    <col min="2817" max="2817" width="39.7109375" style="253" customWidth="1"/>
    <col min="2818" max="2821" width="9.7109375" style="253" customWidth="1"/>
    <col min="2822" max="2822" width="11.85546875" style="253" customWidth="1"/>
    <col min="2823" max="3072" width="9.140625" style="253"/>
    <col min="3073" max="3073" width="39.7109375" style="253" customWidth="1"/>
    <col min="3074" max="3077" width="9.7109375" style="253" customWidth="1"/>
    <col min="3078" max="3078" width="11.85546875" style="253" customWidth="1"/>
    <col min="3079" max="3328" width="9.140625" style="253"/>
    <col min="3329" max="3329" width="39.7109375" style="253" customWidth="1"/>
    <col min="3330" max="3333" width="9.7109375" style="253" customWidth="1"/>
    <col min="3334" max="3334" width="11.85546875" style="253" customWidth="1"/>
    <col min="3335" max="3584" width="9.140625" style="253"/>
    <col min="3585" max="3585" width="39.7109375" style="253" customWidth="1"/>
    <col min="3586" max="3589" width="9.7109375" style="253" customWidth="1"/>
    <col min="3590" max="3590" width="11.85546875" style="253" customWidth="1"/>
    <col min="3591" max="3840" width="9.140625" style="253"/>
    <col min="3841" max="3841" width="39.7109375" style="253" customWidth="1"/>
    <col min="3842" max="3845" width="9.7109375" style="253" customWidth="1"/>
    <col min="3846" max="3846" width="11.85546875" style="253" customWidth="1"/>
    <col min="3847" max="4096" width="9.140625" style="253"/>
    <col min="4097" max="4097" width="39.7109375" style="253" customWidth="1"/>
    <col min="4098" max="4101" width="9.7109375" style="253" customWidth="1"/>
    <col min="4102" max="4102" width="11.85546875" style="253" customWidth="1"/>
    <col min="4103" max="4352" width="9.140625" style="253"/>
    <col min="4353" max="4353" width="39.7109375" style="253" customWidth="1"/>
    <col min="4354" max="4357" width="9.7109375" style="253" customWidth="1"/>
    <col min="4358" max="4358" width="11.85546875" style="253" customWidth="1"/>
    <col min="4359" max="4608" width="9.140625" style="253"/>
    <col min="4609" max="4609" width="39.7109375" style="253" customWidth="1"/>
    <col min="4610" max="4613" width="9.7109375" style="253" customWidth="1"/>
    <col min="4614" max="4614" width="11.85546875" style="253" customWidth="1"/>
    <col min="4615" max="4864" width="9.140625" style="253"/>
    <col min="4865" max="4865" width="39.7109375" style="253" customWidth="1"/>
    <col min="4866" max="4869" width="9.7109375" style="253" customWidth="1"/>
    <col min="4870" max="4870" width="11.85546875" style="253" customWidth="1"/>
    <col min="4871" max="5120" width="9.140625" style="253"/>
    <col min="5121" max="5121" width="39.7109375" style="253" customWidth="1"/>
    <col min="5122" max="5125" width="9.7109375" style="253" customWidth="1"/>
    <col min="5126" max="5126" width="11.85546875" style="253" customWidth="1"/>
    <col min="5127" max="5376" width="9.140625" style="253"/>
    <col min="5377" max="5377" width="39.7109375" style="253" customWidth="1"/>
    <col min="5378" max="5381" width="9.7109375" style="253" customWidth="1"/>
    <col min="5382" max="5382" width="11.85546875" style="253" customWidth="1"/>
    <col min="5383" max="5632" width="9.140625" style="253"/>
    <col min="5633" max="5633" width="39.7109375" style="253" customWidth="1"/>
    <col min="5634" max="5637" width="9.7109375" style="253" customWidth="1"/>
    <col min="5638" max="5638" width="11.85546875" style="253" customWidth="1"/>
    <col min="5639" max="5888" width="9.140625" style="253"/>
    <col min="5889" max="5889" width="39.7109375" style="253" customWidth="1"/>
    <col min="5890" max="5893" width="9.7109375" style="253" customWidth="1"/>
    <col min="5894" max="5894" width="11.85546875" style="253" customWidth="1"/>
    <col min="5895" max="6144" width="9.140625" style="253"/>
    <col min="6145" max="6145" width="39.7109375" style="253" customWidth="1"/>
    <col min="6146" max="6149" width="9.7109375" style="253" customWidth="1"/>
    <col min="6150" max="6150" width="11.85546875" style="253" customWidth="1"/>
    <col min="6151" max="6400" width="9.140625" style="253"/>
    <col min="6401" max="6401" width="39.7109375" style="253" customWidth="1"/>
    <col min="6402" max="6405" width="9.7109375" style="253" customWidth="1"/>
    <col min="6406" max="6406" width="11.85546875" style="253" customWidth="1"/>
    <col min="6407" max="6656" width="9.140625" style="253"/>
    <col min="6657" max="6657" width="39.7109375" style="253" customWidth="1"/>
    <col min="6658" max="6661" width="9.7109375" style="253" customWidth="1"/>
    <col min="6662" max="6662" width="11.85546875" style="253" customWidth="1"/>
    <col min="6663" max="6912" width="9.140625" style="253"/>
    <col min="6913" max="6913" width="39.7109375" style="253" customWidth="1"/>
    <col min="6914" max="6917" width="9.7109375" style="253" customWidth="1"/>
    <col min="6918" max="6918" width="11.85546875" style="253" customWidth="1"/>
    <col min="6919" max="7168" width="9.140625" style="253"/>
    <col min="7169" max="7169" width="39.7109375" style="253" customWidth="1"/>
    <col min="7170" max="7173" width="9.7109375" style="253" customWidth="1"/>
    <col min="7174" max="7174" width="11.85546875" style="253" customWidth="1"/>
    <col min="7175" max="7424" width="9.140625" style="253"/>
    <col min="7425" max="7425" width="39.7109375" style="253" customWidth="1"/>
    <col min="7426" max="7429" width="9.7109375" style="253" customWidth="1"/>
    <col min="7430" max="7430" width="11.85546875" style="253" customWidth="1"/>
    <col min="7431" max="7680" width="9.140625" style="253"/>
    <col min="7681" max="7681" width="39.7109375" style="253" customWidth="1"/>
    <col min="7682" max="7685" width="9.7109375" style="253" customWidth="1"/>
    <col min="7686" max="7686" width="11.85546875" style="253" customWidth="1"/>
    <col min="7687" max="7936" width="9.140625" style="253"/>
    <col min="7937" max="7937" width="39.7109375" style="253" customWidth="1"/>
    <col min="7938" max="7941" width="9.7109375" style="253" customWidth="1"/>
    <col min="7942" max="7942" width="11.85546875" style="253" customWidth="1"/>
    <col min="7943" max="8192" width="9.140625" style="253"/>
    <col min="8193" max="8193" width="39.7109375" style="253" customWidth="1"/>
    <col min="8194" max="8197" width="9.7109375" style="253" customWidth="1"/>
    <col min="8198" max="8198" width="11.85546875" style="253" customWidth="1"/>
    <col min="8199" max="8448" width="9.140625" style="253"/>
    <col min="8449" max="8449" width="39.7109375" style="253" customWidth="1"/>
    <col min="8450" max="8453" width="9.7109375" style="253" customWidth="1"/>
    <col min="8454" max="8454" width="11.85546875" style="253" customWidth="1"/>
    <col min="8455" max="8704" width="9.140625" style="253"/>
    <col min="8705" max="8705" width="39.7109375" style="253" customWidth="1"/>
    <col min="8706" max="8709" width="9.7109375" style="253" customWidth="1"/>
    <col min="8710" max="8710" width="11.85546875" style="253" customWidth="1"/>
    <col min="8711" max="8960" width="9.140625" style="253"/>
    <col min="8961" max="8961" width="39.7109375" style="253" customWidth="1"/>
    <col min="8962" max="8965" width="9.7109375" style="253" customWidth="1"/>
    <col min="8966" max="8966" width="11.85546875" style="253" customWidth="1"/>
    <col min="8967" max="9216" width="9.140625" style="253"/>
    <col min="9217" max="9217" width="39.7109375" style="253" customWidth="1"/>
    <col min="9218" max="9221" width="9.7109375" style="253" customWidth="1"/>
    <col min="9222" max="9222" width="11.85546875" style="253" customWidth="1"/>
    <col min="9223" max="9472" width="9.140625" style="253"/>
    <col min="9473" max="9473" width="39.7109375" style="253" customWidth="1"/>
    <col min="9474" max="9477" width="9.7109375" style="253" customWidth="1"/>
    <col min="9478" max="9478" width="11.85546875" style="253" customWidth="1"/>
    <col min="9479" max="9728" width="9.140625" style="253"/>
    <col min="9729" max="9729" width="39.7109375" style="253" customWidth="1"/>
    <col min="9730" max="9733" width="9.7109375" style="253" customWidth="1"/>
    <col min="9734" max="9734" width="11.85546875" style="253" customWidth="1"/>
    <col min="9735" max="9984" width="9.140625" style="253"/>
    <col min="9985" max="9985" width="39.7109375" style="253" customWidth="1"/>
    <col min="9986" max="9989" width="9.7109375" style="253" customWidth="1"/>
    <col min="9990" max="9990" width="11.85546875" style="253" customWidth="1"/>
    <col min="9991" max="10240" width="9.140625" style="253"/>
    <col min="10241" max="10241" width="39.7109375" style="253" customWidth="1"/>
    <col min="10242" max="10245" width="9.7109375" style="253" customWidth="1"/>
    <col min="10246" max="10246" width="11.85546875" style="253" customWidth="1"/>
    <col min="10247" max="10496" width="9.140625" style="253"/>
    <col min="10497" max="10497" width="39.7109375" style="253" customWidth="1"/>
    <col min="10498" max="10501" width="9.7109375" style="253" customWidth="1"/>
    <col min="10502" max="10502" width="11.85546875" style="253" customWidth="1"/>
    <col min="10503" max="10752" width="9.140625" style="253"/>
    <col min="10753" max="10753" width="39.7109375" style="253" customWidth="1"/>
    <col min="10754" max="10757" width="9.7109375" style="253" customWidth="1"/>
    <col min="10758" max="10758" width="11.85546875" style="253" customWidth="1"/>
    <col min="10759" max="11008" width="9.140625" style="253"/>
    <col min="11009" max="11009" width="39.7109375" style="253" customWidth="1"/>
    <col min="11010" max="11013" width="9.7109375" style="253" customWidth="1"/>
    <col min="11014" max="11014" width="11.85546875" style="253" customWidth="1"/>
    <col min="11015" max="11264" width="9.140625" style="253"/>
    <col min="11265" max="11265" width="39.7109375" style="253" customWidth="1"/>
    <col min="11266" max="11269" width="9.7109375" style="253" customWidth="1"/>
    <col min="11270" max="11270" width="11.85546875" style="253" customWidth="1"/>
    <col min="11271" max="11520" width="9.140625" style="253"/>
    <col min="11521" max="11521" width="39.7109375" style="253" customWidth="1"/>
    <col min="11522" max="11525" width="9.7109375" style="253" customWidth="1"/>
    <col min="11526" max="11526" width="11.85546875" style="253" customWidth="1"/>
    <col min="11527" max="11776" width="9.140625" style="253"/>
    <col min="11777" max="11777" width="39.7109375" style="253" customWidth="1"/>
    <col min="11778" max="11781" width="9.7109375" style="253" customWidth="1"/>
    <col min="11782" max="11782" width="11.85546875" style="253" customWidth="1"/>
    <col min="11783" max="12032" width="9.140625" style="253"/>
    <col min="12033" max="12033" width="39.7109375" style="253" customWidth="1"/>
    <col min="12034" max="12037" width="9.7109375" style="253" customWidth="1"/>
    <col min="12038" max="12038" width="11.85546875" style="253" customWidth="1"/>
    <col min="12039" max="12288" width="9.140625" style="253"/>
    <col min="12289" max="12289" width="39.7109375" style="253" customWidth="1"/>
    <col min="12290" max="12293" width="9.7109375" style="253" customWidth="1"/>
    <col min="12294" max="12294" width="11.85546875" style="253" customWidth="1"/>
    <col min="12295" max="12544" width="9.140625" style="253"/>
    <col min="12545" max="12545" width="39.7109375" style="253" customWidth="1"/>
    <col min="12546" max="12549" width="9.7109375" style="253" customWidth="1"/>
    <col min="12550" max="12550" width="11.85546875" style="253" customWidth="1"/>
    <col min="12551" max="12800" width="9.140625" style="253"/>
    <col min="12801" max="12801" width="39.7109375" style="253" customWidth="1"/>
    <col min="12802" max="12805" width="9.7109375" style="253" customWidth="1"/>
    <col min="12806" max="12806" width="11.85546875" style="253" customWidth="1"/>
    <col min="12807" max="13056" width="9.140625" style="253"/>
    <col min="13057" max="13057" width="39.7109375" style="253" customWidth="1"/>
    <col min="13058" max="13061" width="9.7109375" style="253" customWidth="1"/>
    <col min="13062" max="13062" width="11.85546875" style="253" customWidth="1"/>
    <col min="13063" max="13312" width="9.140625" style="253"/>
    <col min="13313" max="13313" width="39.7109375" style="253" customWidth="1"/>
    <col min="13314" max="13317" width="9.7109375" style="253" customWidth="1"/>
    <col min="13318" max="13318" width="11.85546875" style="253" customWidth="1"/>
    <col min="13319" max="13568" width="9.140625" style="253"/>
    <col min="13569" max="13569" width="39.7109375" style="253" customWidth="1"/>
    <col min="13570" max="13573" width="9.7109375" style="253" customWidth="1"/>
    <col min="13574" max="13574" width="11.85546875" style="253" customWidth="1"/>
    <col min="13575" max="13824" width="9.140625" style="253"/>
    <col min="13825" max="13825" width="39.7109375" style="253" customWidth="1"/>
    <col min="13826" max="13829" width="9.7109375" style="253" customWidth="1"/>
    <col min="13830" max="13830" width="11.85546875" style="253" customWidth="1"/>
    <col min="13831" max="14080" width="9.140625" style="253"/>
    <col min="14081" max="14081" width="39.7109375" style="253" customWidth="1"/>
    <col min="14082" max="14085" width="9.7109375" style="253" customWidth="1"/>
    <col min="14086" max="14086" width="11.85546875" style="253" customWidth="1"/>
    <col min="14087" max="14336" width="9.140625" style="253"/>
    <col min="14337" max="14337" width="39.7109375" style="253" customWidth="1"/>
    <col min="14338" max="14341" width="9.7109375" style="253" customWidth="1"/>
    <col min="14342" max="14342" width="11.85546875" style="253" customWidth="1"/>
    <col min="14343" max="14592" width="9.140625" style="253"/>
    <col min="14593" max="14593" width="39.7109375" style="253" customWidth="1"/>
    <col min="14594" max="14597" width="9.7109375" style="253" customWidth="1"/>
    <col min="14598" max="14598" width="11.85546875" style="253" customWidth="1"/>
    <col min="14599" max="14848" width="9.140625" style="253"/>
    <col min="14849" max="14849" width="39.7109375" style="253" customWidth="1"/>
    <col min="14850" max="14853" width="9.7109375" style="253" customWidth="1"/>
    <col min="14854" max="14854" width="11.85546875" style="253" customWidth="1"/>
    <col min="14855" max="15104" width="9.140625" style="253"/>
    <col min="15105" max="15105" width="39.7109375" style="253" customWidth="1"/>
    <col min="15106" max="15109" width="9.7109375" style="253" customWidth="1"/>
    <col min="15110" max="15110" width="11.85546875" style="253" customWidth="1"/>
    <col min="15111" max="15360" width="9.140625" style="253"/>
    <col min="15361" max="15361" width="39.7109375" style="253" customWidth="1"/>
    <col min="15362" max="15365" width="9.7109375" style="253" customWidth="1"/>
    <col min="15366" max="15366" width="11.85546875" style="253" customWidth="1"/>
    <col min="15367" max="15616" width="9.140625" style="253"/>
    <col min="15617" max="15617" width="39.7109375" style="253" customWidth="1"/>
    <col min="15618" max="15621" width="9.7109375" style="253" customWidth="1"/>
    <col min="15622" max="15622" width="11.85546875" style="253" customWidth="1"/>
    <col min="15623" max="15872" width="9.140625" style="253"/>
    <col min="15873" max="15873" width="39.7109375" style="253" customWidth="1"/>
    <col min="15874" max="15877" width="9.7109375" style="253" customWidth="1"/>
    <col min="15878" max="15878" width="11.85546875" style="253" customWidth="1"/>
    <col min="15879" max="16128" width="9.140625" style="253"/>
    <col min="16129" max="16129" width="39.7109375" style="253" customWidth="1"/>
    <col min="16130" max="16133" width="9.7109375" style="253" customWidth="1"/>
    <col min="16134" max="16134" width="11.85546875" style="253" customWidth="1"/>
    <col min="16135" max="16384" width="9.140625" style="253"/>
  </cols>
  <sheetData>
    <row r="1" spans="1:13" ht="20.100000000000001" customHeight="1">
      <c r="A1" s="474" t="s">
        <v>467</v>
      </c>
      <c r="B1" s="251"/>
      <c r="C1" s="251"/>
      <c r="D1" s="251"/>
      <c r="E1" s="251"/>
      <c r="F1" s="475"/>
    </row>
    <row r="2" spans="1:13" ht="20.100000000000001" customHeight="1">
      <c r="A2" s="474" t="s">
        <v>322</v>
      </c>
      <c r="B2" s="251"/>
      <c r="C2" s="251"/>
      <c r="D2" s="251"/>
      <c r="E2" s="251"/>
      <c r="F2" s="475"/>
    </row>
    <row r="3" spans="1:13" ht="20.100000000000001" customHeight="1">
      <c r="A3" s="476" t="s">
        <v>323</v>
      </c>
      <c r="B3" s="251"/>
      <c r="C3" s="251"/>
      <c r="D3" s="251"/>
      <c r="E3" s="251"/>
      <c r="F3" s="475"/>
    </row>
    <row r="4" spans="1:13" ht="20.100000000000001" customHeight="1">
      <c r="A4" s="508"/>
      <c r="B4" s="91"/>
      <c r="C4" s="509"/>
      <c r="D4" s="509"/>
      <c r="E4" s="509"/>
      <c r="F4" s="509"/>
      <c r="G4" s="509"/>
      <c r="H4" s="509"/>
      <c r="I4" s="509"/>
      <c r="J4" s="509"/>
      <c r="K4" s="509"/>
      <c r="L4" s="509"/>
    </row>
    <row r="5" spans="1:13" ht="20.100000000000001" customHeight="1">
      <c r="A5" s="254"/>
      <c r="B5" s="91"/>
      <c r="C5" s="91"/>
      <c r="D5" s="91"/>
      <c r="E5" s="91"/>
      <c r="F5" s="91"/>
      <c r="G5" s="91"/>
      <c r="H5" s="91"/>
      <c r="I5" s="91"/>
      <c r="J5" s="91"/>
      <c r="K5" s="91"/>
      <c r="L5" s="91"/>
    </row>
    <row r="6" spans="1:13" s="256" customFormat="1" ht="27" customHeight="1">
      <c r="A6" s="477"/>
      <c r="B6" s="141">
        <v>2009</v>
      </c>
      <c r="C6" s="342">
        <v>2010</v>
      </c>
      <c r="D6" s="141">
        <v>2011</v>
      </c>
      <c r="E6" s="213">
        <v>2012</v>
      </c>
      <c r="F6" s="213">
        <v>2013</v>
      </c>
      <c r="G6" s="213">
        <v>2014</v>
      </c>
      <c r="H6" s="213">
        <v>2015</v>
      </c>
      <c r="I6" s="213">
        <v>2016</v>
      </c>
      <c r="J6" s="213">
        <v>2017</v>
      </c>
      <c r="K6" s="213">
        <v>2018</v>
      </c>
      <c r="L6" s="213">
        <v>2019</v>
      </c>
      <c r="M6" s="213">
        <v>2020</v>
      </c>
    </row>
    <row r="7" spans="1:13" s="256" customFormat="1" ht="15" customHeight="1">
      <c r="A7" s="132"/>
      <c r="B7" s="618" t="s">
        <v>207</v>
      </c>
      <c r="C7" s="618"/>
      <c r="D7" s="618"/>
      <c r="E7" s="618"/>
      <c r="F7" s="618"/>
      <c r="G7" s="618"/>
      <c r="H7" s="618"/>
      <c r="I7" s="618"/>
      <c r="J7" s="618"/>
      <c r="K7" s="618"/>
      <c r="L7" s="618"/>
      <c r="M7" s="618"/>
    </row>
    <row r="8" spans="1:13" s="256" customFormat="1" ht="15" customHeight="1">
      <c r="A8" s="457" t="s">
        <v>17</v>
      </c>
      <c r="B8" s="510">
        <f t="shared" ref="B8:J8" si="0">+SUM(B9:B23)</f>
        <v>6745</v>
      </c>
      <c r="C8" s="269">
        <f t="shared" si="0"/>
        <v>7343</v>
      </c>
      <c r="D8" s="269">
        <f t="shared" si="0"/>
        <v>7744</v>
      </c>
      <c r="E8" s="269">
        <f t="shared" si="0"/>
        <v>7772</v>
      </c>
      <c r="F8" s="269">
        <f t="shared" si="0"/>
        <v>7847</v>
      </c>
      <c r="G8" s="269">
        <f t="shared" si="0"/>
        <v>8091</v>
      </c>
      <c r="H8" s="269">
        <f t="shared" si="0"/>
        <v>8092</v>
      </c>
      <c r="I8" s="269">
        <f t="shared" si="0"/>
        <v>8091</v>
      </c>
      <c r="J8" s="269">
        <f t="shared" si="0"/>
        <v>8097.47</v>
      </c>
      <c r="K8" s="269">
        <f>SUM(K9:K23)</f>
        <v>8097</v>
      </c>
      <c r="L8" s="269">
        <f t="shared" ref="L8:M8" si="1">SUM(L9:L23)</f>
        <v>8092.1100000000006</v>
      </c>
      <c r="M8" s="269">
        <f t="shared" si="1"/>
        <v>7811</v>
      </c>
    </row>
    <row r="9" spans="1:13" s="256" customFormat="1" ht="15" customHeight="1">
      <c r="A9" s="256" t="s">
        <v>326</v>
      </c>
      <c r="B9" s="511">
        <v>639</v>
      </c>
      <c r="C9" s="122">
        <v>635</v>
      </c>
      <c r="D9" s="122">
        <v>655</v>
      </c>
      <c r="E9" s="122">
        <v>699</v>
      </c>
      <c r="F9" s="122">
        <v>726</v>
      </c>
      <c r="G9" s="360">
        <v>731</v>
      </c>
      <c r="H9" s="360">
        <v>708</v>
      </c>
      <c r="I9" s="360">
        <v>668</v>
      </c>
      <c r="J9" s="298">
        <v>668</v>
      </c>
      <c r="K9" s="298">
        <v>668</v>
      </c>
      <c r="L9" s="298">
        <v>663</v>
      </c>
      <c r="M9" s="461">
        <v>514</v>
      </c>
    </row>
    <row r="10" spans="1:13" s="256" customFormat="1" ht="15" customHeight="1">
      <c r="A10" s="256" t="s">
        <v>327</v>
      </c>
      <c r="B10" s="511">
        <v>79</v>
      </c>
      <c r="C10" s="122">
        <v>79</v>
      </c>
      <c r="D10" s="122">
        <v>79</v>
      </c>
      <c r="E10" s="122">
        <v>81</v>
      </c>
      <c r="F10" s="122">
        <v>116</v>
      </c>
      <c r="G10" s="360">
        <v>127</v>
      </c>
      <c r="H10" s="360">
        <v>133</v>
      </c>
      <c r="I10" s="360">
        <v>118</v>
      </c>
      <c r="J10" s="298">
        <v>113</v>
      </c>
      <c r="K10" s="298">
        <v>162</v>
      </c>
      <c r="L10" s="298">
        <v>135</v>
      </c>
      <c r="M10" s="461">
        <v>161</v>
      </c>
    </row>
    <row r="11" spans="1:13" s="256" customFormat="1" ht="15" customHeight="1">
      <c r="A11" s="256" t="s">
        <v>328</v>
      </c>
      <c r="B11" s="511">
        <v>1247</v>
      </c>
      <c r="C11" s="122">
        <v>1486</v>
      </c>
      <c r="D11" s="122">
        <v>1495</v>
      </c>
      <c r="E11" s="122">
        <v>1495</v>
      </c>
      <c r="F11" s="122">
        <v>1495</v>
      </c>
      <c r="G11" s="360">
        <v>1621</v>
      </c>
      <c r="H11" s="360">
        <v>1624</v>
      </c>
      <c r="I11" s="360">
        <v>1648</v>
      </c>
      <c r="J11" s="298">
        <v>1648</v>
      </c>
      <c r="K11" s="298">
        <v>1648</v>
      </c>
      <c r="L11" s="298">
        <v>1647.9</v>
      </c>
      <c r="M11" s="461">
        <v>1610</v>
      </c>
    </row>
    <row r="12" spans="1:13" s="256" customFormat="1" ht="15" customHeight="1">
      <c r="A12" s="256" t="s">
        <v>329</v>
      </c>
      <c r="B12" s="511">
        <v>638</v>
      </c>
      <c r="C12" s="122">
        <v>642</v>
      </c>
      <c r="D12" s="122">
        <v>615</v>
      </c>
      <c r="E12" s="122">
        <v>615</v>
      </c>
      <c r="F12" s="122">
        <v>579</v>
      </c>
      <c r="G12" s="360">
        <v>605</v>
      </c>
      <c r="H12" s="360">
        <v>577</v>
      </c>
      <c r="I12" s="360">
        <v>582</v>
      </c>
      <c r="J12" s="298">
        <v>582</v>
      </c>
      <c r="K12" s="298">
        <v>591</v>
      </c>
      <c r="L12" s="298">
        <v>683.14</v>
      </c>
      <c r="M12" s="461">
        <v>610</v>
      </c>
    </row>
    <row r="13" spans="1:13" s="256" customFormat="1" ht="15" customHeight="1">
      <c r="A13" s="256" t="s">
        <v>330</v>
      </c>
      <c r="B13" s="511">
        <v>52</v>
      </c>
      <c r="C13" s="122">
        <v>66</v>
      </c>
      <c r="D13" s="122">
        <v>69</v>
      </c>
      <c r="E13" s="122">
        <v>69</v>
      </c>
      <c r="F13" s="122">
        <v>73</v>
      </c>
      <c r="G13" s="360">
        <v>73</v>
      </c>
      <c r="H13" s="360">
        <v>69</v>
      </c>
      <c r="I13" s="360">
        <v>72</v>
      </c>
      <c r="J13" s="298">
        <v>72</v>
      </c>
      <c r="K13" s="298">
        <v>82</v>
      </c>
      <c r="L13" s="298">
        <v>83.05</v>
      </c>
      <c r="M13" s="461">
        <v>84</v>
      </c>
    </row>
    <row r="14" spans="1:13" s="256" customFormat="1" ht="15" customHeight="1">
      <c r="A14" s="256" t="s">
        <v>331</v>
      </c>
      <c r="B14" s="511">
        <v>91</v>
      </c>
      <c r="C14" s="122">
        <v>85</v>
      </c>
      <c r="D14" s="122">
        <v>89</v>
      </c>
      <c r="E14" s="122">
        <v>83</v>
      </c>
      <c r="F14" s="122">
        <v>83</v>
      </c>
      <c r="G14" s="360">
        <v>86</v>
      </c>
      <c r="H14" s="360">
        <v>86</v>
      </c>
      <c r="I14" s="360">
        <v>86</v>
      </c>
      <c r="J14" s="298">
        <v>86</v>
      </c>
      <c r="K14" s="298">
        <v>86</v>
      </c>
      <c r="L14" s="298">
        <v>89.02</v>
      </c>
      <c r="M14" s="461">
        <v>89</v>
      </c>
    </row>
    <row r="15" spans="1:13" s="256" customFormat="1" ht="15" customHeight="1">
      <c r="A15" s="256" t="s">
        <v>332</v>
      </c>
      <c r="B15" s="511">
        <v>720</v>
      </c>
      <c r="C15" s="122">
        <v>981</v>
      </c>
      <c r="D15" s="122">
        <v>981</v>
      </c>
      <c r="E15" s="122">
        <v>982</v>
      </c>
      <c r="F15" s="122">
        <v>982</v>
      </c>
      <c r="G15" s="360">
        <v>982</v>
      </c>
      <c r="H15" s="360">
        <v>927</v>
      </c>
      <c r="I15" s="360">
        <v>739</v>
      </c>
      <c r="J15" s="298">
        <v>739</v>
      </c>
      <c r="K15" s="298">
        <v>741</v>
      </c>
      <c r="L15" s="298">
        <v>741</v>
      </c>
      <c r="M15" s="461">
        <v>743</v>
      </c>
    </row>
    <row r="16" spans="1:13" s="256" customFormat="1" ht="15" customHeight="1">
      <c r="A16" s="256" t="s">
        <v>333</v>
      </c>
      <c r="B16" s="512">
        <v>1263</v>
      </c>
      <c r="C16" s="384">
        <v>1263</v>
      </c>
      <c r="D16" s="384">
        <v>1306</v>
      </c>
      <c r="E16" s="384">
        <v>1368</v>
      </c>
      <c r="F16" s="384">
        <v>1416</v>
      </c>
      <c r="G16" s="360">
        <v>1418</v>
      </c>
      <c r="H16" s="360">
        <v>1473</v>
      </c>
      <c r="I16" s="360">
        <v>1505</v>
      </c>
      <c r="J16" s="298">
        <v>1506</v>
      </c>
      <c r="K16" s="298">
        <v>1505</v>
      </c>
      <c r="L16" s="298">
        <v>1506</v>
      </c>
      <c r="M16" s="461">
        <v>1455</v>
      </c>
    </row>
    <row r="17" spans="1:13" s="256" customFormat="1" ht="15" customHeight="1">
      <c r="A17" s="256" t="s">
        <v>334</v>
      </c>
      <c r="B17" s="513">
        <v>213</v>
      </c>
      <c r="C17" s="514">
        <v>270</v>
      </c>
      <c r="D17" s="514">
        <v>270</v>
      </c>
      <c r="E17" s="514">
        <v>292</v>
      </c>
      <c r="F17" s="514">
        <v>293</v>
      </c>
      <c r="G17" s="360">
        <v>344</v>
      </c>
      <c r="H17" s="360">
        <v>363</v>
      </c>
      <c r="I17" s="360">
        <v>361</v>
      </c>
      <c r="J17" s="298">
        <v>405</v>
      </c>
      <c r="K17" s="298">
        <v>393</v>
      </c>
      <c r="L17" s="298">
        <v>403</v>
      </c>
      <c r="M17" s="461">
        <v>360</v>
      </c>
    </row>
    <row r="18" spans="1:13" s="256" customFormat="1" ht="15" customHeight="1">
      <c r="A18" s="256" t="s">
        <v>335</v>
      </c>
      <c r="B18" s="515">
        <v>712</v>
      </c>
      <c r="C18" s="485">
        <v>709</v>
      </c>
      <c r="D18" s="485">
        <v>932</v>
      </c>
      <c r="E18" s="122">
        <v>820</v>
      </c>
      <c r="F18" s="122">
        <v>736</v>
      </c>
      <c r="G18" s="360">
        <v>732</v>
      </c>
      <c r="H18" s="360">
        <v>801</v>
      </c>
      <c r="I18" s="360">
        <v>866</v>
      </c>
      <c r="J18" s="298">
        <v>866</v>
      </c>
      <c r="K18" s="298">
        <v>866</v>
      </c>
      <c r="L18" s="298">
        <v>855</v>
      </c>
      <c r="M18" s="461">
        <v>826</v>
      </c>
    </row>
    <row r="19" spans="1:13" s="256" customFormat="1" ht="15" customHeight="1">
      <c r="A19" s="256" t="s">
        <v>336</v>
      </c>
      <c r="B19" s="511">
        <v>282</v>
      </c>
      <c r="C19" s="122">
        <v>213</v>
      </c>
      <c r="D19" s="122">
        <v>196</v>
      </c>
      <c r="E19" s="122">
        <v>193</v>
      </c>
      <c r="F19" s="122">
        <v>230</v>
      </c>
      <c r="G19" s="360">
        <v>223</v>
      </c>
      <c r="H19" s="360">
        <v>192</v>
      </c>
      <c r="I19" s="360">
        <v>324</v>
      </c>
      <c r="J19" s="298">
        <v>324.07</v>
      </c>
      <c r="K19" s="298">
        <v>229</v>
      </c>
      <c r="L19" s="298">
        <v>256</v>
      </c>
      <c r="M19" s="461">
        <v>283</v>
      </c>
    </row>
    <row r="20" spans="1:13" s="256" customFormat="1" ht="15" customHeight="1">
      <c r="A20" s="256" t="s">
        <v>337</v>
      </c>
      <c r="B20" s="511">
        <v>213</v>
      </c>
      <c r="C20" s="122">
        <v>282</v>
      </c>
      <c r="D20" s="122">
        <v>325</v>
      </c>
      <c r="E20" s="122">
        <v>341</v>
      </c>
      <c r="F20" s="122">
        <v>344</v>
      </c>
      <c r="G20" s="360">
        <v>377</v>
      </c>
      <c r="H20" s="360">
        <v>390</v>
      </c>
      <c r="I20" s="360">
        <v>378</v>
      </c>
      <c r="J20" s="298">
        <v>327.3</v>
      </c>
      <c r="K20" s="298">
        <v>327</v>
      </c>
      <c r="L20" s="298">
        <v>291</v>
      </c>
      <c r="M20" s="461">
        <v>350</v>
      </c>
    </row>
    <row r="21" spans="1:13" s="256" customFormat="1" ht="15" customHeight="1">
      <c r="A21" s="256" t="s">
        <v>338</v>
      </c>
      <c r="B21" s="511">
        <v>247</v>
      </c>
      <c r="C21" s="122">
        <v>251</v>
      </c>
      <c r="D21" s="122">
        <v>152</v>
      </c>
      <c r="E21" s="122">
        <v>159</v>
      </c>
      <c r="F21" s="122">
        <v>159</v>
      </c>
      <c r="G21" s="360">
        <v>160</v>
      </c>
      <c r="H21" s="360">
        <v>137</v>
      </c>
      <c r="I21" s="360">
        <v>149</v>
      </c>
      <c r="J21" s="298">
        <v>149.15</v>
      </c>
      <c r="K21" s="298">
        <v>149</v>
      </c>
      <c r="L21" s="298">
        <v>121</v>
      </c>
      <c r="M21" s="461">
        <v>114</v>
      </c>
    </row>
    <row r="22" spans="1:13" s="256" customFormat="1" ht="15" customHeight="1">
      <c r="A22" s="256" t="s">
        <v>339</v>
      </c>
      <c r="B22" s="511">
        <v>268</v>
      </c>
      <c r="C22" s="122">
        <v>284</v>
      </c>
      <c r="D22" s="122">
        <v>468</v>
      </c>
      <c r="E22" s="122">
        <v>453</v>
      </c>
      <c r="F22" s="122">
        <v>441</v>
      </c>
      <c r="G22" s="360">
        <v>440</v>
      </c>
      <c r="H22" s="360">
        <v>445</v>
      </c>
      <c r="I22" s="360">
        <v>428</v>
      </c>
      <c r="J22" s="298">
        <v>445.39</v>
      </c>
      <c r="K22" s="298">
        <v>483</v>
      </c>
      <c r="L22" s="298">
        <v>491</v>
      </c>
      <c r="M22" s="461">
        <v>484</v>
      </c>
    </row>
    <row r="23" spans="1:13" s="256" customFormat="1" ht="15" customHeight="1">
      <c r="A23" s="256" t="s">
        <v>340</v>
      </c>
      <c r="B23" s="511">
        <v>81</v>
      </c>
      <c r="C23" s="122">
        <v>97</v>
      </c>
      <c r="D23" s="122">
        <v>112</v>
      </c>
      <c r="E23" s="122">
        <v>122</v>
      </c>
      <c r="F23" s="122">
        <v>174</v>
      </c>
      <c r="G23" s="360">
        <v>172</v>
      </c>
      <c r="H23" s="360">
        <v>167</v>
      </c>
      <c r="I23" s="360">
        <v>167</v>
      </c>
      <c r="J23" s="298">
        <v>166.56</v>
      </c>
      <c r="K23" s="298">
        <v>167</v>
      </c>
      <c r="L23" s="298">
        <v>127</v>
      </c>
      <c r="M23" s="461">
        <v>128</v>
      </c>
    </row>
    <row r="24" spans="1:13" s="256" customFormat="1" ht="15" customHeight="1">
      <c r="A24" s="257"/>
      <c r="C24" s="516"/>
      <c r="D24" s="516"/>
      <c r="E24" s="516"/>
      <c r="F24" s="516"/>
      <c r="J24" s="298"/>
    </row>
    <row r="25" spans="1:13" s="256" customFormat="1" ht="24.75" customHeight="1">
      <c r="A25" s="257"/>
      <c r="B25" s="619" t="s">
        <v>258</v>
      </c>
      <c r="C25" s="619"/>
      <c r="D25" s="619"/>
      <c r="E25" s="619"/>
      <c r="F25" s="619"/>
      <c r="G25" s="619"/>
      <c r="H25" s="619"/>
      <c r="I25" s="619"/>
      <c r="J25" s="619"/>
      <c r="K25" s="619"/>
      <c r="L25" s="619"/>
      <c r="M25" s="619"/>
    </row>
    <row r="26" spans="1:13" s="256" customFormat="1" ht="18.600000000000001" customHeight="1">
      <c r="A26" s="533"/>
      <c r="B26" s="620" t="s">
        <v>22</v>
      </c>
      <c r="C26" s="620"/>
      <c r="D26" s="620"/>
      <c r="E26" s="620"/>
      <c r="F26" s="620"/>
      <c r="G26" s="620"/>
      <c r="H26" s="620"/>
      <c r="I26" s="620"/>
      <c r="J26" s="620"/>
      <c r="K26" s="620"/>
      <c r="L26" s="620"/>
      <c r="M26" s="620"/>
    </row>
    <row r="27" spans="1:13" s="256" customFormat="1" ht="18.600000000000001" customHeight="1">
      <c r="A27" s="257"/>
      <c r="B27" s="532"/>
      <c r="C27" s="342">
        <v>2011</v>
      </c>
      <c r="D27" s="141">
        <v>2011</v>
      </c>
      <c r="E27" s="213">
        <v>2012</v>
      </c>
      <c r="F27" s="213">
        <v>2013</v>
      </c>
      <c r="G27" s="213">
        <v>2014</v>
      </c>
      <c r="H27" s="213">
        <v>2015</v>
      </c>
      <c r="I27" s="213">
        <v>2016</v>
      </c>
      <c r="J27" s="213">
        <v>2017</v>
      </c>
      <c r="K27" s="213">
        <v>2018</v>
      </c>
      <c r="L27" s="213">
        <v>2019</v>
      </c>
      <c r="M27" s="213">
        <v>2020</v>
      </c>
    </row>
    <row r="28" spans="1:13" s="256" customFormat="1" ht="15" customHeight="1">
      <c r="A28" s="457" t="s">
        <v>17</v>
      </c>
      <c r="B28" s="517">
        <v>107</v>
      </c>
      <c r="C28" s="431">
        <f>+D28</f>
        <v>105.46098324935313</v>
      </c>
      <c r="D28" s="431">
        <f t="shared" ref="D28:I43" si="2">+D8/C8*100</f>
        <v>105.46098324935313</v>
      </c>
      <c r="E28" s="431">
        <f t="shared" si="2"/>
        <v>100.36157024793388</v>
      </c>
      <c r="F28" s="431">
        <f t="shared" si="2"/>
        <v>100.9650025733402</v>
      </c>
      <c r="G28" s="431">
        <f t="shared" si="2"/>
        <v>103.10946858672104</v>
      </c>
      <c r="H28" s="431">
        <f t="shared" si="2"/>
        <v>100.012359411692</v>
      </c>
      <c r="I28" s="431">
        <f t="shared" si="2"/>
        <v>99.9876421156698</v>
      </c>
      <c r="J28" s="431">
        <f t="shared" ref="J28:J43" si="3">+J8/I8*100</f>
        <v>100.07996539364727</v>
      </c>
      <c r="K28" s="431">
        <f t="shared" ref="K28:M43" si="4">+K8/J8*100</f>
        <v>99.99419571792177</v>
      </c>
      <c r="L28" s="431">
        <f t="shared" si="4"/>
        <v>99.939607261948879</v>
      </c>
      <c r="M28" s="431">
        <f t="shared" si="4"/>
        <v>96.526122358692604</v>
      </c>
    </row>
    <row r="29" spans="1:13" s="256" customFormat="1" ht="15" customHeight="1">
      <c r="A29" s="256" t="s">
        <v>326</v>
      </c>
      <c r="B29" s="518">
        <v>101</v>
      </c>
      <c r="C29" s="519">
        <f t="shared" ref="C29:C43" si="5">+D29</f>
        <v>103.14960629921259</v>
      </c>
      <c r="D29" s="519">
        <f t="shared" si="2"/>
        <v>103.14960629921259</v>
      </c>
      <c r="E29" s="519">
        <f t="shared" si="2"/>
        <v>106.71755725190839</v>
      </c>
      <c r="F29" s="519">
        <f t="shared" si="2"/>
        <v>103.862660944206</v>
      </c>
      <c r="G29" s="472">
        <f t="shared" si="2"/>
        <v>100.68870523415978</v>
      </c>
      <c r="H29" s="472">
        <f t="shared" si="2"/>
        <v>96.85362517099864</v>
      </c>
      <c r="I29" s="519">
        <f t="shared" si="2"/>
        <v>94.350282485875709</v>
      </c>
      <c r="J29" s="519">
        <f t="shared" si="3"/>
        <v>100</v>
      </c>
      <c r="K29" s="519">
        <f t="shared" si="4"/>
        <v>100</v>
      </c>
      <c r="L29" s="519">
        <f t="shared" si="4"/>
        <v>99.251497005988014</v>
      </c>
      <c r="M29" s="519">
        <f t="shared" si="4"/>
        <v>77.526395173454006</v>
      </c>
    </row>
    <row r="30" spans="1:13" s="256" customFormat="1" ht="15" customHeight="1">
      <c r="A30" s="256" t="s">
        <v>327</v>
      </c>
      <c r="B30" s="518">
        <v>102</v>
      </c>
      <c r="C30" s="519">
        <f t="shared" si="5"/>
        <v>100</v>
      </c>
      <c r="D30" s="519">
        <f t="shared" si="2"/>
        <v>100</v>
      </c>
      <c r="E30" s="519">
        <f t="shared" si="2"/>
        <v>102.53164556962024</v>
      </c>
      <c r="F30" s="519">
        <f t="shared" si="2"/>
        <v>143.20987654320987</v>
      </c>
      <c r="G30" s="472">
        <f t="shared" si="2"/>
        <v>109.48275862068965</v>
      </c>
      <c r="H30" s="472">
        <f t="shared" si="2"/>
        <v>104.72440944881889</v>
      </c>
      <c r="I30" s="519">
        <f t="shared" si="2"/>
        <v>88.721804511278194</v>
      </c>
      <c r="J30" s="519">
        <f t="shared" si="3"/>
        <v>95.762711864406782</v>
      </c>
      <c r="K30" s="519">
        <f t="shared" si="4"/>
        <v>143.36283185840708</v>
      </c>
      <c r="L30" s="519">
        <f t="shared" si="4"/>
        <v>83.333333333333343</v>
      </c>
      <c r="M30" s="519">
        <f t="shared" si="4"/>
        <v>119.25925925925927</v>
      </c>
    </row>
    <row r="31" spans="1:13" s="256" customFormat="1" ht="15" customHeight="1">
      <c r="A31" s="256" t="s">
        <v>328</v>
      </c>
      <c r="B31" s="518">
        <v>100</v>
      </c>
      <c r="C31" s="519">
        <f t="shared" si="5"/>
        <v>100.60565275908479</v>
      </c>
      <c r="D31" s="519">
        <f t="shared" si="2"/>
        <v>100.60565275908479</v>
      </c>
      <c r="E31" s="519">
        <f t="shared" si="2"/>
        <v>100</v>
      </c>
      <c r="F31" s="519">
        <f t="shared" si="2"/>
        <v>100</v>
      </c>
      <c r="G31" s="472">
        <f t="shared" si="2"/>
        <v>108.42809364548496</v>
      </c>
      <c r="H31" s="472">
        <f t="shared" si="2"/>
        <v>100.18507094386182</v>
      </c>
      <c r="I31" s="519">
        <f t="shared" si="2"/>
        <v>101.47783251231527</v>
      </c>
      <c r="J31" s="519">
        <f t="shared" si="3"/>
        <v>100</v>
      </c>
      <c r="K31" s="519">
        <f t="shared" si="4"/>
        <v>100</v>
      </c>
      <c r="L31" s="519">
        <f t="shared" si="4"/>
        <v>99.993932038834956</v>
      </c>
      <c r="M31" s="519">
        <f t="shared" si="4"/>
        <v>97.7001031615996</v>
      </c>
    </row>
    <row r="32" spans="1:13" s="256" customFormat="1" ht="15" customHeight="1">
      <c r="A32" s="256" t="s">
        <v>329</v>
      </c>
      <c r="B32" s="518">
        <v>98</v>
      </c>
      <c r="C32" s="519">
        <f t="shared" si="5"/>
        <v>95.794392523364493</v>
      </c>
      <c r="D32" s="519">
        <f t="shared" si="2"/>
        <v>95.794392523364493</v>
      </c>
      <c r="E32" s="519">
        <f t="shared" si="2"/>
        <v>100</v>
      </c>
      <c r="F32" s="519">
        <f t="shared" si="2"/>
        <v>94.146341463414629</v>
      </c>
      <c r="G32" s="472">
        <f t="shared" si="2"/>
        <v>104.49050086355787</v>
      </c>
      <c r="H32" s="472">
        <f t="shared" si="2"/>
        <v>95.371900826446279</v>
      </c>
      <c r="I32" s="519">
        <f t="shared" si="2"/>
        <v>100.86655112651646</v>
      </c>
      <c r="J32" s="519">
        <f t="shared" si="3"/>
        <v>100</v>
      </c>
      <c r="K32" s="519">
        <f t="shared" si="4"/>
        <v>101.54639175257731</v>
      </c>
      <c r="L32" s="519">
        <f t="shared" si="4"/>
        <v>115.59052453468696</v>
      </c>
      <c r="M32" s="519">
        <f t="shared" si="4"/>
        <v>89.293556225663849</v>
      </c>
    </row>
    <row r="33" spans="1:13" s="256" customFormat="1" ht="15" customHeight="1">
      <c r="A33" s="256" t="s">
        <v>330</v>
      </c>
      <c r="B33" s="518">
        <v>173</v>
      </c>
      <c r="C33" s="519">
        <f t="shared" si="5"/>
        <v>104.54545454545455</v>
      </c>
      <c r="D33" s="519">
        <f t="shared" si="2"/>
        <v>104.54545454545455</v>
      </c>
      <c r="E33" s="519">
        <f t="shared" si="2"/>
        <v>100</v>
      </c>
      <c r="F33" s="519">
        <f t="shared" si="2"/>
        <v>105.79710144927536</v>
      </c>
      <c r="G33" s="472">
        <f t="shared" si="2"/>
        <v>100</v>
      </c>
      <c r="H33" s="472">
        <f t="shared" si="2"/>
        <v>94.520547945205479</v>
      </c>
      <c r="I33" s="519">
        <f t="shared" si="2"/>
        <v>104.34782608695652</v>
      </c>
      <c r="J33" s="519">
        <f t="shared" si="3"/>
        <v>100</v>
      </c>
      <c r="K33" s="519">
        <f t="shared" si="4"/>
        <v>113.88888888888889</v>
      </c>
      <c r="L33" s="519">
        <f t="shared" si="4"/>
        <v>101.28048780487804</v>
      </c>
      <c r="M33" s="519">
        <f t="shared" si="4"/>
        <v>101.14388922335942</v>
      </c>
    </row>
    <row r="34" spans="1:13" s="256" customFormat="1" ht="15" customHeight="1">
      <c r="A34" s="256" t="s">
        <v>331</v>
      </c>
      <c r="B34" s="518">
        <v>112</v>
      </c>
      <c r="C34" s="519">
        <f t="shared" si="5"/>
        <v>104.70588235294119</v>
      </c>
      <c r="D34" s="519">
        <f t="shared" si="2"/>
        <v>104.70588235294119</v>
      </c>
      <c r="E34" s="519">
        <f t="shared" si="2"/>
        <v>93.258426966292134</v>
      </c>
      <c r="F34" s="519">
        <f t="shared" si="2"/>
        <v>100</v>
      </c>
      <c r="G34" s="472">
        <f t="shared" si="2"/>
        <v>103.6144578313253</v>
      </c>
      <c r="H34" s="472">
        <f t="shared" si="2"/>
        <v>100</v>
      </c>
      <c r="I34" s="519">
        <f t="shared" si="2"/>
        <v>100</v>
      </c>
      <c r="J34" s="519">
        <f t="shared" si="3"/>
        <v>100</v>
      </c>
      <c r="K34" s="519">
        <f t="shared" si="4"/>
        <v>100</v>
      </c>
      <c r="L34" s="519">
        <f t="shared" si="4"/>
        <v>103.51162790697674</v>
      </c>
      <c r="M34" s="519">
        <f t="shared" si="4"/>
        <v>99.977533138620544</v>
      </c>
    </row>
    <row r="35" spans="1:13" s="256" customFormat="1" ht="15" customHeight="1">
      <c r="A35" s="256" t="s">
        <v>332</v>
      </c>
      <c r="B35" s="518">
        <v>131</v>
      </c>
      <c r="C35" s="519">
        <f t="shared" si="5"/>
        <v>100</v>
      </c>
      <c r="D35" s="519">
        <f t="shared" si="2"/>
        <v>100</v>
      </c>
      <c r="E35" s="519">
        <f t="shared" si="2"/>
        <v>100.10193679918451</v>
      </c>
      <c r="F35" s="519">
        <f t="shared" si="2"/>
        <v>100</v>
      </c>
      <c r="G35" s="472">
        <f t="shared" si="2"/>
        <v>100</v>
      </c>
      <c r="H35" s="472">
        <f t="shared" si="2"/>
        <v>94.399185336048888</v>
      </c>
      <c r="I35" s="519">
        <f t="shared" si="2"/>
        <v>79.719525350593315</v>
      </c>
      <c r="J35" s="519">
        <f t="shared" si="3"/>
        <v>100</v>
      </c>
      <c r="K35" s="519">
        <f t="shared" si="4"/>
        <v>100.27063599458728</v>
      </c>
      <c r="L35" s="519">
        <f t="shared" si="4"/>
        <v>100</v>
      </c>
      <c r="M35" s="519">
        <f t="shared" si="4"/>
        <v>100.26990553306344</v>
      </c>
    </row>
    <row r="36" spans="1:13" s="256" customFormat="1" ht="15" customHeight="1">
      <c r="A36" s="256" t="s">
        <v>333</v>
      </c>
      <c r="B36" s="518">
        <v>117</v>
      </c>
      <c r="C36" s="519">
        <f t="shared" si="5"/>
        <v>103.40459224069676</v>
      </c>
      <c r="D36" s="519">
        <f t="shared" si="2"/>
        <v>103.40459224069676</v>
      </c>
      <c r="E36" s="519">
        <f t="shared" si="2"/>
        <v>104.74732006125573</v>
      </c>
      <c r="F36" s="519">
        <f t="shared" si="2"/>
        <v>103.50877192982458</v>
      </c>
      <c r="G36" s="472">
        <f t="shared" si="2"/>
        <v>100.14124293785312</v>
      </c>
      <c r="H36" s="472">
        <f t="shared" si="2"/>
        <v>103.87870239774331</v>
      </c>
      <c r="I36" s="519">
        <f t="shared" si="2"/>
        <v>102.1724372029871</v>
      </c>
      <c r="J36" s="519">
        <f t="shared" si="3"/>
        <v>100.06644518272425</v>
      </c>
      <c r="K36" s="519">
        <f t="shared" si="4"/>
        <v>99.933598937583</v>
      </c>
      <c r="L36" s="519">
        <f t="shared" si="4"/>
        <v>100.06644518272425</v>
      </c>
      <c r="M36" s="519">
        <f t="shared" si="4"/>
        <v>96.613545816733065</v>
      </c>
    </row>
    <row r="37" spans="1:13" s="256" customFormat="1" ht="15" customHeight="1">
      <c r="A37" s="256" t="s">
        <v>334</v>
      </c>
      <c r="B37" s="518">
        <v>105</v>
      </c>
      <c r="C37" s="519">
        <f t="shared" si="5"/>
        <v>100</v>
      </c>
      <c r="D37" s="519">
        <f t="shared" si="2"/>
        <v>100</v>
      </c>
      <c r="E37" s="519">
        <f t="shared" si="2"/>
        <v>108.14814814814815</v>
      </c>
      <c r="F37" s="519">
        <f t="shared" si="2"/>
        <v>100.34246575342465</v>
      </c>
      <c r="G37" s="472">
        <f t="shared" si="2"/>
        <v>117.40614334470989</v>
      </c>
      <c r="H37" s="472">
        <f t="shared" si="2"/>
        <v>105.5232558139535</v>
      </c>
      <c r="I37" s="519">
        <f t="shared" si="2"/>
        <v>99.449035812672179</v>
      </c>
      <c r="J37" s="519">
        <f t="shared" si="3"/>
        <v>112.18836565096953</v>
      </c>
      <c r="K37" s="519">
        <f t="shared" si="4"/>
        <v>97.037037037037038</v>
      </c>
      <c r="L37" s="519">
        <f t="shared" si="4"/>
        <v>102.5445292620865</v>
      </c>
      <c r="M37" s="519">
        <f t="shared" si="4"/>
        <v>89.330024813895776</v>
      </c>
    </row>
    <row r="38" spans="1:13" s="256" customFormat="1" ht="15" customHeight="1">
      <c r="A38" s="256" t="s">
        <v>335</v>
      </c>
      <c r="B38" s="518">
        <v>102</v>
      </c>
      <c r="C38" s="519">
        <f t="shared" si="5"/>
        <v>131.45275035260931</v>
      </c>
      <c r="D38" s="519">
        <f t="shared" si="2"/>
        <v>131.45275035260931</v>
      </c>
      <c r="E38" s="519">
        <f t="shared" si="2"/>
        <v>87.982832618025753</v>
      </c>
      <c r="F38" s="519">
        <f t="shared" si="2"/>
        <v>89.756097560975618</v>
      </c>
      <c r="G38" s="472">
        <f t="shared" si="2"/>
        <v>99.456521739130437</v>
      </c>
      <c r="H38" s="472">
        <f t="shared" si="2"/>
        <v>109.42622950819671</v>
      </c>
      <c r="I38" s="519">
        <f t="shared" si="2"/>
        <v>108.11485642946317</v>
      </c>
      <c r="J38" s="519">
        <f t="shared" si="3"/>
        <v>100</v>
      </c>
      <c r="K38" s="519">
        <f t="shared" si="4"/>
        <v>100</v>
      </c>
      <c r="L38" s="519">
        <f t="shared" si="4"/>
        <v>98.729792147806009</v>
      </c>
      <c r="M38" s="519">
        <f t="shared" si="4"/>
        <v>96.608187134502927</v>
      </c>
    </row>
    <row r="39" spans="1:13" s="256" customFormat="1" ht="15" customHeight="1">
      <c r="A39" s="256" t="s">
        <v>336</v>
      </c>
      <c r="B39" s="518">
        <v>135</v>
      </c>
      <c r="C39" s="519">
        <f t="shared" si="5"/>
        <v>92.018779342723008</v>
      </c>
      <c r="D39" s="519">
        <f t="shared" si="2"/>
        <v>92.018779342723008</v>
      </c>
      <c r="E39" s="519">
        <f t="shared" si="2"/>
        <v>98.469387755102048</v>
      </c>
      <c r="F39" s="519">
        <f t="shared" si="2"/>
        <v>119.17098445595855</v>
      </c>
      <c r="G39" s="472">
        <f t="shared" si="2"/>
        <v>96.956521739130437</v>
      </c>
      <c r="H39" s="472">
        <f t="shared" si="2"/>
        <v>86.098654708520186</v>
      </c>
      <c r="I39" s="519">
        <f t="shared" si="2"/>
        <v>168.75</v>
      </c>
      <c r="J39" s="519">
        <f t="shared" si="3"/>
        <v>100.02160493827161</v>
      </c>
      <c r="K39" s="519">
        <f t="shared" si="4"/>
        <v>70.663745487086132</v>
      </c>
      <c r="L39" s="519">
        <f t="shared" si="4"/>
        <v>111.79039301310043</v>
      </c>
      <c r="M39" s="519">
        <f t="shared" si="4"/>
        <v>110.546875</v>
      </c>
    </row>
    <row r="40" spans="1:13" s="256" customFormat="1" ht="15" customHeight="1">
      <c r="A40" s="256" t="s">
        <v>337</v>
      </c>
      <c r="B40" s="518">
        <v>117</v>
      </c>
      <c r="C40" s="519">
        <f t="shared" si="5"/>
        <v>115.24822695035462</v>
      </c>
      <c r="D40" s="519">
        <f t="shared" si="2"/>
        <v>115.24822695035462</v>
      </c>
      <c r="E40" s="519">
        <f t="shared" si="2"/>
        <v>104.92307692307692</v>
      </c>
      <c r="F40" s="519">
        <f t="shared" si="2"/>
        <v>100.87976539589442</v>
      </c>
      <c r="G40" s="472">
        <f t="shared" si="2"/>
        <v>109.59302325581395</v>
      </c>
      <c r="H40" s="472">
        <f t="shared" si="2"/>
        <v>103.44827586206897</v>
      </c>
      <c r="I40" s="519">
        <f t="shared" si="2"/>
        <v>96.92307692307692</v>
      </c>
      <c r="J40" s="519">
        <f t="shared" si="3"/>
        <v>86.587301587301596</v>
      </c>
      <c r="K40" s="519">
        <f t="shared" si="4"/>
        <v>99.908340971585702</v>
      </c>
      <c r="L40" s="519">
        <f t="shared" si="4"/>
        <v>88.9908256880734</v>
      </c>
      <c r="M40" s="519">
        <f t="shared" si="4"/>
        <v>120.27491408934708</v>
      </c>
    </row>
    <row r="41" spans="1:13" s="256" customFormat="1" ht="15" customHeight="1">
      <c r="A41" s="256" t="s">
        <v>338</v>
      </c>
      <c r="B41" s="518">
        <v>101</v>
      </c>
      <c r="C41" s="519">
        <f t="shared" si="5"/>
        <v>60.557768924302792</v>
      </c>
      <c r="D41" s="519">
        <f t="shared" si="2"/>
        <v>60.557768924302792</v>
      </c>
      <c r="E41" s="519">
        <f t="shared" si="2"/>
        <v>104.60526315789474</v>
      </c>
      <c r="F41" s="519">
        <f t="shared" si="2"/>
        <v>100</v>
      </c>
      <c r="G41" s="472">
        <f t="shared" si="2"/>
        <v>100.62893081761007</v>
      </c>
      <c r="H41" s="472">
        <f t="shared" si="2"/>
        <v>85.625</v>
      </c>
      <c r="I41" s="519">
        <f t="shared" si="2"/>
        <v>108.75912408759123</v>
      </c>
      <c r="J41" s="519">
        <f t="shared" si="3"/>
        <v>100.10067114093961</v>
      </c>
      <c r="K41" s="519">
        <f t="shared" si="4"/>
        <v>99.899430103922228</v>
      </c>
      <c r="L41" s="519">
        <f t="shared" si="4"/>
        <v>81.208053691275168</v>
      </c>
      <c r="M41" s="519">
        <f t="shared" si="4"/>
        <v>94.214876033057848</v>
      </c>
    </row>
    <row r="42" spans="1:13" s="256" customFormat="1" ht="15" customHeight="1">
      <c r="A42" s="256" t="s">
        <v>339</v>
      </c>
      <c r="B42" s="518">
        <v>76</v>
      </c>
      <c r="C42" s="519">
        <f t="shared" si="5"/>
        <v>164.78873239436621</v>
      </c>
      <c r="D42" s="519">
        <f t="shared" si="2"/>
        <v>164.78873239436621</v>
      </c>
      <c r="E42" s="519">
        <f t="shared" si="2"/>
        <v>96.794871794871796</v>
      </c>
      <c r="F42" s="519">
        <f t="shared" si="2"/>
        <v>97.350993377483448</v>
      </c>
      <c r="G42" s="472">
        <f t="shared" si="2"/>
        <v>99.773242630385482</v>
      </c>
      <c r="H42" s="472">
        <f t="shared" si="2"/>
        <v>101.13636363636364</v>
      </c>
      <c r="I42" s="519">
        <f t="shared" si="2"/>
        <v>96.179775280898866</v>
      </c>
      <c r="J42" s="519">
        <f t="shared" si="3"/>
        <v>104.06308411214953</v>
      </c>
      <c r="K42" s="519">
        <f t="shared" si="4"/>
        <v>108.44428478412178</v>
      </c>
      <c r="L42" s="519">
        <f t="shared" si="4"/>
        <v>101.65631469979297</v>
      </c>
      <c r="M42" s="519">
        <f t="shared" si="4"/>
        <v>98.574338085539708</v>
      </c>
    </row>
    <row r="43" spans="1:13" s="256" customFormat="1" ht="15" customHeight="1">
      <c r="A43" s="256" t="s">
        <v>340</v>
      </c>
      <c r="B43" s="518">
        <v>105</v>
      </c>
      <c r="C43" s="519">
        <f t="shared" si="5"/>
        <v>115.46391752577318</v>
      </c>
      <c r="D43" s="519">
        <f t="shared" si="2"/>
        <v>115.46391752577318</v>
      </c>
      <c r="E43" s="519">
        <f t="shared" si="2"/>
        <v>108.92857142857142</v>
      </c>
      <c r="F43" s="519">
        <f t="shared" si="2"/>
        <v>142.62295081967213</v>
      </c>
      <c r="G43" s="472">
        <f t="shared" si="2"/>
        <v>98.850574712643677</v>
      </c>
      <c r="H43" s="472">
        <f t="shared" si="2"/>
        <v>97.093023255813947</v>
      </c>
      <c r="I43" s="519">
        <f t="shared" si="2"/>
        <v>100</v>
      </c>
      <c r="J43" s="519">
        <f t="shared" si="3"/>
        <v>99.736526946107787</v>
      </c>
      <c r="K43" s="519">
        <f t="shared" si="4"/>
        <v>100.26416906820366</v>
      </c>
      <c r="L43" s="519">
        <f t="shared" si="4"/>
        <v>76.047904191616766</v>
      </c>
      <c r="M43" s="519">
        <f t="shared" si="4"/>
        <v>100.78740157480314</v>
      </c>
    </row>
    <row r="44" spans="1:13" s="256" customFormat="1" ht="15" customHeight="1">
      <c r="C44" s="520"/>
      <c r="D44" s="520"/>
      <c r="E44" s="520"/>
      <c r="F44" s="520"/>
      <c r="J44" s="175"/>
    </row>
  </sheetData>
  <mergeCells count="3">
    <mergeCell ref="B7:M7"/>
    <mergeCell ref="B25:M25"/>
    <mergeCell ref="B26:M26"/>
  </mergeCells>
  <pageMargins left="0.74803149606299202" right="0.511811023622047" top="0.62992125984252001" bottom="0.62992125984252001" header="0.511811023622047" footer="0.23622047244094499"/>
  <pageSetup orientation="portrait" r:id="rId1"/>
  <headerFooter alignWithMargins="0"/>
  <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>
    <tabColor rgb="FF00B050"/>
  </sheetPr>
  <dimension ref="A1:S199"/>
  <sheetViews>
    <sheetView workbookViewId="0">
      <selection activeCell="R9" sqref="R9"/>
    </sheetView>
  </sheetViews>
  <sheetFormatPr defaultRowHeight="12.75"/>
  <cols>
    <col min="1" max="1" width="58.7109375" style="256" customWidth="1"/>
    <col min="2" max="2" width="61.7109375" style="256" hidden="1" customWidth="1"/>
    <col min="3" max="3" width="61.28515625" style="256" hidden="1" customWidth="1"/>
    <col min="4" max="4" width="10.140625" style="256" hidden="1" customWidth="1"/>
    <col min="5" max="5" width="11.7109375" style="256" customWidth="1"/>
    <col min="6" max="9" width="11.7109375" style="256" hidden="1" customWidth="1"/>
    <col min="10" max="10" width="11.7109375" style="256" customWidth="1"/>
    <col min="11" max="12" width="11.7109375" style="256" hidden="1" customWidth="1"/>
    <col min="13" max="13" width="11.7109375" style="256" customWidth="1"/>
    <col min="14" max="14" width="10.28515625" style="256" bestFit="1" customWidth="1"/>
    <col min="15" max="256" width="9.140625" style="256"/>
    <col min="257" max="257" width="58.7109375" style="256" customWidth="1"/>
    <col min="258" max="263" width="0" style="256" hidden="1" customWidth="1"/>
    <col min="264" max="267" width="10.42578125" style="256" customWidth="1"/>
    <col min="268" max="512" width="9.140625" style="256"/>
    <col min="513" max="513" width="58.7109375" style="256" customWidth="1"/>
    <col min="514" max="519" width="0" style="256" hidden="1" customWidth="1"/>
    <col min="520" max="523" width="10.42578125" style="256" customWidth="1"/>
    <col min="524" max="768" width="9.140625" style="256"/>
    <col min="769" max="769" width="58.7109375" style="256" customWidth="1"/>
    <col min="770" max="775" width="0" style="256" hidden="1" customWidth="1"/>
    <col min="776" max="779" width="10.42578125" style="256" customWidth="1"/>
    <col min="780" max="1024" width="9.140625" style="256"/>
    <col min="1025" max="1025" width="58.7109375" style="256" customWidth="1"/>
    <col min="1026" max="1031" width="0" style="256" hidden="1" customWidth="1"/>
    <col min="1032" max="1035" width="10.42578125" style="256" customWidth="1"/>
    <col min="1036" max="1280" width="9.140625" style="256"/>
    <col min="1281" max="1281" width="58.7109375" style="256" customWidth="1"/>
    <col min="1282" max="1287" width="0" style="256" hidden="1" customWidth="1"/>
    <col min="1288" max="1291" width="10.42578125" style="256" customWidth="1"/>
    <col min="1292" max="1536" width="9.140625" style="256"/>
    <col min="1537" max="1537" width="58.7109375" style="256" customWidth="1"/>
    <col min="1538" max="1543" width="0" style="256" hidden="1" customWidth="1"/>
    <col min="1544" max="1547" width="10.42578125" style="256" customWidth="1"/>
    <col min="1548" max="1792" width="9.140625" style="256"/>
    <col min="1793" max="1793" width="58.7109375" style="256" customWidth="1"/>
    <col min="1794" max="1799" width="0" style="256" hidden="1" customWidth="1"/>
    <col min="1800" max="1803" width="10.42578125" style="256" customWidth="1"/>
    <col min="1804" max="2048" width="9.140625" style="256"/>
    <col min="2049" max="2049" width="58.7109375" style="256" customWidth="1"/>
    <col min="2050" max="2055" width="0" style="256" hidden="1" customWidth="1"/>
    <col min="2056" max="2059" width="10.42578125" style="256" customWidth="1"/>
    <col min="2060" max="2304" width="9.140625" style="256"/>
    <col min="2305" max="2305" width="58.7109375" style="256" customWidth="1"/>
    <col min="2306" max="2311" width="0" style="256" hidden="1" customWidth="1"/>
    <col min="2312" max="2315" width="10.42578125" style="256" customWidth="1"/>
    <col min="2316" max="2560" width="9.140625" style="256"/>
    <col min="2561" max="2561" width="58.7109375" style="256" customWidth="1"/>
    <col min="2562" max="2567" width="0" style="256" hidden="1" customWidth="1"/>
    <col min="2568" max="2571" width="10.42578125" style="256" customWidth="1"/>
    <col min="2572" max="2816" width="9.140625" style="256"/>
    <col min="2817" max="2817" width="58.7109375" style="256" customWidth="1"/>
    <col min="2818" max="2823" width="0" style="256" hidden="1" customWidth="1"/>
    <col min="2824" max="2827" width="10.42578125" style="256" customWidth="1"/>
    <col min="2828" max="3072" width="9.140625" style="256"/>
    <col min="3073" max="3073" width="58.7109375" style="256" customWidth="1"/>
    <col min="3074" max="3079" width="0" style="256" hidden="1" customWidth="1"/>
    <col min="3080" max="3083" width="10.42578125" style="256" customWidth="1"/>
    <col min="3084" max="3328" width="9.140625" style="256"/>
    <col min="3329" max="3329" width="58.7109375" style="256" customWidth="1"/>
    <col min="3330" max="3335" width="0" style="256" hidden="1" customWidth="1"/>
    <col min="3336" max="3339" width="10.42578125" style="256" customWidth="1"/>
    <col min="3340" max="3584" width="9.140625" style="256"/>
    <col min="3585" max="3585" width="58.7109375" style="256" customWidth="1"/>
    <col min="3586" max="3591" width="0" style="256" hidden="1" customWidth="1"/>
    <col min="3592" max="3595" width="10.42578125" style="256" customWidth="1"/>
    <col min="3596" max="3840" width="9.140625" style="256"/>
    <col min="3841" max="3841" width="58.7109375" style="256" customWidth="1"/>
    <col min="3842" max="3847" width="0" style="256" hidden="1" customWidth="1"/>
    <col min="3848" max="3851" width="10.42578125" style="256" customWidth="1"/>
    <col min="3852" max="4096" width="9.140625" style="256"/>
    <col min="4097" max="4097" width="58.7109375" style="256" customWidth="1"/>
    <col min="4098" max="4103" width="0" style="256" hidden="1" customWidth="1"/>
    <col min="4104" max="4107" width="10.42578125" style="256" customWidth="1"/>
    <col min="4108" max="4352" width="9.140625" style="256"/>
    <col min="4353" max="4353" width="58.7109375" style="256" customWidth="1"/>
    <col min="4354" max="4359" width="0" style="256" hidden="1" customWidth="1"/>
    <col min="4360" max="4363" width="10.42578125" style="256" customWidth="1"/>
    <col min="4364" max="4608" width="9.140625" style="256"/>
    <col min="4609" max="4609" width="58.7109375" style="256" customWidth="1"/>
    <col min="4610" max="4615" width="0" style="256" hidden="1" customWidth="1"/>
    <col min="4616" max="4619" width="10.42578125" style="256" customWidth="1"/>
    <col min="4620" max="4864" width="9.140625" style="256"/>
    <col min="4865" max="4865" width="58.7109375" style="256" customWidth="1"/>
    <col min="4866" max="4871" width="0" style="256" hidden="1" customWidth="1"/>
    <col min="4872" max="4875" width="10.42578125" style="256" customWidth="1"/>
    <col min="4876" max="5120" width="9.140625" style="256"/>
    <col min="5121" max="5121" width="58.7109375" style="256" customWidth="1"/>
    <col min="5122" max="5127" width="0" style="256" hidden="1" customWidth="1"/>
    <col min="5128" max="5131" width="10.42578125" style="256" customWidth="1"/>
    <col min="5132" max="5376" width="9.140625" style="256"/>
    <col min="5377" max="5377" width="58.7109375" style="256" customWidth="1"/>
    <col min="5378" max="5383" width="0" style="256" hidden="1" customWidth="1"/>
    <col min="5384" max="5387" width="10.42578125" style="256" customWidth="1"/>
    <col min="5388" max="5632" width="9.140625" style="256"/>
    <col min="5633" max="5633" width="58.7109375" style="256" customWidth="1"/>
    <col min="5634" max="5639" width="0" style="256" hidden="1" customWidth="1"/>
    <col min="5640" max="5643" width="10.42578125" style="256" customWidth="1"/>
    <col min="5644" max="5888" width="9.140625" style="256"/>
    <col min="5889" max="5889" width="58.7109375" style="256" customWidth="1"/>
    <col min="5890" max="5895" width="0" style="256" hidden="1" customWidth="1"/>
    <col min="5896" max="5899" width="10.42578125" style="256" customWidth="1"/>
    <col min="5900" max="6144" width="9.140625" style="256"/>
    <col min="6145" max="6145" width="58.7109375" style="256" customWidth="1"/>
    <col min="6146" max="6151" width="0" style="256" hidden="1" customWidth="1"/>
    <col min="6152" max="6155" width="10.42578125" style="256" customWidth="1"/>
    <col min="6156" max="6400" width="9.140625" style="256"/>
    <col min="6401" max="6401" width="58.7109375" style="256" customWidth="1"/>
    <col min="6402" max="6407" width="0" style="256" hidden="1" customWidth="1"/>
    <col min="6408" max="6411" width="10.42578125" style="256" customWidth="1"/>
    <col min="6412" max="6656" width="9.140625" style="256"/>
    <col min="6657" max="6657" width="58.7109375" style="256" customWidth="1"/>
    <col min="6658" max="6663" width="0" style="256" hidden="1" customWidth="1"/>
    <col min="6664" max="6667" width="10.42578125" style="256" customWidth="1"/>
    <col min="6668" max="6912" width="9.140625" style="256"/>
    <col min="6913" max="6913" width="58.7109375" style="256" customWidth="1"/>
    <col min="6914" max="6919" width="0" style="256" hidden="1" customWidth="1"/>
    <col min="6920" max="6923" width="10.42578125" style="256" customWidth="1"/>
    <col min="6924" max="7168" width="9.140625" style="256"/>
    <col min="7169" max="7169" width="58.7109375" style="256" customWidth="1"/>
    <col min="7170" max="7175" width="0" style="256" hidden="1" customWidth="1"/>
    <col min="7176" max="7179" width="10.42578125" style="256" customWidth="1"/>
    <col min="7180" max="7424" width="9.140625" style="256"/>
    <col min="7425" max="7425" width="58.7109375" style="256" customWidth="1"/>
    <col min="7426" max="7431" width="0" style="256" hidden="1" customWidth="1"/>
    <col min="7432" max="7435" width="10.42578125" style="256" customWidth="1"/>
    <col min="7436" max="7680" width="9.140625" style="256"/>
    <col min="7681" max="7681" width="58.7109375" style="256" customWidth="1"/>
    <col min="7682" max="7687" width="0" style="256" hidden="1" customWidth="1"/>
    <col min="7688" max="7691" width="10.42578125" style="256" customWidth="1"/>
    <col min="7692" max="7936" width="9.140625" style="256"/>
    <col min="7937" max="7937" width="58.7109375" style="256" customWidth="1"/>
    <col min="7938" max="7943" width="0" style="256" hidden="1" customWidth="1"/>
    <col min="7944" max="7947" width="10.42578125" style="256" customWidth="1"/>
    <col min="7948" max="8192" width="9.140625" style="256"/>
    <col min="8193" max="8193" width="58.7109375" style="256" customWidth="1"/>
    <col min="8194" max="8199" width="0" style="256" hidden="1" customWidth="1"/>
    <col min="8200" max="8203" width="10.42578125" style="256" customWidth="1"/>
    <col min="8204" max="8448" width="9.140625" style="256"/>
    <col min="8449" max="8449" width="58.7109375" style="256" customWidth="1"/>
    <col min="8450" max="8455" width="0" style="256" hidden="1" customWidth="1"/>
    <col min="8456" max="8459" width="10.42578125" style="256" customWidth="1"/>
    <col min="8460" max="8704" width="9.140625" style="256"/>
    <col min="8705" max="8705" width="58.7109375" style="256" customWidth="1"/>
    <col min="8706" max="8711" width="0" style="256" hidden="1" customWidth="1"/>
    <col min="8712" max="8715" width="10.42578125" style="256" customWidth="1"/>
    <col min="8716" max="8960" width="9.140625" style="256"/>
    <col min="8961" max="8961" width="58.7109375" style="256" customWidth="1"/>
    <col min="8962" max="8967" width="0" style="256" hidden="1" customWidth="1"/>
    <col min="8968" max="8971" width="10.42578125" style="256" customWidth="1"/>
    <col min="8972" max="9216" width="9.140625" style="256"/>
    <col min="9217" max="9217" width="58.7109375" style="256" customWidth="1"/>
    <col min="9218" max="9223" width="0" style="256" hidden="1" customWidth="1"/>
    <col min="9224" max="9227" width="10.42578125" style="256" customWidth="1"/>
    <col min="9228" max="9472" width="9.140625" style="256"/>
    <col min="9473" max="9473" width="58.7109375" style="256" customWidth="1"/>
    <col min="9474" max="9479" width="0" style="256" hidden="1" customWidth="1"/>
    <col min="9480" max="9483" width="10.42578125" style="256" customWidth="1"/>
    <col min="9484" max="9728" width="9.140625" style="256"/>
    <col min="9729" max="9729" width="58.7109375" style="256" customWidth="1"/>
    <col min="9730" max="9735" width="0" style="256" hidden="1" customWidth="1"/>
    <col min="9736" max="9739" width="10.42578125" style="256" customWidth="1"/>
    <col min="9740" max="9984" width="9.140625" style="256"/>
    <col min="9985" max="9985" width="58.7109375" style="256" customWidth="1"/>
    <col min="9986" max="9991" width="0" style="256" hidden="1" customWidth="1"/>
    <col min="9992" max="9995" width="10.42578125" style="256" customWidth="1"/>
    <col min="9996" max="10240" width="9.140625" style="256"/>
    <col min="10241" max="10241" width="58.7109375" style="256" customWidth="1"/>
    <col min="10242" max="10247" width="0" style="256" hidden="1" customWidth="1"/>
    <col min="10248" max="10251" width="10.42578125" style="256" customWidth="1"/>
    <col min="10252" max="10496" width="9.140625" style="256"/>
    <col min="10497" max="10497" width="58.7109375" style="256" customWidth="1"/>
    <col min="10498" max="10503" width="0" style="256" hidden="1" customWidth="1"/>
    <col min="10504" max="10507" width="10.42578125" style="256" customWidth="1"/>
    <col min="10508" max="10752" width="9.140625" style="256"/>
    <col min="10753" max="10753" width="58.7109375" style="256" customWidth="1"/>
    <col min="10754" max="10759" width="0" style="256" hidden="1" customWidth="1"/>
    <col min="10760" max="10763" width="10.42578125" style="256" customWidth="1"/>
    <col min="10764" max="11008" width="9.140625" style="256"/>
    <col min="11009" max="11009" width="58.7109375" style="256" customWidth="1"/>
    <col min="11010" max="11015" width="0" style="256" hidden="1" customWidth="1"/>
    <col min="11016" max="11019" width="10.42578125" style="256" customWidth="1"/>
    <col min="11020" max="11264" width="9.140625" style="256"/>
    <col min="11265" max="11265" width="58.7109375" style="256" customWidth="1"/>
    <col min="11266" max="11271" width="0" style="256" hidden="1" customWidth="1"/>
    <col min="11272" max="11275" width="10.42578125" style="256" customWidth="1"/>
    <col min="11276" max="11520" width="9.140625" style="256"/>
    <col min="11521" max="11521" width="58.7109375" style="256" customWidth="1"/>
    <col min="11522" max="11527" width="0" style="256" hidden="1" customWidth="1"/>
    <col min="11528" max="11531" width="10.42578125" style="256" customWidth="1"/>
    <col min="11532" max="11776" width="9.140625" style="256"/>
    <col min="11777" max="11777" width="58.7109375" style="256" customWidth="1"/>
    <col min="11778" max="11783" width="0" style="256" hidden="1" customWidth="1"/>
    <col min="11784" max="11787" width="10.42578125" style="256" customWidth="1"/>
    <col min="11788" max="12032" width="9.140625" style="256"/>
    <col min="12033" max="12033" width="58.7109375" style="256" customWidth="1"/>
    <col min="12034" max="12039" width="0" style="256" hidden="1" customWidth="1"/>
    <col min="12040" max="12043" width="10.42578125" style="256" customWidth="1"/>
    <col min="12044" max="12288" width="9.140625" style="256"/>
    <col min="12289" max="12289" width="58.7109375" style="256" customWidth="1"/>
    <col min="12290" max="12295" width="0" style="256" hidden="1" customWidth="1"/>
    <col min="12296" max="12299" width="10.42578125" style="256" customWidth="1"/>
    <col min="12300" max="12544" width="9.140625" style="256"/>
    <col min="12545" max="12545" width="58.7109375" style="256" customWidth="1"/>
    <col min="12546" max="12551" width="0" style="256" hidden="1" customWidth="1"/>
    <col min="12552" max="12555" width="10.42578125" style="256" customWidth="1"/>
    <col min="12556" max="12800" width="9.140625" style="256"/>
    <col min="12801" max="12801" width="58.7109375" style="256" customWidth="1"/>
    <col min="12802" max="12807" width="0" style="256" hidden="1" customWidth="1"/>
    <col min="12808" max="12811" width="10.42578125" style="256" customWidth="1"/>
    <col min="12812" max="13056" width="9.140625" style="256"/>
    <col min="13057" max="13057" width="58.7109375" style="256" customWidth="1"/>
    <col min="13058" max="13063" width="0" style="256" hidden="1" customWidth="1"/>
    <col min="13064" max="13067" width="10.42578125" style="256" customWidth="1"/>
    <col min="13068" max="13312" width="9.140625" style="256"/>
    <col min="13313" max="13313" width="58.7109375" style="256" customWidth="1"/>
    <col min="13314" max="13319" width="0" style="256" hidden="1" customWidth="1"/>
    <col min="13320" max="13323" width="10.42578125" style="256" customWidth="1"/>
    <col min="13324" max="13568" width="9.140625" style="256"/>
    <col min="13569" max="13569" width="58.7109375" style="256" customWidth="1"/>
    <col min="13570" max="13575" width="0" style="256" hidden="1" customWidth="1"/>
    <col min="13576" max="13579" width="10.42578125" style="256" customWidth="1"/>
    <col min="13580" max="13824" width="9.140625" style="256"/>
    <col min="13825" max="13825" width="58.7109375" style="256" customWidth="1"/>
    <col min="13826" max="13831" width="0" style="256" hidden="1" customWidth="1"/>
    <col min="13832" max="13835" width="10.42578125" style="256" customWidth="1"/>
    <col min="13836" max="14080" width="9.140625" style="256"/>
    <col min="14081" max="14081" width="58.7109375" style="256" customWidth="1"/>
    <col min="14082" max="14087" width="0" style="256" hidden="1" customWidth="1"/>
    <col min="14088" max="14091" width="10.42578125" style="256" customWidth="1"/>
    <col min="14092" max="14336" width="9.140625" style="256"/>
    <col min="14337" max="14337" width="58.7109375" style="256" customWidth="1"/>
    <col min="14338" max="14343" width="0" style="256" hidden="1" customWidth="1"/>
    <col min="14344" max="14347" width="10.42578125" style="256" customWidth="1"/>
    <col min="14348" max="14592" width="9.140625" style="256"/>
    <col min="14593" max="14593" width="58.7109375" style="256" customWidth="1"/>
    <col min="14594" max="14599" width="0" style="256" hidden="1" customWidth="1"/>
    <col min="14600" max="14603" width="10.42578125" style="256" customWidth="1"/>
    <col min="14604" max="14848" width="9.140625" style="256"/>
    <col min="14849" max="14849" width="58.7109375" style="256" customWidth="1"/>
    <col min="14850" max="14855" width="0" style="256" hidden="1" customWidth="1"/>
    <col min="14856" max="14859" width="10.42578125" style="256" customWidth="1"/>
    <col min="14860" max="15104" width="9.140625" style="256"/>
    <col min="15105" max="15105" width="58.7109375" style="256" customWidth="1"/>
    <col min="15106" max="15111" width="0" style="256" hidden="1" customWidth="1"/>
    <col min="15112" max="15115" width="10.42578125" style="256" customWidth="1"/>
    <col min="15116" max="15360" width="9.140625" style="256"/>
    <col min="15361" max="15361" width="58.7109375" style="256" customWidth="1"/>
    <col min="15362" max="15367" width="0" style="256" hidden="1" customWidth="1"/>
    <col min="15368" max="15371" width="10.42578125" style="256" customWidth="1"/>
    <col min="15372" max="15616" width="9.140625" style="256"/>
    <col min="15617" max="15617" width="58.7109375" style="256" customWidth="1"/>
    <col min="15618" max="15623" width="0" style="256" hidden="1" customWidth="1"/>
    <col min="15624" max="15627" width="10.42578125" style="256" customWidth="1"/>
    <col min="15628" max="15872" width="9.140625" style="256"/>
    <col min="15873" max="15873" width="58.7109375" style="256" customWidth="1"/>
    <col min="15874" max="15879" width="0" style="256" hidden="1" customWidth="1"/>
    <col min="15880" max="15883" width="10.42578125" style="256" customWidth="1"/>
    <col min="15884" max="16128" width="9.140625" style="256"/>
    <col min="16129" max="16129" width="58.7109375" style="256" customWidth="1"/>
    <col min="16130" max="16135" width="0" style="256" hidden="1" customWidth="1"/>
    <col min="16136" max="16139" width="10.42578125" style="256" customWidth="1"/>
    <col min="16140" max="16384" width="9.140625" style="256"/>
  </cols>
  <sheetData>
    <row r="1" spans="1:19" ht="20.100000000000001" customHeight="1">
      <c r="A1" s="311" t="s">
        <v>468</v>
      </c>
      <c r="B1" s="311"/>
      <c r="C1" s="311"/>
      <c r="D1" s="311"/>
      <c r="E1" s="311"/>
      <c r="F1" s="311"/>
    </row>
    <row r="2" spans="1:19" ht="20.100000000000001" customHeight="1">
      <c r="A2" s="341" t="s">
        <v>244</v>
      </c>
      <c r="B2" s="311"/>
      <c r="C2" s="311"/>
      <c r="D2" s="311"/>
      <c r="E2" s="311"/>
      <c r="F2" s="311"/>
    </row>
    <row r="3" spans="1:19" ht="19.5" customHeight="1">
      <c r="A3" s="311"/>
      <c r="B3" s="497"/>
      <c r="C3" s="497"/>
      <c r="D3" s="132"/>
      <c r="E3" s="132"/>
      <c r="O3" s="467" t="s">
        <v>576</v>
      </c>
      <c r="P3" s="521"/>
      <c r="Q3" s="521"/>
      <c r="R3" s="521"/>
      <c r="S3" s="521"/>
    </row>
    <row r="4" spans="1:19" ht="27" customHeight="1">
      <c r="A4" s="477"/>
      <c r="B4" s="498"/>
      <c r="C4" s="498"/>
      <c r="D4" s="141">
        <v>2009</v>
      </c>
      <c r="E4" s="342">
        <v>2010</v>
      </c>
      <c r="F4" s="141">
        <v>2011</v>
      </c>
      <c r="G4" s="213">
        <v>2012</v>
      </c>
      <c r="H4" s="213">
        <v>2013</v>
      </c>
      <c r="I4" s="213">
        <v>2014</v>
      </c>
      <c r="J4" s="213">
        <v>2015</v>
      </c>
      <c r="K4" s="213">
        <v>2016</v>
      </c>
      <c r="L4" s="213">
        <v>2017</v>
      </c>
      <c r="M4" s="213">
        <v>2018</v>
      </c>
      <c r="N4" s="213">
        <v>2019</v>
      </c>
      <c r="O4" s="213">
        <v>2020</v>
      </c>
    </row>
    <row r="5" spans="1:19" ht="19.5" customHeight="1">
      <c r="A5" s="488" t="s">
        <v>17</v>
      </c>
      <c r="B5" s="499"/>
      <c r="C5" s="500"/>
      <c r="D5" s="522">
        <f t="shared" ref="D5:I5" si="0">+SUM(D7:D9)</f>
        <v>8530</v>
      </c>
      <c r="E5" s="391">
        <f t="shared" si="0"/>
        <v>11031</v>
      </c>
      <c r="F5" s="391">
        <f t="shared" si="0"/>
        <v>14717</v>
      </c>
      <c r="G5" s="391">
        <f t="shared" si="0"/>
        <v>15335</v>
      </c>
      <c r="H5" s="391">
        <f t="shared" si="0"/>
        <v>15804</v>
      </c>
      <c r="I5" s="391">
        <f t="shared" si="0"/>
        <v>16167</v>
      </c>
      <c r="J5" s="391">
        <f>+SUM(J7:J9)</f>
        <v>16444</v>
      </c>
      <c r="K5" s="391">
        <f>+SUM(K7:K9)</f>
        <v>16265</v>
      </c>
      <c r="L5" s="391">
        <f t="shared" ref="L5:O5" si="1">+SUM(L7:L9)</f>
        <v>17410</v>
      </c>
      <c r="M5" s="391">
        <f t="shared" si="1"/>
        <v>18506.72</v>
      </c>
      <c r="N5" s="391">
        <f t="shared" si="1"/>
        <v>19839</v>
      </c>
      <c r="O5" s="391">
        <f t="shared" si="1"/>
        <v>20819</v>
      </c>
    </row>
    <row r="6" spans="1:19" ht="19.5" customHeight="1">
      <c r="A6" s="499" t="s">
        <v>245</v>
      </c>
      <c r="B6" s="499"/>
      <c r="C6" s="500"/>
      <c r="D6" s="334"/>
      <c r="E6" s="322"/>
      <c r="F6" s="322"/>
      <c r="G6" s="322"/>
      <c r="H6" s="322"/>
      <c r="I6" s="322"/>
      <c r="J6" s="322"/>
      <c r="K6" s="322"/>
      <c r="L6" s="322"/>
      <c r="M6" s="322"/>
      <c r="N6" s="298"/>
      <c r="O6"/>
    </row>
    <row r="7" spans="1:19" ht="19.5" customHeight="1">
      <c r="A7" s="340" t="s">
        <v>246</v>
      </c>
      <c r="B7" s="499"/>
      <c r="C7" s="523"/>
      <c r="D7" s="334">
        <v>878</v>
      </c>
      <c r="E7" s="322">
        <v>1485</v>
      </c>
      <c r="F7" s="322">
        <v>1418</v>
      </c>
      <c r="G7" s="322">
        <v>788</v>
      </c>
      <c r="H7" s="322">
        <v>283</v>
      </c>
      <c r="I7" s="372">
        <v>53</v>
      </c>
      <c r="J7" s="372">
        <v>57</v>
      </c>
      <c r="K7" s="322">
        <v>65</v>
      </c>
      <c r="L7" s="322">
        <v>90</v>
      </c>
      <c r="M7" s="417">
        <v>107.82</v>
      </c>
      <c r="N7" s="322">
        <v>0</v>
      </c>
      <c r="O7" s="322">
        <v>0</v>
      </c>
    </row>
    <row r="8" spans="1:19" ht="19.5" customHeight="1">
      <c r="A8" s="340" t="s">
        <v>247</v>
      </c>
      <c r="B8" s="499"/>
      <c r="C8" s="523"/>
      <c r="D8" s="334">
        <v>7652</v>
      </c>
      <c r="E8" s="322">
        <v>9546</v>
      </c>
      <c r="F8" s="322">
        <v>13299</v>
      </c>
      <c r="G8" s="322">
        <v>14547</v>
      </c>
      <c r="H8" s="322">
        <v>15521</v>
      </c>
      <c r="I8" s="372">
        <v>16114</v>
      </c>
      <c r="J8" s="372">
        <v>16387</v>
      </c>
      <c r="K8" s="322">
        <v>16200</v>
      </c>
      <c r="L8" s="322">
        <v>17320</v>
      </c>
      <c r="M8" s="417">
        <v>18398.900000000001</v>
      </c>
      <c r="N8" s="298">
        <v>19839</v>
      </c>
      <c r="O8" s="555">
        <v>20819</v>
      </c>
    </row>
    <row r="9" spans="1:19" ht="19.5" customHeight="1">
      <c r="A9" s="340" t="s">
        <v>420</v>
      </c>
      <c r="B9" s="499"/>
      <c r="C9" s="523"/>
      <c r="D9" s="334">
        <v>0</v>
      </c>
      <c r="E9" s="322">
        <v>0</v>
      </c>
      <c r="F9" s="322">
        <v>0</v>
      </c>
      <c r="G9" s="322">
        <v>0</v>
      </c>
      <c r="H9" s="322">
        <v>0</v>
      </c>
      <c r="I9" s="372">
        <v>0</v>
      </c>
      <c r="J9" s="372">
        <v>0</v>
      </c>
      <c r="K9" s="322">
        <v>0</v>
      </c>
      <c r="L9" s="322">
        <v>0</v>
      </c>
      <c r="M9" s="322">
        <v>0</v>
      </c>
      <c r="N9" s="322">
        <v>0</v>
      </c>
      <c r="O9"/>
    </row>
    <row r="10" spans="1:19" ht="19.5" customHeight="1">
      <c r="A10" s="499" t="s">
        <v>248</v>
      </c>
      <c r="B10" s="499"/>
      <c r="C10" s="523"/>
      <c r="D10" s="522">
        <f t="shared" ref="D10:I10" si="2">+SUM(D11:D12)</f>
        <v>8530</v>
      </c>
      <c r="E10" s="391">
        <f t="shared" si="2"/>
        <v>11031</v>
      </c>
      <c r="F10" s="391">
        <f t="shared" si="2"/>
        <v>14717</v>
      </c>
      <c r="G10" s="391">
        <f t="shared" si="2"/>
        <v>15335</v>
      </c>
      <c r="H10" s="391">
        <f t="shared" si="2"/>
        <v>15804</v>
      </c>
      <c r="I10" s="391">
        <f t="shared" si="2"/>
        <v>16168</v>
      </c>
      <c r="J10" s="391">
        <f>+SUM(J11:J12)</f>
        <v>16444</v>
      </c>
      <c r="K10" s="391">
        <f>+SUM(K11:K12)</f>
        <v>16265</v>
      </c>
      <c r="L10" s="391">
        <f>L11+L12</f>
        <v>17409.809999999998</v>
      </c>
      <c r="M10" s="391">
        <f>M11+M12</f>
        <v>18506.719999999998</v>
      </c>
      <c r="N10" s="391">
        <f>N11+N12</f>
        <v>19839</v>
      </c>
      <c r="O10" s="391">
        <f>O11+O12</f>
        <v>20819</v>
      </c>
    </row>
    <row r="11" spans="1:19" ht="19.5" customHeight="1">
      <c r="A11" s="340" t="s">
        <v>249</v>
      </c>
      <c r="B11" s="499"/>
      <c r="C11" s="523"/>
      <c r="D11" s="334">
        <v>1565</v>
      </c>
      <c r="E11" s="322">
        <v>1563</v>
      </c>
      <c r="F11" s="322">
        <v>1557</v>
      </c>
      <c r="G11" s="322">
        <v>1464</v>
      </c>
      <c r="H11" s="322">
        <v>1537</v>
      </c>
      <c r="I11" s="372">
        <v>1578</v>
      </c>
      <c r="J11" s="372">
        <v>1568</v>
      </c>
      <c r="K11" s="322">
        <v>1563</v>
      </c>
      <c r="L11" s="322">
        <v>1668</v>
      </c>
      <c r="M11" s="322">
        <v>1716.76</v>
      </c>
      <c r="N11" s="298">
        <v>1755</v>
      </c>
      <c r="O11" s="555">
        <v>1796</v>
      </c>
    </row>
    <row r="12" spans="1:19" ht="19.5" customHeight="1">
      <c r="A12" s="340" t="s">
        <v>250</v>
      </c>
      <c r="B12" s="499"/>
      <c r="C12" s="523"/>
      <c r="D12" s="334">
        <v>6965</v>
      </c>
      <c r="E12" s="322">
        <v>9468</v>
      </c>
      <c r="F12" s="322">
        <v>13160</v>
      </c>
      <c r="G12" s="322">
        <v>13871</v>
      </c>
      <c r="H12" s="322">
        <v>14267</v>
      </c>
      <c r="I12" s="372">
        <v>14590</v>
      </c>
      <c r="J12" s="372">
        <v>14876</v>
      </c>
      <c r="K12" s="322">
        <v>14702</v>
      </c>
      <c r="L12" s="322">
        <v>15741.81</v>
      </c>
      <c r="M12" s="322">
        <v>16789.96</v>
      </c>
      <c r="N12" s="298">
        <v>18084</v>
      </c>
      <c r="O12" s="555">
        <v>19023</v>
      </c>
    </row>
    <row r="13" spans="1:19" ht="19.5" customHeight="1">
      <c r="A13" s="458" t="s">
        <v>251</v>
      </c>
      <c r="B13" s="458"/>
      <c r="C13" s="132"/>
      <c r="D13" s="522">
        <f t="shared" ref="D13:I13" si="3">+SUM(D14:D16)</f>
        <v>8530</v>
      </c>
      <c r="E13" s="391">
        <f t="shared" si="3"/>
        <v>11031</v>
      </c>
      <c r="F13" s="391">
        <f t="shared" si="3"/>
        <v>14717</v>
      </c>
      <c r="G13" s="391">
        <f t="shared" si="3"/>
        <v>15335</v>
      </c>
      <c r="H13" s="391">
        <f t="shared" si="3"/>
        <v>15804</v>
      </c>
      <c r="I13" s="391">
        <f t="shared" si="3"/>
        <v>16167</v>
      </c>
      <c r="J13" s="391">
        <f>+SUM(J14:J16)</f>
        <v>16444</v>
      </c>
      <c r="K13" s="391">
        <f>+SUM(K14:K16)</f>
        <v>16265</v>
      </c>
      <c r="L13" s="391">
        <f>SUM(L14:L16)</f>
        <v>17409.719999999998</v>
      </c>
      <c r="M13" s="391">
        <f>SUM(M14:M16)</f>
        <v>18506.72</v>
      </c>
      <c r="N13" s="391">
        <f>SUM(N14:N16)</f>
        <v>19839</v>
      </c>
      <c r="O13" s="391">
        <f>SUM(O14:O16)</f>
        <v>20819</v>
      </c>
    </row>
    <row r="14" spans="1:19" ht="19.5" customHeight="1">
      <c r="A14" s="340" t="s">
        <v>253</v>
      </c>
      <c r="B14" s="132"/>
      <c r="C14" s="132"/>
      <c r="D14" s="334">
        <v>265</v>
      </c>
      <c r="E14" s="322">
        <v>273</v>
      </c>
      <c r="F14" s="322">
        <v>220</v>
      </c>
      <c r="G14" s="322">
        <v>64</v>
      </c>
      <c r="H14" s="322">
        <v>66</v>
      </c>
      <c r="I14" s="372">
        <v>66</v>
      </c>
      <c r="J14" s="372">
        <v>64</v>
      </c>
      <c r="K14" s="322">
        <v>62</v>
      </c>
      <c r="L14" s="322">
        <v>66.010000000000005</v>
      </c>
      <c r="M14" s="322">
        <v>69.13</v>
      </c>
      <c r="N14" s="298">
        <v>70</v>
      </c>
      <c r="O14" s="555">
        <v>71</v>
      </c>
    </row>
    <row r="15" spans="1:19" ht="19.5" customHeight="1">
      <c r="A15" s="340" t="s">
        <v>252</v>
      </c>
      <c r="B15" s="132"/>
      <c r="C15" s="132"/>
      <c r="D15" s="334">
        <v>8000</v>
      </c>
      <c r="E15" s="322">
        <v>10479</v>
      </c>
      <c r="F15" s="322">
        <v>14393</v>
      </c>
      <c r="G15" s="322">
        <v>14999</v>
      </c>
      <c r="H15" s="322">
        <v>15469</v>
      </c>
      <c r="I15" s="372">
        <v>15828</v>
      </c>
      <c r="J15" s="372">
        <v>16109</v>
      </c>
      <c r="K15" s="322">
        <v>15937</v>
      </c>
      <c r="L15" s="322">
        <v>17061.5</v>
      </c>
      <c r="M15" s="322">
        <v>18148.05</v>
      </c>
      <c r="N15" s="298">
        <v>19473</v>
      </c>
      <c r="O15" s="555">
        <v>20447</v>
      </c>
    </row>
    <row r="16" spans="1:19" ht="19.5" customHeight="1">
      <c r="A16" s="340" t="s">
        <v>254</v>
      </c>
      <c r="B16" s="132"/>
      <c r="C16" s="132"/>
      <c r="D16" s="334">
        <v>265</v>
      </c>
      <c r="E16" s="322">
        <v>279</v>
      </c>
      <c r="F16" s="322">
        <v>104</v>
      </c>
      <c r="G16" s="322">
        <v>272</v>
      </c>
      <c r="H16" s="322">
        <v>269</v>
      </c>
      <c r="I16" s="372">
        <v>273</v>
      </c>
      <c r="J16" s="372">
        <v>271</v>
      </c>
      <c r="K16" s="322">
        <v>266</v>
      </c>
      <c r="L16" s="322">
        <v>282.20999999999998</v>
      </c>
      <c r="M16" s="322">
        <v>289.54000000000002</v>
      </c>
      <c r="N16" s="298">
        <v>296</v>
      </c>
      <c r="O16" s="555">
        <v>301</v>
      </c>
    </row>
    <row r="17" spans="1:15" ht="19.5" customHeight="1">
      <c r="A17" s="458" t="s">
        <v>421</v>
      </c>
      <c r="B17" s="458"/>
      <c r="C17" s="132"/>
      <c r="D17" s="522">
        <f t="shared" ref="D17:I17" si="4">+SUM(D18:D20)</f>
        <v>8530</v>
      </c>
      <c r="E17" s="391">
        <f t="shared" si="4"/>
        <v>11031</v>
      </c>
      <c r="F17" s="391">
        <f t="shared" si="4"/>
        <v>14717</v>
      </c>
      <c r="G17" s="391">
        <f t="shared" si="4"/>
        <v>15335</v>
      </c>
      <c r="H17" s="391">
        <f t="shared" si="4"/>
        <v>15804</v>
      </c>
      <c r="I17" s="391">
        <f t="shared" si="4"/>
        <v>16167</v>
      </c>
      <c r="J17" s="391">
        <f>+SUM(J18:J20)</f>
        <v>16444</v>
      </c>
      <c r="K17" s="391">
        <f>+SUM(K18:K20)</f>
        <v>16265</v>
      </c>
      <c r="L17" s="391">
        <f>L18</f>
        <v>17409.810000000001</v>
      </c>
      <c r="M17" s="391">
        <f>M18</f>
        <v>18506.72</v>
      </c>
      <c r="N17" s="391">
        <f>N18</f>
        <v>19839</v>
      </c>
      <c r="O17" s="391">
        <f>O18</f>
        <v>20819.34</v>
      </c>
    </row>
    <row r="18" spans="1:15" ht="20.25" customHeight="1">
      <c r="A18" s="340" t="s">
        <v>255</v>
      </c>
      <c r="B18" s="132"/>
      <c r="C18" s="132"/>
      <c r="D18" s="334">
        <v>8530</v>
      </c>
      <c r="E18" s="322">
        <v>11031</v>
      </c>
      <c r="F18" s="322">
        <v>14717</v>
      </c>
      <c r="G18" s="322">
        <v>15335</v>
      </c>
      <c r="H18" s="322">
        <v>15804</v>
      </c>
      <c r="I18" s="372">
        <v>16167</v>
      </c>
      <c r="J18" s="372">
        <v>16444</v>
      </c>
      <c r="K18" s="322">
        <v>16265</v>
      </c>
      <c r="L18" s="322">
        <v>17409.810000000001</v>
      </c>
      <c r="M18" s="322">
        <v>18506.72</v>
      </c>
      <c r="N18" s="298">
        <v>19839</v>
      </c>
      <c r="O18" s="555">
        <v>20819.34</v>
      </c>
    </row>
    <row r="19" spans="1:15" ht="20.25" customHeight="1">
      <c r="A19" s="340" t="s">
        <v>256</v>
      </c>
      <c r="B19" s="132"/>
      <c r="C19" s="132"/>
      <c r="D19" s="334">
        <v>0</v>
      </c>
      <c r="E19" s="322">
        <v>0</v>
      </c>
      <c r="F19" s="322">
        <v>0</v>
      </c>
      <c r="G19" s="322">
        <v>0</v>
      </c>
      <c r="H19" s="322">
        <v>0</v>
      </c>
      <c r="I19" s="322">
        <v>0</v>
      </c>
      <c r="J19" s="322">
        <v>0</v>
      </c>
      <c r="K19" s="322">
        <v>0</v>
      </c>
      <c r="L19" s="322">
        <v>0</v>
      </c>
      <c r="M19" s="322">
        <v>0</v>
      </c>
      <c r="N19" s="322">
        <v>0</v>
      </c>
      <c r="O19" s="322">
        <v>0</v>
      </c>
    </row>
    <row r="20" spans="1:15" ht="20.25" customHeight="1">
      <c r="A20" s="340" t="s">
        <v>257</v>
      </c>
      <c r="B20" s="132"/>
      <c r="C20" s="132"/>
      <c r="D20" s="334">
        <v>0</v>
      </c>
      <c r="E20" s="322">
        <v>0</v>
      </c>
      <c r="F20" s="322">
        <v>0</v>
      </c>
      <c r="G20" s="322">
        <v>0</v>
      </c>
      <c r="H20" s="322">
        <v>0</v>
      </c>
      <c r="I20" s="322">
        <v>0</v>
      </c>
      <c r="J20" s="322">
        <v>0</v>
      </c>
      <c r="K20" s="322">
        <v>0</v>
      </c>
      <c r="L20" s="322">
        <v>0</v>
      </c>
      <c r="M20" s="322">
        <v>0</v>
      </c>
      <c r="N20" s="322">
        <v>0</v>
      </c>
      <c r="O20" s="322">
        <v>0</v>
      </c>
    </row>
    <row r="21" spans="1:15" ht="20.25" customHeight="1">
      <c r="A21" s="132"/>
      <c r="B21" s="132"/>
      <c r="C21" s="132"/>
      <c r="D21" s="511"/>
      <c r="E21" s="511"/>
      <c r="F21" s="511"/>
      <c r="G21" s="511"/>
      <c r="H21" s="524"/>
      <c r="I21" s="525"/>
      <c r="J21" s="525"/>
      <c r="K21" s="524"/>
    </row>
    <row r="22" spans="1:15" ht="20.100000000000001" customHeight="1">
      <c r="A22" s="257"/>
      <c r="B22" s="132"/>
      <c r="C22" s="343"/>
      <c r="D22" s="132"/>
      <c r="E22" s="132"/>
      <c r="F22" s="132"/>
    </row>
    <row r="23" spans="1:15" ht="20.100000000000001" customHeight="1">
      <c r="A23" s="257"/>
      <c r="B23" s="132"/>
      <c r="C23" s="343"/>
      <c r="D23" s="132"/>
      <c r="E23" s="132"/>
      <c r="F23" s="132"/>
    </row>
    <row r="24" spans="1:15" ht="20.100000000000001" customHeight="1">
      <c r="A24" s="257"/>
      <c r="B24" s="132"/>
      <c r="C24" s="343"/>
      <c r="D24" s="132"/>
      <c r="E24" s="132"/>
      <c r="F24" s="132"/>
    </row>
    <row r="25" spans="1:15" ht="20.100000000000001" customHeight="1">
      <c r="A25" s="257"/>
      <c r="B25" s="132"/>
      <c r="C25" s="343"/>
      <c r="D25" s="132"/>
      <c r="E25" s="132"/>
      <c r="F25" s="132"/>
    </row>
    <row r="26" spans="1:15" ht="20.100000000000001" customHeight="1">
      <c r="A26" s="257"/>
    </row>
    <row r="27" spans="1:15" ht="20.100000000000001" customHeight="1"/>
    <row r="28" spans="1:15" ht="20.100000000000001" customHeight="1"/>
    <row r="29" spans="1:15" ht="20.100000000000001" customHeight="1"/>
    <row r="30" spans="1:15" ht="20.100000000000001" customHeight="1"/>
    <row r="31" spans="1:15" ht="20.100000000000001" customHeight="1"/>
    <row r="32" spans="1:15" ht="20.100000000000001" customHeight="1"/>
    <row r="33" ht="20.100000000000001" customHeight="1"/>
    <row r="34" ht="20.100000000000001" customHeight="1"/>
    <row r="35" ht="20.100000000000001" customHeight="1"/>
    <row r="36" ht="20.100000000000001" customHeight="1"/>
    <row r="37" ht="20.100000000000001" customHeight="1"/>
    <row r="38" ht="20.100000000000001" customHeight="1"/>
    <row r="39" ht="20.100000000000001" customHeight="1"/>
    <row r="40" ht="20.100000000000001" customHeight="1"/>
    <row r="41" ht="20.100000000000001" customHeight="1"/>
    <row r="42" ht="20.100000000000001" customHeight="1"/>
    <row r="43" ht="20.100000000000001" customHeight="1"/>
    <row r="44" ht="20.100000000000001" customHeight="1"/>
    <row r="45" ht="20.100000000000001" customHeight="1"/>
    <row r="46" ht="20.100000000000001" customHeight="1"/>
    <row r="47" ht="20.100000000000001" customHeight="1"/>
    <row r="48" ht="20.100000000000001" customHeight="1"/>
    <row r="49" ht="20.100000000000001" customHeight="1"/>
    <row r="50" ht="20.100000000000001" customHeight="1"/>
    <row r="51" ht="20.100000000000001" customHeight="1"/>
    <row r="52" ht="20.100000000000001" customHeight="1"/>
    <row r="53" ht="20.100000000000001" customHeight="1"/>
    <row r="54" ht="20.100000000000001" customHeight="1"/>
    <row r="55" ht="20.100000000000001" customHeight="1"/>
    <row r="56" ht="20.100000000000001" customHeight="1"/>
    <row r="57" ht="20.100000000000001" customHeight="1"/>
    <row r="58" ht="20.100000000000001" customHeight="1"/>
    <row r="59" ht="20.100000000000001" customHeight="1"/>
    <row r="60" ht="20.100000000000001" customHeight="1"/>
    <row r="61" ht="20.100000000000001" customHeight="1"/>
    <row r="62" ht="20.100000000000001" customHeight="1"/>
    <row r="63" ht="20.100000000000001" customHeight="1"/>
    <row r="64" ht="20.100000000000001" customHeight="1"/>
    <row r="65" ht="20.100000000000001" customHeight="1"/>
    <row r="66" ht="20.100000000000001" customHeight="1"/>
    <row r="67" ht="20.100000000000001" customHeight="1"/>
    <row r="68" ht="20.100000000000001" customHeight="1"/>
    <row r="69" ht="20.100000000000001" customHeight="1"/>
    <row r="70" ht="20.100000000000001" customHeight="1"/>
    <row r="71" ht="20.100000000000001" customHeight="1"/>
    <row r="72" ht="20.100000000000001" customHeight="1"/>
    <row r="73" ht="20.100000000000001" customHeight="1"/>
    <row r="74" ht="20.100000000000001" customHeight="1"/>
    <row r="75" ht="20.100000000000001" customHeight="1"/>
    <row r="76" ht="20.100000000000001" customHeight="1"/>
    <row r="77" ht="20.100000000000001" customHeight="1"/>
    <row r="78" ht="20.100000000000001" customHeight="1"/>
    <row r="79" ht="20.100000000000001" customHeight="1"/>
    <row r="80" ht="20.100000000000001" customHeight="1"/>
    <row r="81" ht="20.100000000000001" customHeight="1"/>
    <row r="82" ht="20.100000000000001" customHeight="1"/>
    <row r="83" ht="20.100000000000001" customHeight="1"/>
    <row r="84" ht="20.100000000000001" customHeight="1"/>
    <row r="85" ht="20.100000000000001" customHeight="1"/>
    <row r="86" ht="20.100000000000001" customHeight="1"/>
    <row r="87" ht="20.100000000000001" customHeight="1"/>
    <row r="88" ht="20.100000000000001" customHeight="1"/>
    <row r="89" ht="20.100000000000001" customHeight="1"/>
    <row r="90" ht="20.100000000000001" customHeight="1"/>
    <row r="91" ht="20.100000000000001" customHeight="1"/>
    <row r="92" ht="20.100000000000001" customHeight="1"/>
    <row r="93" ht="20.100000000000001" customHeight="1"/>
    <row r="94" ht="20.100000000000001" customHeight="1"/>
    <row r="95" ht="20.100000000000001" customHeight="1"/>
    <row r="96" ht="20.100000000000001" customHeight="1"/>
    <row r="97" ht="20.100000000000001" customHeight="1"/>
    <row r="98" ht="20.100000000000001" customHeight="1"/>
    <row r="99" ht="20.100000000000001" customHeight="1"/>
    <row r="100" ht="20.100000000000001" customHeight="1"/>
    <row r="101" ht="20.100000000000001" customHeight="1"/>
    <row r="102" ht="20.100000000000001" customHeight="1"/>
    <row r="103" ht="20.100000000000001" customHeight="1"/>
    <row r="104" ht="20.100000000000001" customHeight="1"/>
    <row r="105" ht="20.100000000000001" customHeight="1"/>
    <row r="106" ht="20.100000000000001" customHeight="1"/>
    <row r="107" ht="20.100000000000001" customHeight="1"/>
    <row r="108" ht="20.100000000000001" customHeight="1"/>
    <row r="109" ht="20.100000000000001" customHeight="1"/>
    <row r="110" ht="20.100000000000001" customHeight="1"/>
    <row r="111" ht="20.100000000000001" customHeight="1"/>
    <row r="112" ht="20.100000000000001" customHeight="1"/>
    <row r="113" ht="20.100000000000001" customHeight="1"/>
    <row r="114" ht="20.100000000000001" customHeight="1"/>
    <row r="115" ht="20.100000000000001" customHeight="1"/>
    <row r="116" ht="20.100000000000001" customHeight="1"/>
    <row r="117" ht="20.100000000000001" customHeight="1"/>
    <row r="118" ht="20.100000000000001" customHeight="1"/>
    <row r="119" ht="20.100000000000001" customHeight="1"/>
    <row r="120" ht="20.100000000000001" customHeight="1"/>
    <row r="121" ht="20.100000000000001" customHeight="1"/>
    <row r="122" ht="20.100000000000001" customHeight="1"/>
    <row r="123" ht="20.100000000000001" customHeight="1"/>
    <row r="124" ht="20.100000000000001" customHeight="1"/>
    <row r="125" ht="20.100000000000001" customHeight="1"/>
    <row r="126" ht="20.100000000000001" customHeight="1"/>
    <row r="127" ht="20.100000000000001" customHeight="1"/>
    <row r="128" ht="20.100000000000001" customHeight="1"/>
    <row r="129" ht="20.100000000000001" customHeight="1"/>
    <row r="130" ht="20.100000000000001" customHeight="1"/>
    <row r="131" ht="20.100000000000001" customHeight="1"/>
    <row r="132" ht="20.100000000000001" customHeight="1"/>
    <row r="133" ht="20.100000000000001" customHeight="1"/>
    <row r="134" ht="20.100000000000001" customHeight="1"/>
    <row r="135" ht="20.100000000000001" customHeight="1"/>
    <row r="136" ht="20.100000000000001" customHeight="1"/>
    <row r="137" ht="20.100000000000001" customHeight="1"/>
    <row r="138" ht="20.100000000000001" customHeight="1"/>
    <row r="139" ht="20.100000000000001" customHeight="1"/>
    <row r="140" ht="20.100000000000001" customHeight="1"/>
    <row r="141" ht="20.100000000000001" customHeight="1"/>
    <row r="142" ht="20.100000000000001" customHeight="1"/>
    <row r="143" ht="20.100000000000001" customHeight="1"/>
    <row r="144" ht="20.100000000000001" customHeight="1"/>
    <row r="145" ht="20.100000000000001" customHeight="1"/>
    <row r="146" ht="20.100000000000001" customHeight="1"/>
    <row r="147" ht="20.100000000000001" customHeight="1"/>
    <row r="148" ht="20.100000000000001" customHeight="1"/>
    <row r="149" ht="20.100000000000001" customHeight="1"/>
    <row r="150" ht="20.100000000000001" customHeight="1"/>
    <row r="151" ht="20.100000000000001" customHeight="1"/>
    <row r="152" ht="20.100000000000001" customHeight="1"/>
    <row r="153" ht="20.100000000000001" customHeight="1"/>
    <row r="154" ht="20.100000000000001" customHeight="1"/>
    <row r="155" ht="20.100000000000001" customHeight="1"/>
    <row r="156" ht="20.100000000000001" customHeight="1"/>
    <row r="157" ht="20.100000000000001" customHeight="1"/>
    <row r="158" ht="20.100000000000001" customHeight="1"/>
    <row r="159" ht="20.100000000000001" customHeight="1"/>
    <row r="160" ht="20.100000000000001" customHeight="1"/>
    <row r="161" ht="20.100000000000001" customHeight="1"/>
    <row r="162" ht="20.100000000000001" customHeight="1"/>
    <row r="163" ht="20.100000000000001" customHeight="1"/>
    <row r="164" ht="20.100000000000001" customHeight="1"/>
    <row r="165" ht="20.100000000000001" customHeight="1"/>
    <row r="166" ht="20.100000000000001" customHeight="1"/>
    <row r="167" ht="20.100000000000001" customHeight="1"/>
    <row r="168" ht="20.100000000000001" customHeight="1"/>
    <row r="169" ht="20.100000000000001" customHeight="1"/>
    <row r="170" ht="20.100000000000001" customHeight="1"/>
    <row r="171" ht="20.100000000000001" customHeight="1"/>
    <row r="172" ht="20.100000000000001" customHeight="1"/>
    <row r="173" ht="20.100000000000001" customHeight="1"/>
    <row r="174" ht="20.100000000000001" customHeight="1"/>
    <row r="175" ht="20.100000000000001" customHeight="1"/>
    <row r="176" ht="20.100000000000001" customHeight="1"/>
    <row r="177" ht="20.100000000000001" customHeight="1"/>
    <row r="178" ht="20.100000000000001" customHeight="1"/>
    <row r="179" ht="20.100000000000001" customHeight="1"/>
    <row r="180" ht="20.100000000000001" customHeight="1"/>
    <row r="181" ht="20.100000000000001" customHeight="1"/>
    <row r="182" ht="20.100000000000001" customHeight="1"/>
    <row r="183" ht="20.100000000000001" customHeight="1"/>
    <row r="184" ht="20.100000000000001" customHeight="1"/>
    <row r="185" ht="20.100000000000001" customHeight="1"/>
    <row r="186" ht="20.100000000000001" customHeight="1"/>
    <row r="187" ht="20.100000000000001" customHeight="1"/>
    <row r="188" ht="20.100000000000001" customHeight="1"/>
    <row r="189" ht="20.100000000000001" customHeight="1"/>
    <row r="190" ht="20.100000000000001" customHeight="1"/>
    <row r="191" ht="20.100000000000001" customHeight="1"/>
    <row r="192" ht="20.100000000000001" customHeight="1"/>
    <row r="193" ht="20.100000000000001" customHeight="1"/>
    <row r="194" ht="20.100000000000001" customHeight="1"/>
    <row r="195" ht="20.100000000000001" customHeight="1"/>
    <row r="196" ht="20.100000000000001" customHeight="1"/>
    <row r="197" ht="20.100000000000001" customHeight="1"/>
    <row r="198" ht="20.100000000000001" customHeight="1"/>
    <row r="199" ht="20.100000000000001" customHeight="1"/>
  </sheetData>
  <pageMargins left="1.17" right="0.511811023622047" top="0.62992125984252001" bottom="0.62992125984252001" header="0.511811023622047" footer="0.23622047244094499"/>
  <pageSetup orientation="landscape" r:id="rId1"/>
  <headerFooter alignWithMargins="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>
    <tabColor rgb="FF00B050"/>
  </sheetPr>
  <dimension ref="A1:M105"/>
  <sheetViews>
    <sheetView workbookViewId="0">
      <selection sqref="A1:XFD1048576"/>
    </sheetView>
  </sheetViews>
  <sheetFormatPr defaultRowHeight="15.95" customHeight="1"/>
  <cols>
    <col min="1" max="1" width="31.85546875" style="132" customWidth="1"/>
    <col min="2" max="2" width="11.85546875" style="132" hidden="1" customWidth="1"/>
    <col min="3" max="3" width="11.5703125" style="132" customWidth="1"/>
    <col min="4" max="5" width="11.5703125" style="132" hidden="1" customWidth="1"/>
    <col min="6" max="6" width="11.5703125" style="336" hidden="1" customWidth="1"/>
    <col min="7" max="7" width="11.5703125" style="132" hidden="1" customWidth="1"/>
    <col min="8" max="8" width="11.5703125" style="132" customWidth="1"/>
    <col min="9" max="10" width="11.5703125" style="132" hidden="1" customWidth="1"/>
    <col min="11" max="11" width="11.5703125" style="132" customWidth="1"/>
    <col min="12" max="12" width="10.28515625" style="132" bestFit="1" customWidth="1"/>
    <col min="13" max="256" width="9.140625" style="132"/>
    <col min="257" max="257" width="31.85546875" style="132" customWidth="1"/>
    <col min="258" max="261" width="0" style="132" hidden="1" customWidth="1"/>
    <col min="262" max="265" width="12.42578125" style="132" customWidth="1"/>
    <col min="266" max="512" width="9.140625" style="132"/>
    <col min="513" max="513" width="31.85546875" style="132" customWidth="1"/>
    <col min="514" max="517" width="0" style="132" hidden="1" customWidth="1"/>
    <col min="518" max="521" width="12.42578125" style="132" customWidth="1"/>
    <col min="522" max="768" width="9.140625" style="132"/>
    <col min="769" max="769" width="31.85546875" style="132" customWidth="1"/>
    <col min="770" max="773" width="0" style="132" hidden="1" customWidth="1"/>
    <col min="774" max="777" width="12.42578125" style="132" customWidth="1"/>
    <col min="778" max="1024" width="9.140625" style="132"/>
    <col min="1025" max="1025" width="31.85546875" style="132" customWidth="1"/>
    <col min="1026" max="1029" width="0" style="132" hidden="1" customWidth="1"/>
    <col min="1030" max="1033" width="12.42578125" style="132" customWidth="1"/>
    <col min="1034" max="1280" width="9.140625" style="132"/>
    <col min="1281" max="1281" width="31.85546875" style="132" customWidth="1"/>
    <col min="1282" max="1285" width="0" style="132" hidden="1" customWidth="1"/>
    <col min="1286" max="1289" width="12.42578125" style="132" customWidth="1"/>
    <col min="1290" max="1536" width="9.140625" style="132"/>
    <col min="1537" max="1537" width="31.85546875" style="132" customWidth="1"/>
    <col min="1538" max="1541" width="0" style="132" hidden="1" customWidth="1"/>
    <col min="1542" max="1545" width="12.42578125" style="132" customWidth="1"/>
    <col min="1546" max="1792" width="9.140625" style="132"/>
    <col min="1793" max="1793" width="31.85546875" style="132" customWidth="1"/>
    <col min="1794" max="1797" width="0" style="132" hidden="1" customWidth="1"/>
    <col min="1798" max="1801" width="12.42578125" style="132" customWidth="1"/>
    <col min="1802" max="2048" width="9.140625" style="132"/>
    <col min="2049" max="2049" width="31.85546875" style="132" customWidth="1"/>
    <col min="2050" max="2053" width="0" style="132" hidden="1" customWidth="1"/>
    <col min="2054" max="2057" width="12.42578125" style="132" customWidth="1"/>
    <col min="2058" max="2304" width="9.140625" style="132"/>
    <col min="2305" max="2305" width="31.85546875" style="132" customWidth="1"/>
    <col min="2306" max="2309" width="0" style="132" hidden="1" customWidth="1"/>
    <col min="2310" max="2313" width="12.42578125" style="132" customWidth="1"/>
    <col min="2314" max="2560" width="9.140625" style="132"/>
    <col min="2561" max="2561" width="31.85546875" style="132" customWidth="1"/>
    <col min="2562" max="2565" width="0" style="132" hidden="1" customWidth="1"/>
    <col min="2566" max="2569" width="12.42578125" style="132" customWidth="1"/>
    <col min="2570" max="2816" width="9.140625" style="132"/>
    <col min="2817" max="2817" width="31.85546875" style="132" customWidth="1"/>
    <col min="2818" max="2821" width="0" style="132" hidden="1" customWidth="1"/>
    <col min="2822" max="2825" width="12.42578125" style="132" customWidth="1"/>
    <col min="2826" max="3072" width="9.140625" style="132"/>
    <col min="3073" max="3073" width="31.85546875" style="132" customWidth="1"/>
    <col min="3074" max="3077" width="0" style="132" hidden="1" customWidth="1"/>
    <col min="3078" max="3081" width="12.42578125" style="132" customWidth="1"/>
    <col min="3082" max="3328" width="9.140625" style="132"/>
    <col min="3329" max="3329" width="31.85546875" style="132" customWidth="1"/>
    <col min="3330" max="3333" width="0" style="132" hidden="1" customWidth="1"/>
    <col min="3334" max="3337" width="12.42578125" style="132" customWidth="1"/>
    <col min="3338" max="3584" width="9.140625" style="132"/>
    <col min="3585" max="3585" width="31.85546875" style="132" customWidth="1"/>
    <col min="3586" max="3589" width="0" style="132" hidden="1" customWidth="1"/>
    <col min="3590" max="3593" width="12.42578125" style="132" customWidth="1"/>
    <col min="3594" max="3840" width="9.140625" style="132"/>
    <col min="3841" max="3841" width="31.85546875" style="132" customWidth="1"/>
    <col min="3842" max="3845" width="0" style="132" hidden="1" customWidth="1"/>
    <col min="3846" max="3849" width="12.42578125" style="132" customWidth="1"/>
    <col min="3850" max="4096" width="9.140625" style="132"/>
    <col min="4097" max="4097" width="31.85546875" style="132" customWidth="1"/>
    <col min="4098" max="4101" width="0" style="132" hidden="1" customWidth="1"/>
    <col min="4102" max="4105" width="12.42578125" style="132" customWidth="1"/>
    <col min="4106" max="4352" width="9.140625" style="132"/>
    <col min="4353" max="4353" width="31.85546875" style="132" customWidth="1"/>
    <col min="4354" max="4357" width="0" style="132" hidden="1" customWidth="1"/>
    <col min="4358" max="4361" width="12.42578125" style="132" customWidth="1"/>
    <col min="4362" max="4608" width="9.140625" style="132"/>
    <col min="4609" max="4609" width="31.85546875" style="132" customWidth="1"/>
    <col min="4610" max="4613" width="0" style="132" hidden="1" customWidth="1"/>
    <col min="4614" max="4617" width="12.42578125" style="132" customWidth="1"/>
    <col min="4618" max="4864" width="9.140625" style="132"/>
    <col min="4865" max="4865" width="31.85546875" style="132" customWidth="1"/>
    <col min="4866" max="4869" width="0" style="132" hidden="1" customWidth="1"/>
    <col min="4870" max="4873" width="12.42578125" style="132" customWidth="1"/>
    <col min="4874" max="5120" width="9.140625" style="132"/>
    <col min="5121" max="5121" width="31.85546875" style="132" customWidth="1"/>
    <col min="5122" max="5125" width="0" style="132" hidden="1" customWidth="1"/>
    <col min="5126" max="5129" width="12.42578125" style="132" customWidth="1"/>
    <col min="5130" max="5376" width="9.140625" style="132"/>
    <col min="5377" max="5377" width="31.85546875" style="132" customWidth="1"/>
    <col min="5378" max="5381" width="0" style="132" hidden="1" customWidth="1"/>
    <col min="5382" max="5385" width="12.42578125" style="132" customWidth="1"/>
    <col min="5386" max="5632" width="9.140625" style="132"/>
    <col min="5633" max="5633" width="31.85546875" style="132" customWidth="1"/>
    <col min="5634" max="5637" width="0" style="132" hidden="1" customWidth="1"/>
    <col min="5638" max="5641" width="12.42578125" style="132" customWidth="1"/>
    <col min="5642" max="5888" width="9.140625" style="132"/>
    <col min="5889" max="5889" width="31.85546875" style="132" customWidth="1"/>
    <col min="5890" max="5893" width="0" style="132" hidden="1" customWidth="1"/>
    <col min="5894" max="5897" width="12.42578125" style="132" customWidth="1"/>
    <col min="5898" max="6144" width="9.140625" style="132"/>
    <col min="6145" max="6145" width="31.85546875" style="132" customWidth="1"/>
    <col min="6146" max="6149" width="0" style="132" hidden="1" customWidth="1"/>
    <col min="6150" max="6153" width="12.42578125" style="132" customWidth="1"/>
    <col min="6154" max="6400" width="9.140625" style="132"/>
    <col min="6401" max="6401" width="31.85546875" style="132" customWidth="1"/>
    <col min="6402" max="6405" width="0" style="132" hidden="1" customWidth="1"/>
    <col min="6406" max="6409" width="12.42578125" style="132" customWidth="1"/>
    <col min="6410" max="6656" width="9.140625" style="132"/>
    <col min="6657" max="6657" width="31.85546875" style="132" customWidth="1"/>
    <col min="6658" max="6661" width="0" style="132" hidden="1" customWidth="1"/>
    <col min="6662" max="6665" width="12.42578125" style="132" customWidth="1"/>
    <col min="6666" max="6912" width="9.140625" style="132"/>
    <col min="6913" max="6913" width="31.85546875" style="132" customWidth="1"/>
    <col min="6914" max="6917" width="0" style="132" hidden="1" customWidth="1"/>
    <col min="6918" max="6921" width="12.42578125" style="132" customWidth="1"/>
    <col min="6922" max="7168" width="9.140625" style="132"/>
    <col min="7169" max="7169" width="31.85546875" style="132" customWidth="1"/>
    <col min="7170" max="7173" width="0" style="132" hidden="1" customWidth="1"/>
    <col min="7174" max="7177" width="12.42578125" style="132" customWidth="1"/>
    <col min="7178" max="7424" width="9.140625" style="132"/>
    <col min="7425" max="7425" width="31.85546875" style="132" customWidth="1"/>
    <col min="7426" max="7429" width="0" style="132" hidden="1" customWidth="1"/>
    <col min="7430" max="7433" width="12.42578125" style="132" customWidth="1"/>
    <col min="7434" max="7680" width="9.140625" style="132"/>
    <col min="7681" max="7681" width="31.85546875" style="132" customWidth="1"/>
    <col min="7682" max="7685" width="0" style="132" hidden="1" customWidth="1"/>
    <col min="7686" max="7689" width="12.42578125" style="132" customWidth="1"/>
    <col min="7690" max="7936" width="9.140625" style="132"/>
    <col min="7937" max="7937" width="31.85546875" style="132" customWidth="1"/>
    <col min="7938" max="7941" width="0" style="132" hidden="1" customWidth="1"/>
    <col min="7942" max="7945" width="12.42578125" style="132" customWidth="1"/>
    <col min="7946" max="8192" width="9.140625" style="132"/>
    <col min="8193" max="8193" width="31.85546875" style="132" customWidth="1"/>
    <col min="8194" max="8197" width="0" style="132" hidden="1" customWidth="1"/>
    <col min="8198" max="8201" width="12.42578125" style="132" customWidth="1"/>
    <col min="8202" max="8448" width="9.140625" style="132"/>
    <col min="8449" max="8449" width="31.85546875" style="132" customWidth="1"/>
    <col min="8450" max="8453" width="0" style="132" hidden="1" customWidth="1"/>
    <col min="8454" max="8457" width="12.42578125" style="132" customWidth="1"/>
    <col min="8458" max="8704" width="9.140625" style="132"/>
    <col min="8705" max="8705" width="31.85546875" style="132" customWidth="1"/>
    <col min="8706" max="8709" width="0" style="132" hidden="1" customWidth="1"/>
    <col min="8710" max="8713" width="12.42578125" style="132" customWidth="1"/>
    <col min="8714" max="8960" width="9.140625" style="132"/>
    <col min="8961" max="8961" width="31.85546875" style="132" customWidth="1"/>
    <col min="8962" max="8965" width="0" style="132" hidden="1" customWidth="1"/>
    <col min="8966" max="8969" width="12.42578125" style="132" customWidth="1"/>
    <col min="8970" max="9216" width="9.140625" style="132"/>
    <col min="9217" max="9217" width="31.85546875" style="132" customWidth="1"/>
    <col min="9218" max="9221" width="0" style="132" hidden="1" customWidth="1"/>
    <col min="9222" max="9225" width="12.42578125" style="132" customWidth="1"/>
    <col min="9226" max="9472" width="9.140625" style="132"/>
    <col min="9473" max="9473" width="31.85546875" style="132" customWidth="1"/>
    <col min="9474" max="9477" width="0" style="132" hidden="1" customWidth="1"/>
    <col min="9478" max="9481" width="12.42578125" style="132" customWidth="1"/>
    <col min="9482" max="9728" width="9.140625" style="132"/>
    <col min="9729" max="9729" width="31.85546875" style="132" customWidth="1"/>
    <col min="9730" max="9733" width="0" style="132" hidden="1" customWidth="1"/>
    <col min="9734" max="9737" width="12.42578125" style="132" customWidth="1"/>
    <col min="9738" max="9984" width="9.140625" style="132"/>
    <col min="9985" max="9985" width="31.85546875" style="132" customWidth="1"/>
    <col min="9986" max="9989" width="0" style="132" hidden="1" customWidth="1"/>
    <col min="9990" max="9993" width="12.42578125" style="132" customWidth="1"/>
    <col min="9994" max="10240" width="9.140625" style="132"/>
    <col min="10241" max="10241" width="31.85546875" style="132" customWidth="1"/>
    <col min="10242" max="10245" width="0" style="132" hidden="1" customWidth="1"/>
    <col min="10246" max="10249" width="12.42578125" style="132" customWidth="1"/>
    <col min="10250" max="10496" width="9.140625" style="132"/>
    <col min="10497" max="10497" width="31.85546875" style="132" customWidth="1"/>
    <col min="10498" max="10501" width="0" style="132" hidden="1" customWidth="1"/>
    <col min="10502" max="10505" width="12.42578125" style="132" customWidth="1"/>
    <col min="10506" max="10752" width="9.140625" style="132"/>
    <col min="10753" max="10753" width="31.85546875" style="132" customWidth="1"/>
    <col min="10754" max="10757" width="0" style="132" hidden="1" customWidth="1"/>
    <col min="10758" max="10761" width="12.42578125" style="132" customWidth="1"/>
    <col min="10762" max="11008" width="9.140625" style="132"/>
    <col min="11009" max="11009" width="31.85546875" style="132" customWidth="1"/>
    <col min="11010" max="11013" width="0" style="132" hidden="1" customWidth="1"/>
    <col min="11014" max="11017" width="12.42578125" style="132" customWidth="1"/>
    <col min="11018" max="11264" width="9.140625" style="132"/>
    <col min="11265" max="11265" width="31.85546875" style="132" customWidth="1"/>
    <col min="11266" max="11269" width="0" style="132" hidden="1" customWidth="1"/>
    <col min="11270" max="11273" width="12.42578125" style="132" customWidth="1"/>
    <col min="11274" max="11520" width="9.140625" style="132"/>
    <col min="11521" max="11521" width="31.85546875" style="132" customWidth="1"/>
    <col min="11522" max="11525" width="0" style="132" hidden="1" customWidth="1"/>
    <col min="11526" max="11529" width="12.42578125" style="132" customWidth="1"/>
    <col min="11530" max="11776" width="9.140625" style="132"/>
    <col min="11777" max="11777" width="31.85546875" style="132" customWidth="1"/>
    <col min="11778" max="11781" width="0" style="132" hidden="1" customWidth="1"/>
    <col min="11782" max="11785" width="12.42578125" style="132" customWidth="1"/>
    <col min="11786" max="12032" width="9.140625" style="132"/>
    <col min="12033" max="12033" width="31.85546875" style="132" customWidth="1"/>
    <col min="12034" max="12037" width="0" style="132" hidden="1" customWidth="1"/>
    <col min="12038" max="12041" width="12.42578125" style="132" customWidth="1"/>
    <col min="12042" max="12288" width="9.140625" style="132"/>
    <col min="12289" max="12289" width="31.85546875" style="132" customWidth="1"/>
    <col min="12290" max="12293" width="0" style="132" hidden="1" customWidth="1"/>
    <col min="12294" max="12297" width="12.42578125" style="132" customWidth="1"/>
    <col min="12298" max="12544" width="9.140625" style="132"/>
    <col min="12545" max="12545" width="31.85546875" style="132" customWidth="1"/>
    <col min="12546" max="12549" width="0" style="132" hidden="1" customWidth="1"/>
    <col min="12550" max="12553" width="12.42578125" style="132" customWidth="1"/>
    <col min="12554" max="12800" width="9.140625" style="132"/>
    <col min="12801" max="12801" width="31.85546875" style="132" customWidth="1"/>
    <col min="12802" max="12805" width="0" style="132" hidden="1" customWidth="1"/>
    <col min="12806" max="12809" width="12.42578125" style="132" customWidth="1"/>
    <col min="12810" max="13056" width="9.140625" style="132"/>
    <col min="13057" max="13057" width="31.85546875" style="132" customWidth="1"/>
    <col min="13058" max="13061" width="0" style="132" hidden="1" customWidth="1"/>
    <col min="13062" max="13065" width="12.42578125" style="132" customWidth="1"/>
    <col min="13066" max="13312" width="9.140625" style="132"/>
    <col min="13313" max="13313" width="31.85546875" style="132" customWidth="1"/>
    <col min="13314" max="13317" width="0" style="132" hidden="1" customWidth="1"/>
    <col min="13318" max="13321" width="12.42578125" style="132" customWidth="1"/>
    <col min="13322" max="13568" width="9.140625" style="132"/>
    <col min="13569" max="13569" width="31.85546875" style="132" customWidth="1"/>
    <col min="13570" max="13573" width="0" style="132" hidden="1" customWidth="1"/>
    <col min="13574" max="13577" width="12.42578125" style="132" customWidth="1"/>
    <col min="13578" max="13824" width="9.140625" style="132"/>
    <col min="13825" max="13825" width="31.85546875" style="132" customWidth="1"/>
    <col min="13826" max="13829" width="0" style="132" hidden="1" customWidth="1"/>
    <col min="13830" max="13833" width="12.42578125" style="132" customWidth="1"/>
    <col min="13834" max="14080" width="9.140625" style="132"/>
    <col min="14081" max="14081" width="31.85546875" style="132" customWidth="1"/>
    <col min="14082" max="14085" width="0" style="132" hidden="1" customWidth="1"/>
    <col min="14086" max="14089" width="12.42578125" style="132" customWidth="1"/>
    <col min="14090" max="14336" width="9.140625" style="132"/>
    <col min="14337" max="14337" width="31.85546875" style="132" customWidth="1"/>
    <col min="14338" max="14341" width="0" style="132" hidden="1" customWidth="1"/>
    <col min="14342" max="14345" width="12.42578125" style="132" customWidth="1"/>
    <col min="14346" max="14592" width="9.140625" style="132"/>
    <col min="14593" max="14593" width="31.85546875" style="132" customWidth="1"/>
    <col min="14594" max="14597" width="0" style="132" hidden="1" customWidth="1"/>
    <col min="14598" max="14601" width="12.42578125" style="132" customWidth="1"/>
    <col min="14602" max="14848" width="9.140625" style="132"/>
    <col min="14849" max="14849" width="31.85546875" style="132" customWidth="1"/>
    <col min="14850" max="14853" width="0" style="132" hidden="1" customWidth="1"/>
    <col min="14854" max="14857" width="12.42578125" style="132" customWidth="1"/>
    <col min="14858" max="15104" width="9.140625" style="132"/>
    <col min="15105" max="15105" width="31.85546875" style="132" customWidth="1"/>
    <col min="15106" max="15109" width="0" style="132" hidden="1" customWidth="1"/>
    <col min="15110" max="15113" width="12.42578125" style="132" customWidth="1"/>
    <col min="15114" max="15360" width="9.140625" style="132"/>
    <col min="15361" max="15361" width="31.85546875" style="132" customWidth="1"/>
    <col min="15362" max="15365" width="0" style="132" hidden="1" customWidth="1"/>
    <col min="15366" max="15369" width="12.42578125" style="132" customWidth="1"/>
    <col min="15370" max="15616" width="9.140625" style="132"/>
    <col min="15617" max="15617" width="31.85546875" style="132" customWidth="1"/>
    <col min="15618" max="15621" width="0" style="132" hidden="1" customWidth="1"/>
    <col min="15622" max="15625" width="12.42578125" style="132" customWidth="1"/>
    <col min="15626" max="15872" width="9.140625" style="132"/>
    <col min="15873" max="15873" width="31.85546875" style="132" customWidth="1"/>
    <col min="15874" max="15877" width="0" style="132" hidden="1" customWidth="1"/>
    <col min="15878" max="15881" width="12.42578125" style="132" customWidth="1"/>
    <col min="15882" max="16128" width="9.140625" style="132"/>
    <col min="16129" max="16129" width="31.85546875" style="132" customWidth="1"/>
    <col min="16130" max="16133" width="0" style="132" hidden="1" customWidth="1"/>
    <col min="16134" max="16137" width="12.42578125" style="132" customWidth="1"/>
    <col min="16138" max="16384" width="9.140625" style="132"/>
  </cols>
  <sheetData>
    <row r="1" spans="1:13" ht="20.100000000000001" customHeight="1">
      <c r="A1" s="311" t="s">
        <v>469</v>
      </c>
      <c r="B1" s="311"/>
      <c r="C1" s="311"/>
      <c r="D1" s="311"/>
      <c r="E1" s="311"/>
      <c r="F1" s="494"/>
    </row>
    <row r="2" spans="1:13" ht="20.100000000000001" customHeight="1">
      <c r="A2" s="341" t="s">
        <v>422</v>
      </c>
      <c r="B2" s="311"/>
      <c r="C2" s="526"/>
      <c r="D2" s="526"/>
      <c r="E2" s="526"/>
      <c r="F2" s="526"/>
      <c r="G2" s="526"/>
      <c r="H2" s="526"/>
      <c r="I2" s="526"/>
      <c r="J2" s="526"/>
      <c r="K2" s="526"/>
      <c r="L2" s="526"/>
    </row>
    <row r="3" spans="1:13" ht="20.100000000000001" customHeight="1">
      <c r="F3" s="132"/>
    </row>
    <row r="4" spans="1:13" ht="27" customHeight="1">
      <c r="A4" s="477"/>
      <c r="B4" s="141">
        <v>2009</v>
      </c>
      <c r="C4" s="342">
        <v>2010</v>
      </c>
      <c r="D4" s="141">
        <v>2011</v>
      </c>
      <c r="E4" s="213">
        <v>2012</v>
      </c>
      <c r="F4" s="213">
        <v>2013</v>
      </c>
      <c r="G4" s="213">
        <v>2014</v>
      </c>
      <c r="H4" s="213">
        <v>2015</v>
      </c>
      <c r="I4" s="213">
        <v>2016</v>
      </c>
      <c r="J4" s="213">
        <v>2017</v>
      </c>
      <c r="K4" s="213">
        <v>2018</v>
      </c>
      <c r="L4" s="213">
        <v>2019</v>
      </c>
      <c r="M4" s="213">
        <v>2020</v>
      </c>
    </row>
    <row r="5" spans="1:13" ht="15" customHeight="1">
      <c r="B5" s="618" t="s">
        <v>574</v>
      </c>
      <c r="C5" s="618"/>
      <c r="D5" s="618"/>
      <c r="E5" s="618"/>
      <c r="F5" s="618"/>
      <c r="G5" s="618"/>
      <c r="H5" s="618"/>
      <c r="I5" s="618"/>
      <c r="J5" s="618"/>
      <c r="K5" s="618"/>
      <c r="L5" s="618"/>
      <c r="M5" s="618"/>
    </row>
    <row r="6" spans="1:13" ht="15" customHeight="1">
      <c r="A6" s="457" t="s">
        <v>17</v>
      </c>
      <c r="B6" s="510">
        <f t="shared" ref="B6:I6" si="0">+SUM(B7:B21)</f>
        <v>8530</v>
      </c>
      <c r="C6" s="269">
        <f t="shared" si="0"/>
        <v>11031</v>
      </c>
      <c r="D6" s="269">
        <f t="shared" si="0"/>
        <v>14717</v>
      </c>
      <c r="E6" s="269">
        <f t="shared" si="0"/>
        <v>15335</v>
      </c>
      <c r="F6" s="269">
        <f t="shared" si="0"/>
        <v>15804</v>
      </c>
      <c r="G6" s="214">
        <f t="shared" si="0"/>
        <v>16167</v>
      </c>
      <c r="H6" s="214">
        <f t="shared" si="0"/>
        <v>16444</v>
      </c>
      <c r="I6" s="214">
        <f t="shared" si="0"/>
        <v>16265</v>
      </c>
      <c r="J6" s="214">
        <f>SUM(J7:J21)</f>
        <v>17410</v>
      </c>
      <c r="K6" s="214">
        <f>SUM(K7:K21)</f>
        <v>18507</v>
      </c>
      <c r="L6" s="214">
        <f>SUM(L7:L21)</f>
        <v>19839</v>
      </c>
      <c r="M6" s="214">
        <f>SUM(M7:M21)</f>
        <v>20819</v>
      </c>
    </row>
    <row r="7" spans="1:13" ht="15" customHeight="1">
      <c r="A7" s="256" t="s">
        <v>326</v>
      </c>
      <c r="B7" s="511">
        <v>1388</v>
      </c>
      <c r="C7" s="122">
        <v>1510</v>
      </c>
      <c r="D7" s="122">
        <v>1614</v>
      </c>
      <c r="E7" s="122">
        <v>1702</v>
      </c>
      <c r="F7" s="122">
        <v>1758</v>
      </c>
      <c r="G7" s="294">
        <v>1577</v>
      </c>
      <c r="H7" s="294">
        <v>1582</v>
      </c>
      <c r="I7" s="294">
        <v>1590</v>
      </c>
      <c r="J7" s="294">
        <v>1661</v>
      </c>
      <c r="K7" s="294">
        <v>1904</v>
      </c>
      <c r="L7" s="122">
        <v>2085</v>
      </c>
      <c r="M7" s="546">
        <v>2287</v>
      </c>
    </row>
    <row r="8" spans="1:13" ht="15" customHeight="1">
      <c r="A8" s="256" t="s">
        <v>327</v>
      </c>
      <c r="B8" s="511">
        <v>55</v>
      </c>
      <c r="C8" s="122">
        <v>197</v>
      </c>
      <c r="D8" s="122">
        <v>463</v>
      </c>
      <c r="E8" s="122">
        <v>199</v>
      </c>
      <c r="F8" s="122">
        <v>343</v>
      </c>
      <c r="G8" s="294">
        <v>292</v>
      </c>
      <c r="H8" s="294">
        <v>290</v>
      </c>
      <c r="I8" s="294">
        <v>265</v>
      </c>
      <c r="J8" s="294">
        <v>265</v>
      </c>
      <c r="K8" s="294">
        <v>279</v>
      </c>
      <c r="L8" s="122">
        <v>285</v>
      </c>
      <c r="M8" s="546">
        <v>302</v>
      </c>
    </row>
    <row r="9" spans="1:13" ht="15" customHeight="1">
      <c r="A9" s="256" t="s">
        <v>328</v>
      </c>
      <c r="B9" s="511">
        <v>176</v>
      </c>
      <c r="C9" s="122">
        <v>281</v>
      </c>
      <c r="D9" s="122">
        <v>220</v>
      </c>
      <c r="E9" s="122">
        <v>349</v>
      </c>
      <c r="F9" s="122">
        <v>366</v>
      </c>
      <c r="G9" s="294">
        <v>428</v>
      </c>
      <c r="H9" s="294">
        <v>417</v>
      </c>
      <c r="I9" s="294">
        <v>407</v>
      </c>
      <c r="J9" s="294">
        <v>517</v>
      </c>
      <c r="K9" s="294">
        <v>569</v>
      </c>
      <c r="L9" s="122">
        <v>653</v>
      </c>
      <c r="M9" s="546">
        <v>778</v>
      </c>
    </row>
    <row r="10" spans="1:13" ht="15" customHeight="1">
      <c r="A10" s="256" t="s">
        <v>329</v>
      </c>
      <c r="B10" s="511">
        <v>785</v>
      </c>
      <c r="C10" s="122">
        <v>1020</v>
      </c>
      <c r="D10" s="122">
        <v>1120</v>
      </c>
      <c r="E10" s="122">
        <v>1230</v>
      </c>
      <c r="F10" s="122">
        <v>1229</v>
      </c>
      <c r="G10" s="294">
        <v>1260</v>
      </c>
      <c r="H10" s="294">
        <v>1260</v>
      </c>
      <c r="I10" s="294">
        <v>1257</v>
      </c>
      <c r="J10" s="294">
        <v>1373</v>
      </c>
      <c r="K10" s="294">
        <v>1435</v>
      </c>
      <c r="L10" s="122">
        <v>1521</v>
      </c>
      <c r="M10" s="546">
        <v>1600</v>
      </c>
    </row>
    <row r="11" spans="1:13" ht="15" customHeight="1">
      <c r="A11" s="256" t="s">
        <v>330</v>
      </c>
      <c r="B11" s="511">
        <v>74</v>
      </c>
      <c r="C11" s="122">
        <v>499</v>
      </c>
      <c r="D11" s="122">
        <v>741</v>
      </c>
      <c r="E11" s="122">
        <v>798</v>
      </c>
      <c r="F11" s="122">
        <v>748</v>
      </c>
      <c r="G11" s="294">
        <v>721</v>
      </c>
      <c r="H11" s="294">
        <v>721</v>
      </c>
      <c r="I11" s="294">
        <v>455</v>
      </c>
      <c r="J11" s="294">
        <v>602</v>
      </c>
      <c r="K11" s="294">
        <v>660</v>
      </c>
      <c r="L11" s="122">
        <v>716</v>
      </c>
      <c r="M11" s="546">
        <v>678</v>
      </c>
    </row>
    <row r="12" spans="1:13" ht="15" customHeight="1">
      <c r="A12" s="256" t="s">
        <v>331</v>
      </c>
      <c r="B12" s="511">
        <v>106</v>
      </c>
      <c r="C12" s="122">
        <v>135</v>
      </c>
      <c r="D12" s="122">
        <v>154</v>
      </c>
      <c r="E12" s="122">
        <v>191</v>
      </c>
      <c r="F12" s="122">
        <v>242</v>
      </c>
      <c r="G12" s="294">
        <v>248</v>
      </c>
      <c r="H12" s="294">
        <v>241</v>
      </c>
      <c r="I12" s="294">
        <v>238</v>
      </c>
      <c r="J12" s="294">
        <v>287</v>
      </c>
      <c r="K12" s="294">
        <v>300</v>
      </c>
      <c r="L12" s="122">
        <v>318</v>
      </c>
      <c r="M12" s="546">
        <v>525</v>
      </c>
    </row>
    <row r="13" spans="1:13" ht="15" customHeight="1">
      <c r="A13" s="256" t="s">
        <v>332</v>
      </c>
      <c r="B13" s="512">
        <v>762</v>
      </c>
      <c r="C13" s="332">
        <v>946</v>
      </c>
      <c r="D13" s="332">
        <v>993</v>
      </c>
      <c r="E13" s="332">
        <v>623</v>
      </c>
      <c r="F13" s="332">
        <v>695</v>
      </c>
      <c r="G13" s="294">
        <v>833</v>
      </c>
      <c r="H13" s="294">
        <v>818</v>
      </c>
      <c r="I13" s="294">
        <v>842</v>
      </c>
      <c r="J13" s="294">
        <v>810</v>
      </c>
      <c r="K13" s="294">
        <v>838</v>
      </c>
      <c r="L13" s="122">
        <v>871</v>
      </c>
      <c r="M13" s="546">
        <v>913</v>
      </c>
    </row>
    <row r="14" spans="1:13" ht="15" customHeight="1">
      <c r="A14" s="256" t="s">
        <v>333</v>
      </c>
      <c r="B14" s="527">
        <v>1999</v>
      </c>
      <c r="C14" s="332">
        <v>2340</v>
      </c>
      <c r="D14" s="332">
        <v>3333</v>
      </c>
      <c r="E14" s="332">
        <v>3454</v>
      </c>
      <c r="F14" s="332">
        <v>3816</v>
      </c>
      <c r="G14" s="294">
        <v>3986</v>
      </c>
      <c r="H14" s="294">
        <v>4134</v>
      </c>
      <c r="I14" s="294">
        <v>4201</v>
      </c>
      <c r="J14" s="294">
        <v>4390</v>
      </c>
      <c r="K14" s="294">
        <v>4709</v>
      </c>
      <c r="L14" s="122">
        <v>5085</v>
      </c>
      <c r="M14" s="546">
        <v>4946</v>
      </c>
    </row>
    <row r="15" spans="1:13" ht="15" customHeight="1">
      <c r="A15" s="256" t="s">
        <v>334</v>
      </c>
      <c r="B15" s="511">
        <v>250</v>
      </c>
      <c r="C15" s="122">
        <v>290</v>
      </c>
      <c r="D15" s="122">
        <v>300</v>
      </c>
      <c r="E15" s="122">
        <v>546</v>
      </c>
      <c r="F15" s="122">
        <v>574</v>
      </c>
      <c r="G15" s="294">
        <v>776</v>
      </c>
      <c r="H15" s="294">
        <v>777</v>
      </c>
      <c r="I15" s="294">
        <v>786</v>
      </c>
      <c r="J15" s="294">
        <v>836</v>
      </c>
      <c r="K15" s="294">
        <v>852</v>
      </c>
      <c r="L15" s="122">
        <v>897</v>
      </c>
      <c r="M15" s="546">
        <v>1062</v>
      </c>
    </row>
    <row r="16" spans="1:13" ht="15" customHeight="1">
      <c r="A16" s="256" t="s">
        <v>335</v>
      </c>
      <c r="B16" s="511">
        <v>798</v>
      </c>
      <c r="C16" s="122">
        <v>985</v>
      </c>
      <c r="D16" s="122">
        <v>1840</v>
      </c>
      <c r="E16" s="122">
        <v>1914</v>
      </c>
      <c r="F16" s="122">
        <v>1940</v>
      </c>
      <c r="G16" s="294">
        <v>1939</v>
      </c>
      <c r="H16" s="294">
        <v>2105</v>
      </c>
      <c r="I16" s="294">
        <v>2142</v>
      </c>
      <c r="J16" s="294">
        <v>2150</v>
      </c>
      <c r="K16" s="294">
        <v>2223</v>
      </c>
      <c r="L16" s="122">
        <v>2343</v>
      </c>
      <c r="M16" s="546">
        <v>2607</v>
      </c>
    </row>
    <row r="17" spans="1:13" ht="15" customHeight="1">
      <c r="A17" s="256" t="s">
        <v>336</v>
      </c>
      <c r="B17" s="511">
        <v>597</v>
      </c>
      <c r="C17" s="122">
        <v>311</v>
      </c>
      <c r="D17" s="122">
        <v>383</v>
      </c>
      <c r="E17" s="122">
        <v>407</v>
      </c>
      <c r="F17" s="122">
        <v>415</v>
      </c>
      <c r="G17" s="294">
        <v>515</v>
      </c>
      <c r="H17" s="294">
        <v>512</v>
      </c>
      <c r="I17" s="294">
        <v>502</v>
      </c>
      <c r="J17" s="294">
        <v>548</v>
      </c>
      <c r="K17" s="294">
        <v>574</v>
      </c>
      <c r="L17" s="122">
        <v>652</v>
      </c>
      <c r="M17" s="546">
        <v>688</v>
      </c>
    </row>
    <row r="18" spans="1:13" ht="15" customHeight="1">
      <c r="A18" s="256" t="s">
        <v>337</v>
      </c>
      <c r="B18" s="511">
        <v>536</v>
      </c>
      <c r="C18" s="122">
        <v>1066</v>
      </c>
      <c r="D18" s="122">
        <v>1639</v>
      </c>
      <c r="E18" s="122">
        <v>1647</v>
      </c>
      <c r="F18" s="122">
        <v>1682</v>
      </c>
      <c r="G18" s="294">
        <v>1720</v>
      </c>
      <c r="H18" s="294">
        <v>1720</v>
      </c>
      <c r="I18" s="294">
        <v>1707</v>
      </c>
      <c r="J18" s="294">
        <v>2008</v>
      </c>
      <c r="K18" s="294">
        <v>2121</v>
      </c>
      <c r="L18" s="122">
        <v>2256</v>
      </c>
      <c r="M18" s="546">
        <v>2197</v>
      </c>
    </row>
    <row r="19" spans="1:13" ht="15" customHeight="1">
      <c r="A19" s="256" t="s">
        <v>338</v>
      </c>
      <c r="B19" s="511">
        <v>324</v>
      </c>
      <c r="C19" s="122">
        <v>340</v>
      </c>
      <c r="D19" s="122">
        <v>310</v>
      </c>
      <c r="E19" s="122">
        <v>321</v>
      </c>
      <c r="F19" s="122">
        <v>354</v>
      </c>
      <c r="G19" s="294">
        <v>409</v>
      </c>
      <c r="H19" s="294">
        <v>409</v>
      </c>
      <c r="I19" s="294">
        <v>430</v>
      </c>
      <c r="J19" s="294">
        <v>535</v>
      </c>
      <c r="K19" s="294">
        <v>583</v>
      </c>
      <c r="L19" s="122">
        <v>639</v>
      </c>
      <c r="M19" s="546">
        <v>697</v>
      </c>
    </row>
    <row r="20" spans="1:13" ht="15" customHeight="1">
      <c r="A20" s="256" t="s">
        <v>339</v>
      </c>
      <c r="B20" s="511">
        <v>599</v>
      </c>
      <c r="C20" s="122">
        <v>627</v>
      </c>
      <c r="D20" s="122">
        <v>958</v>
      </c>
      <c r="E20" s="122">
        <v>944</v>
      </c>
      <c r="F20" s="122">
        <v>898</v>
      </c>
      <c r="G20" s="294">
        <v>906</v>
      </c>
      <c r="H20" s="294">
        <v>909</v>
      </c>
      <c r="I20" s="294">
        <v>919</v>
      </c>
      <c r="J20" s="294">
        <v>919</v>
      </c>
      <c r="K20" s="294">
        <v>942</v>
      </c>
      <c r="L20" s="122">
        <v>980</v>
      </c>
      <c r="M20" s="546">
        <v>956</v>
      </c>
    </row>
    <row r="21" spans="1:13" ht="15" customHeight="1">
      <c r="A21" s="256" t="s">
        <v>340</v>
      </c>
      <c r="B21" s="511">
        <v>81</v>
      </c>
      <c r="C21" s="122">
        <v>484</v>
      </c>
      <c r="D21" s="122">
        <v>649</v>
      </c>
      <c r="E21" s="122">
        <v>1010</v>
      </c>
      <c r="F21" s="122">
        <v>744</v>
      </c>
      <c r="G21" s="294">
        <v>557</v>
      </c>
      <c r="H21" s="294">
        <v>549</v>
      </c>
      <c r="I21" s="294">
        <v>524</v>
      </c>
      <c r="J21" s="294">
        <v>509</v>
      </c>
      <c r="K21" s="294">
        <v>518</v>
      </c>
      <c r="L21" s="122">
        <v>538</v>
      </c>
      <c r="M21" s="546">
        <v>583</v>
      </c>
    </row>
    <row r="22" spans="1:13" ht="15" customHeight="1">
      <c r="C22" s="321"/>
      <c r="D22" s="321"/>
      <c r="E22" s="321"/>
      <c r="F22" s="321"/>
    </row>
    <row r="23" spans="1:13" ht="18" customHeight="1">
      <c r="B23" s="621" t="s">
        <v>258</v>
      </c>
      <c r="C23" s="621"/>
      <c r="D23" s="621"/>
      <c r="E23" s="621"/>
      <c r="F23" s="621"/>
      <c r="G23" s="621"/>
      <c r="H23" s="621"/>
      <c r="I23" s="621"/>
      <c r="J23" s="621"/>
      <c r="K23" s="621"/>
      <c r="L23" s="621"/>
      <c r="M23" s="621"/>
    </row>
    <row r="24" spans="1:13" ht="18" customHeight="1">
      <c r="A24" s="531"/>
      <c r="B24" s="622" t="s">
        <v>22</v>
      </c>
      <c r="C24" s="622"/>
      <c r="D24" s="622"/>
      <c r="E24" s="622"/>
      <c r="F24" s="622"/>
      <c r="G24" s="622"/>
      <c r="H24" s="622"/>
      <c r="I24" s="622"/>
      <c r="J24" s="622"/>
      <c r="K24" s="622"/>
      <c r="L24" s="622"/>
      <c r="M24" s="622"/>
    </row>
    <row r="25" spans="1:13" ht="18" customHeight="1">
      <c r="B25" s="530"/>
      <c r="C25" s="342">
        <v>2011</v>
      </c>
      <c r="D25" s="141">
        <v>2011</v>
      </c>
      <c r="E25" s="213">
        <v>2012</v>
      </c>
      <c r="F25" s="213">
        <v>2013</v>
      </c>
      <c r="G25" s="213">
        <v>2014</v>
      </c>
      <c r="H25" s="213">
        <v>2015</v>
      </c>
      <c r="I25" s="213">
        <v>2016</v>
      </c>
      <c r="J25" s="213">
        <v>2017</v>
      </c>
      <c r="K25" s="213">
        <v>2018</v>
      </c>
      <c r="L25" s="213">
        <v>2019</v>
      </c>
      <c r="M25" s="213">
        <v>2020</v>
      </c>
    </row>
    <row r="26" spans="1:13" ht="15" customHeight="1">
      <c r="A26" s="457" t="s">
        <v>17</v>
      </c>
      <c r="B26" s="517">
        <v>106.3</v>
      </c>
      <c r="C26" s="431">
        <f>+D26</f>
        <v>133.41492158462515</v>
      </c>
      <c r="D26" s="431">
        <f t="shared" ref="D26:F41" si="1">+D6/C6*100</f>
        <v>133.41492158462515</v>
      </c>
      <c r="E26" s="431">
        <f t="shared" si="1"/>
        <v>104.19922538560849</v>
      </c>
      <c r="F26" s="431">
        <f>+F6/E6*100</f>
        <v>103.05836322138897</v>
      </c>
      <c r="G26" s="431">
        <f>+G6/F6*100</f>
        <v>102.29688686408505</v>
      </c>
      <c r="H26" s="431">
        <f>+H6/G6*100</f>
        <v>101.7133667347065</v>
      </c>
      <c r="I26" s="431">
        <f>+I6/H6*100</f>
        <v>98.911457066407209</v>
      </c>
      <c r="J26" s="431">
        <f t="shared" ref="J26:M41" si="2">+J6/I6*100</f>
        <v>107.03965570242853</v>
      </c>
      <c r="K26" s="431">
        <f t="shared" si="2"/>
        <v>106.30097645031591</v>
      </c>
      <c r="L26" s="431">
        <f t="shared" si="2"/>
        <v>107.19727670611121</v>
      </c>
      <c r="M26" s="431">
        <f t="shared" si="2"/>
        <v>104.93976510912847</v>
      </c>
    </row>
    <row r="27" spans="1:13" ht="15" customHeight="1">
      <c r="A27" s="256" t="s">
        <v>326</v>
      </c>
      <c r="B27" s="528">
        <v>102</v>
      </c>
      <c r="C27" s="519">
        <f t="shared" ref="C27:C41" si="3">+D27</f>
        <v>106.88741721854305</v>
      </c>
      <c r="D27" s="519">
        <f t="shared" si="1"/>
        <v>106.88741721854305</v>
      </c>
      <c r="E27" s="519">
        <f t="shared" si="1"/>
        <v>105.45229244114003</v>
      </c>
      <c r="F27" s="519">
        <f>+F7/E7*100</f>
        <v>103.29024676850764</v>
      </c>
      <c r="G27" s="519">
        <f t="shared" ref="G27:I41" si="4">+G7/F7*100</f>
        <v>89.704209328782696</v>
      </c>
      <c r="H27" s="519">
        <f t="shared" si="4"/>
        <v>100.3170577045022</v>
      </c>
      <c r="I27" s="519">
        <f t="shared" si="4"/>
        <v>100.50568900126422</v>
      </c>
      <c r="J27" s="519">
        <f t="shared" si="2"/>
        <v>104.46540880503146</v>
      </c>
      <c r="K27" s="519">
        <f t="shared" si="2"/>
        <v>114.62974111980735</v>
      </c>
      <c r="L27" s="519">
        <f t="shared" si="2"/>
        <v>109.50630252100841</v>
      </c>
      <c r="M27" s="519">
        <f t="shared" si="2"/>
        <v>109.68824940047961</v>
      </c>
    </row>
    <row r="28" spans="1:13" ht="15" customHeight="1">
      <c r="A28" s="256" t="s">
        <v>327</v>
      </c>
      <c r="B28" s="528">
        <v>51</v>
      </c>
      <c r="C28" s="519">
        <f t="shared" si="3"/>
        <v>235.02538071065987</v>
      </c>
      <c r="D28" s="519">
        <f t="shared" si="1"/>
        <v>235.02538071065987</v>
      </c>
      <c r="E28" s="519">
        <f t="shared" si="1"/>
        <v>42.980561555075589</v>
      </c>
      <c r="F28" s="519">
        <f t="shared" si="1"/>
        <v>172.36180904522612</v>
      </c>
      <c r="G28" s="519">
        <f t="shared" si="4"/>
        <v>85.131195335276971</v>
      </c>
      <c r="H28" s="519">
        <f t="shared" si="4"/>
        <v>99.315068493150676</v>
      </c>
      <c r="I28" s="519">
        <f t="shared" si="4"/>
        <v>91.379310344827587</v>
      </c>
      <c r="J28" s="519">
        <f t="shared" si="2"/>
        <v>100</v>
      </c>
      <c r="K28" s="519">
        <f t="shared" si="2"/>
        <v>105.28301886792453</v>
      </c>
      <c r="L28" s="519">
        <f t="shared" si="2"/>
        <v>102.15053763440861</v>
      </c>
      <c r="M28" s="519">
        <f t="shared" si="2"/>
        <v>105.96491228070175</v>
      </c>
    </row>
    <row r="29" spans="1:13" ht="15" customHeight="1">
      <c r="A29" s="256" t="s">
        <v>328</v>
      </c>
      <c r="B29" s="528">
        <v>44</v>
      </c>
      <c r="C29" s="519">
        <f t="shared" si="3"/>
        <v>78.291814946619226</v>
      </c>
      <c r="D29" s="519">
        <f t="shared" si="1"/>
        <v>78.291814946619226</v>
      </c>
      <c r="E29" s="519">
        <f t="shared" si="1"/>
        <v>158.63636363636365</v>
      </c>
      <c r="F29" s="519">
        <f t="shared" si="1"/>
        <v>104.87106017191977</v>
      </c>
      <c r="G29" s="519">
        <f t="shared" si="4"/>
        <v>116.93989071038251</v>
      </c>
      <c r="H29" s="519">
        <f t="shared" si="4"/>
        <v>97.429906542056074</v>
      </c>
      <c r="I29" s="519">
        <f t="shared" si="4"/>
        <v>97.601918465227826</v>
      </c>
      <c r="J29" s="519">
        <f t="shared" si="2"/>
        <v>127.02702702702702</v>
      </c>
      <c r="K29" s="519">
        <f t="shared" si="2"/>
        <v>110.05802707930368</v>
      </c>
      <c r="L29" s="519">
        <f t="shared" si="2"/>
        <v>114.76274165202109</v>
      </c>
      <c r="M29" s="519">
        <f t="shared" si="2"/>
        <v>119.14241960183767</v>
      </c>
    </row>
    <row r="30" spans="1:13" ht="15" customHeight="1">
      <c r="A30" s="256" t="s">
        <v>329</v>
      </c>
      <c r="B30" s="528">
        <v>111</v>
      </c>
      <c r="C30" s="519">
        <f t="shared" si="3"/>
        <v>109.80392156862746</v>
      </c>
      <c r="D30" s="519">
        <f t="shared" si="1"/>
        <v>109.80392156862746</v>
      </c>
      <c r="E30" s="519">
        <f t="shared" si="1"/>
        <v>109.82142857142858</v>
      </c>
      <c r="F30" s="519">
        <f t="shared" si="1"/>
        <v>99.918699186991873</v>
      </c>
      <c r="G30" s="519">
        <f t="shared" si="4"/>
        <v>102.52237591537836</v>
      </c>
      <c r="H30" s="519">
        <f t="shared" si="4"/>
        <v>100</v>
      </c>
      <c r="I30" s="519">
        <f t="shared" si="4"/>
        <v>99.761904761904759</v>
      </c>
      <c r="J30" s="519">
        <f t="shared" si="2"/>
        <v>109.2283214001591</v>
      </c>
      <c r="K30" s="519">
        <f t="shared" si="2"/>
        <v>104.5156591405681</v>
      </c>
      <c r="L30" s="519">
        <f t="shared" si="2"/>
        <v>105.99303135888502</v>
      </c>
      <c r="M30" s="519">
        <f t="shared" si="2"/>
        <v>105.19395134779749</v>
      </c>
    </row>
    <row r="31" spans="1:13" ht="15" customHeight="1">
      <c r="A31" s="256" t="s">
        <v>330</v>
      </c>
      <c r="B31" s="528">
        <v>147</v>
      </c>
      <c r="C31" s="519">
        <f t="shared" si="3"/>
        <v>148.49699398797597</v>
      </c>
      <c r="D31" s="519">
        <f t="shared" si="1"/>
        <v>148.49699398797597</v>
      </c>
      <c r="E31" s="519">
        <f t="shared" si="1"/>
        <v>107.69230769230769</v>
      </c>
      <c r="F31" s="519">
        <f t="shared" si="1"/>
        <v>93.734335839598998</v>
      </c>
      <c r="G31" s="519">
        <f t="shared" si="4"/>
        <v>96.390374331550802</v>
      </c>
      <c r="H31" s="519">
        <f t="shared" si="4"/>
        <v>100</v>
      </c>
      <c r="I31" s="519">
        <f t="shared" si="4"/>
        <v>63.10679611650486</v>
      </c>
      <c r="J31" s="519">
        <f t="shared" si="2"/>
        <v>132.30769230769229</v>
      </c>
      <c r="K31" s="519">
        <f t="shared" si="2"/>
        <v>109.63455149501662</v>
      </c>
      <c r="L31" s="519">
        <f t="shared" si="2"/>
        <v>108.4848484848485</v>
      </c>
      <c r="M31" s="519">
        <f t="shared" si="2"/>
        <v>94.692737430167597</v>
      </c>
    </row>
    <row r="32" spans="1:13" ht="15" customHeight="1">
      <c r="A32" s="256" t="s">
        <v>331</v>
      </c>
      <c r="B32" s="528">
        <v>114</v>
      </c>
      <c r="C32" s="519">
        <f t="shared" si="3"/>
        <v>114.07407407407408</v>
      </c>
      <c r="D32" s="519">
        <f t="shared" si="1"/>
        <v>114.07407407407408</v>
      </c>
      <c r="E32" s="519">
        <f t="shared" si="1"/>
        <v>124.02597402597402</v>
      </c>
      <c r="F32" s="519">
        <f t="shared" si="1"/>
        <v>126.70157068062827</v>
      </c>
      <c r="G32" s="519">
        <f t="shared" si="4"/>
        <v>102.4793388429752</v>
      </c>
      <c r="H32" s="519">
        <f t="shared" si="4"/>
        <v>97.177419354838719</v>
      </c>
      <c r="I32" s="519">
        <f t="shared" si="4"/>
        <v>98.755186721991706</v>
      </c>
      <c r="J32" s="519">
        <f t="shared" si="2"/>
        <v>120.58823529411764</v>
      </c>
      <c r="K32" s="519">
        <f t="shared" si="2"/>
        <v>104.52961672473869</v>
      </c>
      <c r="L32" s="519">
        <f t="shared" si="2"/>
        <v>106</v>
      </c>
      <c r="M32" s="519">
        <f t="shared" si="2"/>
        <v>165.09433962264151</v>
      </c>
    </row>
    <row r="33" spans="1:13" ht="15" customHeight="1">
      <c r="A33" s="256" t="s">
        <v>332</v>
      </c>
      <c r="B33" s="528">
        <v>109</v>
      </c>
      <c r="C33" s="519">
        <f t="shared" si="3"/>
        <v>104.96828752642706</v>
      </c>
      <c r="D33" s="519">
        <f t="shared" si="1"/>
        <v>104.96828752642706</v>
      </c>
      <c r="E33" s="519">
        <f t="shared" si="1"/>
        <v>62.73917421953675</v>
      </c>
      <c r="F33" s="519">
        <f t="shared" si="1"/>
        <v>111.5569823434992</v>
      </c>
      <c r="G33" s="519">
        <f t="shared" si="4"/>
        <v>119.85611510791368</v>
      </c>
      <c r="H33" s="519">
        <f t="shared" si="4"/>
        <v>98.199279711884756</v>
      </c>
      <c r="I33" s="519">
        <f t="shared" si="4"/>
        <v>102.93398533007334</v>
      </c>
      <c r="J33" s="519">
        <f t="shared" si="2"/>
        <v>96.199524940617579</v>
      </c>
      <c r="K33" s="519">
        <f t="shared" si="2"/>
        <v>103.45679012345678</v>
      </c>
      <c r="L33" s="519">
        <f t="shared" si="2"/>
        <v>103.93794749403342</v>
      </c>
      <c r="M33" s="519">
        <f t="shared" si="2"/>
        <v>104.82204362801377</v>
      </c>
    </row>
    <row r="34" spans="1:13" ht="15" customHeight="1">
      <c r="A34" s="256" t="s">
        <v>333</v>
      </c>
      <c r="B34" s="528">
        <v>122</v>
      </c>
      <c r="C34" s="519">
        <f t="shared" si="3"/>
        <v>142.43589743589743</v>
      </c>
      <c r="D34" s="519">
        <f t="shared" si="1"/>
        <v>142.43589743589743</v>
      </c>
      <c r="E34" s="519">
        <f t="shared" si="1"/>
        <v>103.63036303630363</v>
      </c>
      <c r="F34" s="519">
        <f t="shared" si="1"/>
        <v>110.48060220034743</v>
      </c>
      <c r="G34" s="519">
        <f t="shared" si="4"/>
        <v>104.45492662473794</v>
      </c>
      <c r="H34" s="519">
        <f t="shared" si="4"/>
        <v>103.71299548419468</v>
      </c>
      <c r="I34" s="519">
        <f t="shared" si="4"/>
        <v>101.62070633768747</v>
      </c>
      <c r="J34" s="519">
        <f t="shared" si="2"/>
        <v>104.49892882646989</v>
      </c>
      <c r="K34" s="519">
        <f t="shared" si="2"/>
        <v>107.26651480637813</v>
      </c>
      <c r="L34" s="519">
        <f t="shared" si="2"/>
        <v>107.98471012953918</v>
      </c>
      <c r="M34" s="519">
        <f t="shared" si="2"/>
        <v>97.266470009832844</v>
      </c>
    </row>
    <row r="35" spans="1:13" ht="15" customHeight="1">
      <c r="A35" s="256" t="s">
        <v>334</v>
      </c>
      <c r="B35" s="528">
        <v>120</v>
      </c>
      <c r="C35" s="519">
        <f t="shared" si="3"/>
        <v>103.44827586206897</v>
      </c>
      <c r="D35" s="519">
        <f t="shared" si="1"/>
        <v>103.44827586206897</v>
      </c>
      <c r="E35" s="519">
        <f t="shared" si="1"/>
        <v>182</v>
      </c>
      <c r="F35" s="519">
        <f t="shared" si="1"/>
        <v>105.12820512820514</v>
      </c>
      <c r="G35" s="519">
        <f t="shared" si="4"/>
        <v>135.19163763066203</v>
      </c>
      <c r="H35" s="519">
        <f t="shared" si="4"/>
        <v>100.12886597938144</v>
      </c>
      <c r="I35" s="519">
        <f t="shared" si="4"/>
        <v>101.15830115830116</v>
      </c>
      <c r="J35" s="519">
        <f t="shared" si="2"/>
        <v>106.3613231552163</v>
      </c>
      <c r="K35" s="519">
        <f t="shared" si="2"/>
        <v>101.91387559808614</v>
      </c>
      <c r="L35" s="519">
        <f t="shared" si="2"/>
        <v>105.28169014084507</v>
      </c>
      <c r="M35" s="519">
        <f t="shared" si="2"/>
        <v>118.39464882943145</v>
      </c>
    </row>
    <row r="36" spans="1:13" ht="15" customHeight="1">
      <c r="A36" s="256" t="s">
        <v>335</v>
      </c>
      <c r="B36" s="528">
        <v>103</v>
      </c>
      <c r="C36" s="519">
        <f t="shared" si="3"/>
        <v>186.8020304568528</v>
      </c>
      <c r="D36" s="519">
        <f t="shared" si="1"/>
        <v>186.8020304568528</v>
      </c>
      <c r="E36" s="519">
        <f t="shared" si="1"/>
        <v>104.02173913043478</v>
      </c>
      <c r="F36" s="519">
        <f t="shared" si="1"/>
        <v>101.3584117032393</v>
      </c>
      <c r="G36" s="519">
        <f t="shared" si="4"/>
        <v>99.948453608247419</v>
      </c>
      <c r="H36" s="519">
        <f t="shared" si="4"/>
        <v>108.56111397627643</v>
      </c>
      <c r="I36" s="519">
        <f t="shared" si="4"/>
        <v>101.75771971496437</v>
      </c>
      <c r="J36" s="519">
        <f t="shared" si="2"/>
        <v>100.3734827264239</v>
      </c>
      <c r="K36" s="519">
        <f t="shared" si="2"/>
        <v>103.39534883720931</v>
      </c>
      <c r="L36" s="519">
        <f t="shared" si="2"/>
        <v>105.39811066126856</v>
      </c>
      <c r="M36" s="519">
        <f t="shared" si="2"/>
        <v>111.26760563380283</v>
      </c>
    </row>
    <row r="37" spans="1:13" ht="15" customHeight="1">
      <c r="A37" s="256" t="s">
        <v>336</v>
      </c>
      <c r="B37" s="528">
        <v>112</v>
      </c>
      <c r="C37" s="519">
        <f t="shared" si="3"/>
        <v>123.15112540192925</v>
      </c>
      <c r="D37" s="519">
        <f t="shared" si="1"/>
        <v>123.15112540192925</v>
      </c>
      <c r="E37" s="519">
        <f t="shared" si="1"/>
        <v>106.26631853785902</v>
      </c>
      <c r="F37" s="519">
        <f t="shared" si="1"/>
        <v>101.96560196560196</v>
      </c>
      <c r="G37" s="519">
        <f t="shared" si="4"/>
        <v>124.09638554216869</v>
      </c>
      <c r="H37" s="519">
        <f t="shared" si="4"/>
        <v>99.417475728155338</v>
      </c>
      <c r="I37" s="519">
        <f t="shared" si="4"/>
        <v>98.046875</v>
      </c>
      <c r="J37" s="519">
        <f t="shared" si="2"/>
        <v>109.16334661354581</v>
      </c>
      <c r="K37" s="519">
        <f t="shared" si="2"/>
        <v>104.74452554744526</v>
      </c>
      <c r="L37" s="519">
        <f t="shared" si="2"/>
        <v>113.58885017421602</v>
      </c>
      <c r="M37" s="519">
        <f t="shared" si="2"/>
        <v>105.52147239263803</v>
      </c>
    </row>
    <row r="38" spans="1:13" ht="15" customHeight="1">
      <c r="A38" s="256" t="s">
        <v>337</v>
      </c>
      <c r="B38" s="528">
        <v>101</v>
      </c>
      <c r="C38" s="519">
        <f t="shared" si="3"/>
        <v>153.75234521575985</v>
      </c>
      <c r="D38" s="519">
        <f t="shared" si="1"/>
        <v>153.75234521575985</v>
      </c>
      <c r="E38" s="519">
        <f t="shared" si="1"/>
        <v>100.4881025015253</v>
      </c>
      <c r="F38" s="519">
        <f t="shared" si="1"/>
        <v>102.12507589556769</v>
      </c>
      <c r="G38" s="519">
        <f t="shared" si="4"/>
        <v>102.25921521997623</v>
      </c>
      <c r="H38" s="519">
        <f t="shared" si="4"/>
        <v>100</v>
      </c>
      <c r="I38" s="519">
        <f t="shared" si="4"/>
        <v>99.244186046511629</v>
      </c>
      <c r="J38" s="519">
        <f t="shared" si="2"/>
        <v>117.63327475102518</v>
      </c>
      <c r="K38" s="519">
        <f t="shared" si="2"/>
        <v>105.62749003984064</v>
      </c>
      <c r="L38" s="519">
        <f t="shared" si="2"/>
        <v>106.36492220650638</v>
      </c>
      <c r="M38" s="519">
        <f t="shared" si="2"/>
        <v>97.384751773049643</v>
      </c>
    </row>
    <row r="39" spans="1:13" ht="15" customHeight="1">
      <c r="A39" s="256" t="s">
        <v>338</v>
      </c>
      <c r="B39" s="528">
        <v>104</v>
      </c>
      <c r="C39" s="519">
        <f t="shared" si="3"/>
        <v>91.17647058823529</v>
      </c>
      <c r="D39" s="519">
        <f t="shared" si="1"/>
        <v>91.17647058823529</v>
      </c>
      <c r="E39" s="519">
        <f t="shared" si="1"/>
        <v>103.54838709677419</v>
      </c>
      <c r="F39" s="519">
        <f t="shared" si="1"/>
        <v>110.28037383177569</v>
      </c>
      <c r="G39" s="519">
        <f t="shared" si="4"/>
        <v>115.5367231638418</v>
      </c>
      <c r="H39" s="519">
        <f t="shared" si="4"/>
        <v>100</v>
      </c>
      <c r="I39" s="519">
        <f t="shared" si="4"/>
        <v>105.13447432762837</v>
      </c>
      <c r="J39" s="519">
        <f t="shared" si="2"/>
        <v>124.41860465116279</v>
      </c>
      <c r="K39" s="519">
        <f t="shared" si="2"/>
        <v>108.97196261682242</v>
      </c>
      <c r="L39" s="519">
        <f t="shared" si="2"/>
        <v>109.60548885077186</v>
      </c>
      <c r="M39" s="519">
        <f t="shared" si="2"/>
        <v>109.07668231611893</v>
      </c>
    </row>
    <row r="40" spans="1:13" ht="15" customHeight="1">
      <c r="A40" s="256" t="s">
        <v>339</v>
      </c>
      <c r="B40" s="528">
        <v>111</v>
      </c>
      <c r="C40" s="519">
        <f t="shared" si="3"/>
        <v>152.79106858054226</v>
      </c>
      <c r="D40" s="519">
        <f t="shared" si="1"/>
        <v>152.79106858054226</v>
      </c>
      <c r="E40" s="519">
        <f t="shared" si="1"/>
        <v>98.53862212943632</v>
      </c>
      <c r="F40" s="519">
        <f t="shared" si="1"/>
        <v>95.127118644067792</v>
      </c>
      <c r="G40" s="519">
        <f t="shared" si="4"/>
        <v>100.89086859688197</v>
      </c>
      <c r="H40" s="519">
        <f t="shared" si="4"/>
        <v>100.33112582781456</v>
      </c>
      <c r="I40" s="519">
        <f t="shared" si="4"/>
        <v>101.10011001100109</v>
      </c>
      <c r="J40" s="519">
        <f t="shared" si="2"/>
        <v>100</v>
      </c>
      <c r="K40" s="519">
        <f t="shared" si="2"/>
        <v>102.50272034820458</v>
      </c>
      <c r="L40" s="519">
        <f t="shared" si="2"/>
        <v>104.03397027600849</v>
      </c>
      <c r="M40" s="519">
        <f t="shared" si="2"/>
        <v>97.551020408163268</v>
      </c>
    </row>
    <row r="41" spans="1:13" ht="15" customHeight="1">
      <c r="A41" s="256" t="s">
        <v>340</v>
      </c>
      <c r="B41" s="528">
        <v>133</v>
      </c>
      <c r="C41" s="519">
        <f t="shared" si="3"/>
        <v>134.09090909090909</v>
      </c>
      <c r="D41" s="519">
        <f t="shared" si="1"/>
        <v>134.09090909090909</v>
      </c>
      <c r="E41" s="519">
        <f t="shared" si="1"/>
        <v>155.62403697996919</v>
      </c>
      <c r="F41" s="519">
        <f t="shared" si="1"/>
        <v>73.663366336633658</v>
      </c>
      <c r="G41" s="519">
        <f t="shared" si="4"/>
        <v>74.865591397849457</v>
      </c>
      <c r="H41" s="519">
        <f t="shared" si="4"/>
        <v>98.563734290843811</v>
      </c>
      <c r="I41" s="519">
        <f t="shared" si="4"/>
        <v>95.446265938069217</v>
      </c>
      <c r="J41" s="519">
        <f t="shared" si="2"/>
        <v>97.137404580152676</v>
      </c>
      <c r="K41" s="519">
        <f t="shared" si="2"/>
        <v>101.76817288801571</v>
      </c>
      <c r="L41" s="519">
        <f t="shared" si="2"/>
        <v>103.86100386100385</v>
      </c>
      <c r="M41" s="519">
        <f t="shared" si="2"/>
        <v>108.36431226765799</v>
      </c>
    </row>
    <row r="42" spans="1:13" ht="20.100000000000001" customHeight="1">
      <c r="C42" s="529"/>
      <c r="D42" s="529"/>
      <c r="E42" s="529"/>
      <c r="F42" s="529"/>
      <c r="J42" s="175"/>
    </row>
    <row r="43" spans="1:13" ht="20.100000000000001" customHeight="1"/>
    <row r="44" spans="1:13" ht="20.100000000000001" customHeight="1"/>
    <row r="45" spans="1:13" ht="20.100000000000001" customHeight="1"/>
    <row r="46" spans="1:13" ht="20.100000000000001" customHeight="1"/>
    <row r="47" spans="1:13" ht="20.100000000000001" customHeight="1"/>
    <row r="48" spans="1:13" ht="20.100000000000001" customHeight="1"/>
    <row r="49" ht="20.100000000000001" customHeight="1"/>
    <row r="50" ht="20.100000000000001" customHeight="1"/>
    <row r="51" ht="20.100000000000001" customHeight="1"/>
    <row r="52" ht="20.100000000000001" customHeight="1"/>
    <row r="53" ht="20.100000000000001" customHeight="1"/>
    <row r="54" ht="20.100000000000001" customHeight="1"/>
    <row r="55" ht="20.100000000000001" customHeight="1"/>
    <row r="56" ht="20.100000000000001" customHeight="1"/>
    <row r="57" ht="20.100000000000001" customHeight="1"/>
    <row r="58" ht="20.100000000000001" customHeight="1"/>
    <row r="59" ht="20.100000000000001" customHeight="1"/>
    <row r="60" ht="20.100000000000001" customHeight="1"/>
    <row r="61" ht="20.100000000000001" customHeight="1"/>
    <row r="62" ht="20.100000000000001" customHeight="1"/>
    <row r="63" ht="20.100000000000001" customHeight="1"/>
    <row r="64" ht="20.100000000000001" customHeight="1"/>
    <row r="65" ht="20.100000000000001" customHeight="1"/>
    <row r="66" ht="20.100000000000001" customHeight="1"/>
    <row r="67" ht="20.100000000000001" customHeight="1"/>
    <row r="68" ht="20.100000000000001" customHeight="1"/>
    <row r="69" ht="20.100000000000001" customHeight="1"/>
    <row r="70" ht="20.100000000000001" customHeight="1"/>
    <row r="71" ht="20.100000000000001" customHeight="1"/>
    <row r="72" ht="20.100000000000001" customHeight="1"/>
    <row r="73" ht="20.100000000000001" customHeight="1"/>
    <row r="74" ht="20.100000000000001" customHeight="1"/>
    <row r="75" ht="20.100000000000001" customHeight="1"/>
    <row r="76" ht="20.100000000000001" customHeight="1"/>
    <row r="77" ht="20.100000000000001" customHeight="1"/>
    <row r="78" ht="20.100000000000001" customHeight="1"/>
    <row r="79" ht="20.100000000000001" customHeight="1"/>
    <row r="80" ht="20.100000000000001" customHeight="1"/>
    <row r="81" ht="20.100000000000001" customHeight="1"/>
    <row r="82" ht="20.100000000000001" customHeight="1"/>
    <row r="83" ht="20.100000000000001" customHeight="1"/>
    <row r="84" ht="20.100000000000001" customHeight="1"/>
    <row r="85" ht="20.100000000000001" customHeight="1"/>
    <row r="86" ht="20.100000000000001" customHeight="1"/>
    <row r="87" ht="20.100000000000001" customHeight="1"/>
    <row r="88" ht="20.100000000000001" customHeight="1"/>
    <row r="89" ht="20.100000000000001" customHeight="1"/>
    <row r="90" ht="20.100000000000001" customHeight="1"/>
    <row r="91" ht="20.100000000000001" customHeight="1"/>
    <row r="92" ht="20.100000000000001" customHeight="1"/>
    <row r="93" ht="20.100000000000001" customHeight="1"/>
    <row r="94" ht="20.100000000000001" customHeight="1"/>
    <row r="95" ht="20.100000000000001" customHeight="1"/>
    <row r="96" ht="20.100000000000001" customHeight="1"/>
    <row r="97" ht="20.100000000000001" customHeight="1"/>
    <row r="98" ht="20.100000000000001" customHeight="1"/>
    <row r="99" ht="20.100000000000001" customHeight="1"/>
    <row r="100" ht="20.100000000000001" customHeight="1"/>
    <row r="101" ht="20.100000000000001" customHeight="1"/>
    <row r="102" ht="20.100000000000001" customHeight="1"/>
    <row r="103" ht="20.100000000000001" customHeight="1"/>
    <row r="104" ht="20.100000000000001" customHeight="1"/>
    <row r="105" ht="20.100000000000001" customHeight="1"/>
  </sheetData>
  <mergeCells count="3">
    <mergeCell ref="B5:M5"/>
    <mergeCell ref="B23:M23"/>
    <mergeCell ref="B24:M24"/>
  </mergeCells>
  <pageMargins left="0.74803149606299202" right="0.511811023622047" top="0.62992125984252001" bottom="0.62992125984252001" header="0.511811023622047" footer="0.23622047244094499"/>
  <pageSetup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00"/>
  </sheetPr>
  <dimension ref="A2"/>
  <sheetViews>
    <sheetView workbookViewId="0">
      <selection activeCell="A19" sqref="A19"/>
    </sheetView>
  </sheetViews>
  <sheetFormatPr defaultRowHeight="15"/>
  <cols>
    <col min="1" max="1" width="97.85546875" style="95" customWidth="1"/>
    <col min="2" max="16384" width="9.140625" style="95"/>
  </cols>
  <sheetData>
    <row r="2" spans="1:1" ht="20.25">
      <c r="A2" s="96" t="s">
        <v>279</v>
      </c>
    </row>
  </sheetData>
  <pageMargins left="0.74803149606299213" right="0.51181102362204722" top="0.62992125984251968" bottom="0.62992125984251968" header="0.51181102362204722" footer="0.23622047244094491"/>
  <pageSetup orientation="portrait" r:id="rId1"/>
  <headerFooter alignWithMargins="0">
    <oddFooter>&amp;C&amp;11&amp;P</oddFooter>
  </headerFooter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63574-3BE0-41D1-85DD-E4C666DF8E4E}">
  <dimension ref="A1"/>
  <sheetViews>
    <sheetView workbookViewId="0"/>
  </sheetViews>
  <sheetFormatPr defaultRowHeight="12.75"/>
  <sheetData/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G35"/>
  <sheetViews>
    <sheetView topLeftCell="A19" workbookViewId="0">
      <selection activeCell="M24" sqref="M24"/>
    </sheetView>
  </sheetViews>
  <sheetFormatPr defaultRowHeight="12.75"/>
  <cols>
    <col min="1" max="1" width="3.85546875" style="66" customWidth="1"/>
    <col min="2" max="2" width="48.140625" style="66" customWidth="1"/>
    <col min="3" max="6" width="7.7109375" style="66" customWidth="1"/>
    <col min="7" max="7" width="11.140625" style="66" customWidth="1"/>
    <col min="8" max="256" width="9.140625" style="66"/>
    <col min="257" max="257" width="3.85546875" style="66" customWidth="1"/>
    <col min="258" max="258" width="48.140625" style="66" customWidth="1"/>
    <col min="259" max="262" width="7.7109375" style="66" customWidth="1"/>
    <col min="263" max="263" width="11.140625" style="66" customWidth="1"/>
    <col min="264" max="512" width="9.140625" style="66"/>
    <col min="513" max="513" width="3.85546875" style="66" customWidth="1"/>
    <col min="514" max="514" width="48.140625" style="66" customWidth="1"/>
    <col min="515" max="518" width="7.7109375" style="66" customWidth="1"/>
    <col min="519" max="519" width="11.140625" style="66" customWidth="1"/>
    <col min="520" max="768" width="9.140625" style="66"/>
    <col min="769" max="769" width="3.85546875" style="66" customWidth="1"/>
    <col min="770" max="770" width="48.140625" style="66" customWidth="1"/>
    <col min="771" max="774" width="7.7109375" style="66" customWidth="1"/>
    <col min="775" max="775" width="11.140625" style="66" customWidth="1"/>
    <col min="776" max="1024" width="9.140625" style="66"/>
    <col min="1025" max="1025" width="3.85546875" style="66" customWidth="1"/>
    <col min="1026" max="1026" width="48.140625" style="66" customWidth="1"/>
    <col min="1027" max="1030" width="7.7109375" style="66" customWidth="1"/>
    <col min="1031" max="1031" width="11.140625" style="66" customWidth="1"/>
    <col min="1032" max="1280" width="9.140625" style="66"/>
    <col min="1281" max="1281" width="3.85546875" style="66" customWidth="1"/>
    <col min="1282" max="1282" width="48.140625" style="66" customWidth="1"/>
    <col min="1283" max="1286" width="7.7109375" style="66" customWidth="1"/>
    <col min="1287" max="1287" width="11.140625" style="66" customWidth="1"/>
    <col min="1288" max="1536" width="9.140625" style="66"/>
    <col min="1537" max="1537" width="3.85546875" style="66" customWidth="1"/>
    <col min="1538" max="1538" width="48.140625" style="66" customWidth="1"/>
    <col min="1539" max="1542" width="7.7109375" style="66" customWidth="1"/>
    <col min="1543" max="1543" width="11.140625" style="66" customWidth="1"/>
    <col min="1544" max="1792" width="9.140625" style="66"/>
    <col min="1793" max="1793" width="3.85546875" style="66" customWidth="1"/>
    <col min="1794" max="1794" width="48.140625" style="66" customWidth="1"/>
    <col min="1795" max="1798" width="7.7109375" style="66" customWidth="1"/>
    <col min="1799" max="1799" width="11.140625" style="66" customWidth="1"/>
    <col min="1800" max="2048" width="9.140625" style="66"/>
    <col min="2049" max="2049" width="3.85546875" style="66" customWidth="1"/>
    <col min="2050" max="2050" width="48.140625" style="66" customWidth="1"/>
    <col min="2051" max="2054" width="7.7109375" style="66" customWidth="1"/>
    <col min="2055" max="2055" width="11.140625" style="66" customWidth="1"/>
    <col min="2056" max="2304" width="9.140625" style="66"/>
    <col min="2305" max="2305" width="3.85546875" style="66" customWidth="1"/>
    <col min="2306" max="2306" width="48.140625" style="66" customWidth="1"/>
    <col min="2307" max="2310" width="7.7109375" style="66" customWidth="1"/>
    <col min="2311" max="2311" width="11.140625" style="66" customWidth="1"/>
    <col min="2312" max="2560" width="9.140625" style="66"/>
    <col min="2561" max="2561" width="3.85546875" style="66" customWidth="1"/>
    <col min="2562" max="2562" width="48.140625" style="66" customWidth="1"/>
    <col min="2563" max="2566" width="7.7109375" style="66" customWidth="1"/>
    <col min="2567" max="2567" width="11.140625" style="66" customWidth="1"/>
    <col min="2568" max="2816" width="9.140625" style="66"/>
    <col min="2817" max="2817" width="3.85546875" style="66" customWidth="1"/>
    <col min="2818" max="2818" width="48.140625" style="66" customWidth="1"/>
    <col min="2819" max="2822" width="7.7109375" style="66" customWidth="1"/>
    <col min="2823" max="2823" width="11.140625" style="66" customWidth="1"/>
    <col min="2824" max="3072" width="9.140625" style="66"/>
    <col min="3073" max="3073" width="3.85546875" style="66" customWidth="1"/>
    <col min="3074" max="3074" width="48.140625" style="66" customWidth="1"/>
    <col min="3075" max="3078" width="7.7109375" style="66" customWidth="1"/>
    <col min="3079" max="3079" width="11.140625" style="66" customWidth="1"/>
    <col min="3080" max="3328" width="9.140625" style="66"/>
    <col min="3329" max="3329" width="3.85546875" style="66" customWidth="1"/>
    <col min="3330" max="3330" width="48.140625" style="66" customWidth="1"/>
    <col min="3331" max="3334" width="7.7109375" style="66" customWidth="1"/>
    <col min="3335" max="3335" width="11.140625" style="66" customWidth="1"/>
    <col min="3336" max="3584" width="9.140625" style="66"/>
    <col min="3585" max="3585" width="3.85546875" style="66" customWidth="1"/>
    <col min="3586" max="3586" width="48.140625" style="66" customWidth="1"/>
    <col min="3587" max="3590" width="7.7109375" style="66" customWidth="1"/>
    <col min="3591" max="3591" width="11.140625" style="66" customWidth="1"/>
    <col min="3592" max="3840" width="9.140625" style="66"/>
    <col min="3841" max="3841" width="3.85546875" style="66" customWidth="1"/>
    <col min="3842" max="3842" width="48.140625" style="66" customWidth="1"/>
    <col min="3843" max="3846" width="7.7109375" style="66" customWidth="1"/>
    <col min="3847" max="3847" width="11.140625" style="66" customWidth="1"/>
    <col min="3848" max="4096" width="9.140625" style="66"/>
    <col min="4097" max="4097" width="3.85546875" style="66" customWidth="1"/>
    <col min="4098" max="4098" width="48.140625" style="66" customWidth="1"/>
    <col min="4099" max="4102" width="7.7109375" style="66" customWidth="1"/>
    <col min="4103" max="4103" width="11.140625" style="66" customWidth="1"/>
    <col min="4104" max="4352" width="9.140625" style="66"/>
    <col min="4353" max="4353" width="3.85546875" style="66" customWidth="1"/>
    <col min="4354" max="4354" width="48.140625" style="66" customWidth="1"/>
    <col min="4355" max="4358" width="7.7109375" style="66" customWidth="1"/>
    <col min="4359" max="4359" width="11.140625" style="66" customWidth="1"/>
    <col min="4360" max="4608" width="9.140625" style="66"/>
    <col min="4609" max="4609" width="3.85546875" style="66" customWidth="1"/>
    <col min="4610" max="4610" width="48.140625" style="66" customWidth="1"/>
    <col min="4611" max="4614" width="7.7109375" style="66" customWidth="1"/>
    <col min="4615" max="4615" width="11.140625" style="66" customWidth="1"/>
    <col min="4616" max="4864" width="9.140625" style="66"/>
    <col min="4865" max="4865" width="3.85546875" style="66" customWidth="1"/>
    <col min="4866" max="4866" width="48.140625" style="66" customWidth="1"/>
    <col min="4867" max="4870" width="7.7109375" style="66" customWidth="1"/>
    <col min="4871" max="4871" width="11.140625" style="66" customWidth="1"/>
    <col min="4872" max="5120" width="9.140625" style="66"/>
    <col min="5121" max="5121" width="3.85546875" style="66" customWidth="1"/>
    <col min="5122" max="5122" width="48.140625" style="66" customWidth="1"/>
    <col min="5123" max="5126" width="7.7109375" style="66" customWidth="1"/>
    <col min="5127" max="5127" width="11.140625" style="66" customWidth="1"/>
    <col min="5128" max="5376" width="9.140625" style="66"/>
    <col min="5377" max="5377" width="3.85546875" style="66" customWidth="1"/>
    <col min="5378" max="5378" width="48.140625" style="66" customWidth="1"/>
    <col min="5379" max="5382" width="7.7109375" style="66" customWidth="1"/>
    <col min="5383" max="5383" width="11.140625" style="66" customWidth="1"/>
    <col min="5384" max="5632" width="9.140625" style="66"/>
    <col min="5633" max="5633" width="3.85546875" style="66" customWidth="1"/>
    <col min="5634" max="5634" width="48.140625" style="66" customWidth="1"/>
    <col min="5635" max="5638" width="7.7109375" style="66" customWidth="1"/>
    <col min="5639" max="5639" width="11.140625" style="66" customWidth="1"/>
    <col min="5640" max="5888" width="9.140625" style="66"/>
    <col min="5889" max="5889" width="3.85546875" style="66" customWidth="1"/>
    <col min="5890" max="5890" width="48.140625" style="66" customWidth="1"/>
    <col min="5891" max="5894" width="7.7109375" style="66" customWidth="1"/>
    <col min="5895" max="5895" width="11.140625" style="66" customWidth="1"/>
    <col min="5896" max="6144" width="9.140625" style="66"/>
    <col min="6145" max="6145" width="3.85546875" style="66" customWidth="1"/>
    <col min="6146" max="6146" width="48.140625" style="66" customWidth="1"/>
    <col min="6147" max="6150" width="7.7109375" style="66" customWidth="1"/>
    <col min="6151" max="6151" width="11.140625" style="66" customWidth="1"/>
    <col min="6152" max="6400" width="9.140625" style="66"/>
    <col min="6401" max="6401" width="3.85546875" style="66" customWidth="1"/>
    <col min="6402" max="6402" width="48.140625" style="66" customWidth="1"/>
    <col min="6403" max="6406" width="7.7109375" style="66" customWidth="1"/>
    <col min="6407" max="6407" width="11.140625" style="66" customWidth="1"/>
    <col min="6408" max="6656" width="9.140625" style="66"/>
    <col min="6657" max="6657" width="3.85546875" style="66" customWidth="1"/>
    <col min="6658" max="6658" width="48.140625" style="66" customWidth="1"/>
    <col min="6659" max="6662" width="7.7109375" style="66" customWidth="1"/>
    <col min="6663" max="6663" width="11.140625" style="66" customWidth="1"/>
    <col min="6664" max="6912" width="9.140625" style="66"/>
    <col min="6913" max="6913" width="3.85546875" style="66" customWidth="1"/>
    <col min="6914" max="6914" width="48.140625" style="66" customWidth="1"/>
    <col min="6915" max="6918" width="7.7109375" style="66" customWidth="1"/>
    <col min="6919" max="6919" width="11.140625" style="66" customWidth="1"/>
    <col min="6920" max="7168" width="9.140625" style="66"/>
    <col min="7169" max="7169" width="3.85546875" style="66" customWidth="1"/>
    <col min="7170" max="7170" width="48.140625" style="66" customWidth="1"/>
    <col min="7171" max="7174" width="7.7109375" style="66" customWidth="1"/>
    <col min="7175" max="7175" width="11.140625" style="66" customWidth="1"/>
    <col min="7176" max="7424" width="9.140625" style="66"/>
    <col min="7425" max="7425" width="3.85546875" style="66" customWidth="1"/>
    <col min="7426" max="7426" width="48.140625" style="66" customWidth="1"/>
    <col min="7427" max="7430" width="7.7109375" style="66" customWidth="1"/>
    <col min="7431" max="7431" width="11.140625" style="66" customWidth="1"/>
    <col min="7432" max="7680" width="9.140625" style="66"/>
    <col min="7681" max="7681" width="3.85546875" style="66" customWidth="1"/>
    <col min="7682" max="7682" width="48.140625" style="66" customWidth="1"/>
    <col min="7683" max="7686" width="7.7109375" style="66" customWidth="1"/>
    <col min="7687" max="7687" width="11.140625" style="66" customWidth="1"/>
    <col min="7688" max="7936" width="9.140625" style="66"/>
    <col min="7937" max="7937" width="3.85546875" style="66" customWidth="1"/>
    <col min="7938" max="7938" width="48.140625" style="66" customWidth="1"/>
    <col min="7939" max="7942" width="7.7109375" style="66" customWidth="1"/>
    <col min="7943" max="7943" width="11.140625" style="66" customWidth="1"/>
    <col min="7944" max="8192" width="9.140625" style="66"/>
    <col min="8193" max="8193" width="3.85546875" style="66" customWidth="1"/>
    <col min="8194" max="8194" width="48.140625" style="66" customWidth="1"/>
    <col min="8195" max="8198" width="7.7109375" style="66" customWidth="1"/>
    <col min="8199" max="8199" width="11.140625" style="66" customWidth="1"/>
    <col min="8200" max="8448" width="9.140625" style="66"/>
    <col min="8449" max="8449" width="3.85546875" style="66" customWidth="1"/>
    <col min="8450" max="8450" width="48.140625" style="66" customWidth="1"/>
    <col min="8451" max="8454" width="7.7109375" style="66" customWidth="1"/>
    <col min="8455" max="8455" width="11.140625" style="66" customWidth="1"/>
    <col min="8456" max="8704" width="9.140625" style="66"/>
    <col min="8705" max="8705" width="3.85546875" style="66" customWidth="1"/>
    <col min="8706" max="8706" width="48.140625" style="66" customWidth="1"/>
    <col min="8707" max="8710" width="7.7109375" style="66" customWidth="1"/>
    <col min="8711" max="8711" width="11.140625" style="66" customWidth="1"/>
    <col min="8712" max="8960" width="9.140625" style="66"/>
    <col min="8961" max="8961" width="3.85546875" style="66" customWidth="1"/>
    <col min="8962" max="8962" width="48.140625" style="66" customWidth="1"/>
    <col min="8963" max="8966" width="7.7109375" style="66" customWidth="1"/>
    <col min="8967" max="8967" width="11.140625" style="66" customWidth="1"/>
    <col min="8968" max="9216" width="9.140625" style="66"/>
    <col min="9217" max="9217" width="3.85546875" style="66" customWidth="1"/>
    <col min="9218" max="9218" width="48.140625" style="66" customWidth="1"/>
    <col min="9219" max="9222" width="7.7109375" style="66" customWidth="1"/>
    <col min="9223" max="9223" width="11.140625" style="66" customWidth="1"/>
    <col min="9224" max="9472" width="9.140625" style="66"/>
    <col min="9473" max="9473" width="3.85546875" style="66" customWidth="1"/>
    <col min="9474" max="9474" width="48.140625" style="66" customWidth="1"/>
    <col min="9475" max="9478" width="7.7109375" style="66" customWidth="1"/>
    <col min="9479" max="9479" width="11.140625" style="66" customWidth="1"/>
    <col min="9480" max="9728" width="9.140625" style="66"/>
    <col min="9729" max="9729" width="3.85546875" style="66" customWidth="1"/>
    <col min="9730" max="9730" width="48.140625" style="66" customWidth="1"/>
    <col min="9731" max="9734" width="7.7109375" style="66" customWidth="1"/>
    <col min="9735" max="9735" width="11.140625" style="66" customWidth="1"/>
    <col min="9736" max="9984" width="9.140625" style="66"/>
    <col min="9985" max="9985" width="3.85546875" style="66" customWidth="1"/>
    <col min="9986" max="9986" width="48.140625" style="66" customWidth="1"/>
    <col min="9987" max="9990" width="7.7109375" style="66" customWidth="1"/>
    <col min="9991" max="9991" width="11.140625" style="66" customWidth="1"/>
    <col min="9992" max="10240" width="9.140625" style="66"/>
    <col min="10241" max="10241" width="3.85546875" style="66" customWidth="1"/>
    <col min="10242" max="10242" width="48.140625" style="66" customWidth="1"/>
    <col min="10243" max="10246" width="7.7109375" style="66" customWidth="1"/>
    <col min="10247" max="10247" width="11.140625" style="66" customWidth="1"/>
    <col min="10248" max="10496" width="9.140625" style="66"/>
    <col min="10497" max="10497" width="3.85546875" style="66" customWidth="1"/>
    <col min="10498" max="10498" width="48.140625" style="66" customWidth="1"/>
    <col min="10499" max="10502" width="7.7109375" style="66" customWidth="1"/>
    <col min="10503" max="10503" width="11.140625" style="66" customWidth="1"/>
    <col min="10504" max="10752" width="9.140625" style="66"/>
    <col min="10753" max="10753" width="3.85546875" style="66" customWidth="1"/>
    <col min="10754" max="10754" width="48.140625" style="66" customWidth="1"/>
    <col min="10755" max="10758" width="7.7109375" style="66" customWidth="1"/>
    <col min="10759" max="10759" width="11.140625" style="66" customWidth="1"/>
    <col min="10760" max="11008" width="9.140625" style="66"/>
    <col min="11009" max="11009" width="3.85546875" style="66" customWidth="1"/>
    <col min="11010" max="11010" width="48.140625" style="66" customWidth="1"/>
    <col min="11011" max="11014" width="7.7109375" style="66" customWidth="1"/>
    <col min="11015" max="11015" width="11.140625" style="66" customWidth="1"/>
    <col min="11016" max="11264" width="9.140625" style="66"/>
    <col min="11265" max="11265" width="3.85546875" style="66" customWidth="1"/>
    <col min="11266" max="11266" width="48.140625" style="66" customWidth="1"/>
    <col min="11267" max="11270" width="7.7109375" style="66" customWidth="1"/>
    <col min="11271" max="11271" width="11.140625" style="66" customWidth="1"/>
    <col min="11272" max="11520" width="9.140625" style="66"/>
    <col min="11521" max="11521" width="3.85546875" style="66" customWidth="1"/>
    <col min="11522" max="11522" width="48.140625" style="66" customWidth="1"/>
    <col min="11523" max="11526" width="7.7109375" style="66" customWidth="1"/>
    <col min="11527" max="11527" width="11.140625" style="66" customWidth="1"/>
    <col min="11528" max="11776" width="9.140625" style="66"/>
    <col min="11777" max="11777" width="3.85546875" style="66" customWidth="1"/>
    <col min="11778" max="11778" width="48.140625" style="66" customWidth="1"/>
    <col min="11779" max="11782" width="7.7109375" style="66" customWidth="1"/>
    <col min="11783" max="11783" width="11.140625" style="66" customWidth="1"/>
    <col min="11784" max="12032" width="9.140625" style="66"/>
    <col min="12033" max="12033" width="3.85546875" style="66" customWidth="1"/>
    <col min="12034" max="12034" width="48.140625" style="66" customWidth="1"/>
    <col min="12035" max="12038" width="7.7109375" style="66" customWidth="1"/>
    <col min="12039" max="12039" width="11.140625" style="66" customWidth="1"/>
    <col min="12040" max="12288" width="9.140625" style="66"/>
    <col min="12289" max="12289" width="3.85546875" style="66" customWidth="1"/>
    <col min="12290" max="12290" width="48.140625" style="66" customWidth="1"/>
    <col min="12291" max="12294" width="7.7109375" style="66" customWidth="1"/>
    <col min="12295" max="12295" width="11.140625" style="66" customWidth="1"/>
    <col min="12296" max="12544" width="9.140625" style="66"/>
    <col min="12545" max="12545" width="3.85546875" style="66" customWidth="1"/>
    <col min="12546" max="12546" width="48.140625" style="66" customWidth="1"/>
    <col min="12547" max="12550" width="7.7109375" style="66" customWidth="1"/>
    <col min="12551" max="12551" width="11.140625" style="66" customWidth="1"/>
    <col min="12552" max="12800" width="9.140625" style="66"/>
    <col min="12801" max="12801" width="3.85546875" style="66" customWidth="1"/>
    <col min="12802" max="12802" width="48.140625" style="66" customWidth="1"/>
    <col min="12803" max="12806" width="7.7109375" style="66" customWidth="1"/>
    <col min="12807" max="12807" width="11.140625" style="66" customWidth="1"/>
    <col min="12808" max="13056" width="9.140625" style="66"/>
    <col min="13057" max="13057" width="3.85546875" style="66" customWidth="1"/>
    <col min="13058" max="13058" width="48.140625" style="66" customWidth="1"/>
    <col min="13059" max="13062" width="7.7109375" style="66" customWidth="1"/>
    <col min="13063" max="13063" width="11.140625" style="66" customWidth="1"/>
    <col min="13064" max="13312" width="9.140625" style="66"/>
    <col min="13313" max="13313" width="3.85546875" style="66" customWidth="1"/>
    <col min="13314" max="13314" width="48.140625" style="66" customWidth="1"/>
    <col min="13315" max="13318" width="7.7109375" style="66" customWidth="1"/>
    <col min="13319" max="13319" width="11.140625" style="66" customWidth="1"/>
    <col min="13320" max="13568" width="9.140625" style="66"/>
    <col min="13569" max="13569" width="3.85546875" style="66" customWidth="1"/>
    <col min="13570" max="13570" width="48.140625" style="66" customWidth="1"/>
    <col min="13571" max="13574" width="7.7109375" style="66" customWidth="1"/>
    <col min="13575" max="13575" width="11.140625" style="66" customWidth="1"/>
    <col min="13576" max="13824" width="9.140625" style="66"/>
    <col min="13825" max="13825" width="3.85546875" style="66" customWidth="1"/>
    <col min="13826" max="13826" width="48.140625" style="66" customWidth="1"/>
    <col min="13827" max="13830" width="7.7109375" style="66" customWidth="1"/>
    <col min="13831" max="13831" width="11.140625" style="66" customWidth="1"/>
    <col min="13832" max="14080" width="9.140625" style="66"/>
    <col min="14081" max="14081" width="3.85546875" style="66" customWidth="1"/>
    <col min="14082" max="14082" width="48.140625" style="66" customWidth="1"/>
    <col min="14083" max="14086" width="7.7109375" style="66" customWidth="1"/>
    <col min="14087" max="14087" width="11.140625" style="66" customWidth="1"/>
    <col min="14088" max="14336" width="9.140625" style="66"/>
    <col min="14337" max="14337" width="3.85546875" style="66" customWidth="1"/>
    <col min="14338" max="14338" width="48.140625" style="66" customWidth="1"/>
    <col min="14339" max="14342" width="7.7109375" style="66" customWidth="1"/>
    <col min="14343" max="14343" width="11.140625" style="66" customWidth="1"/>
    <col min="14344" max="14592" width="9.140625" style="66"/>
    <col min="14593" max="14593" width="3.85546875" style="66" customWidth="1"/>
    <col min="14594" max="14594" width="48.140625" style="66" customWidth="1"/>
    <col min="14595" max="14598" width="7.7109375" style="66" customWidth="1"/>
    <col min="14599" max="14599" width="11.140625" style="66" customWidth="1"/>
    <col min="14600" max="14848" width="9.140625" style="66"/>
    <col min="14849" max="14849" width="3.85546875" style="66" customWidth="1"/>
    <col min="14850" max="14850" width="48.140625" style="66" customWidth="1"/>
    <col min="14851" max="14854" width="7.7109375" style="66" customWidth="1"/>
    <col min="14855" max="14855" width="11.140625" style="66" customWidth="1"/>
    <col min="14856" max="15104" width="9.140625" style="66"/>
    <col min="15105" max="15105" width="3.85546875" style="66" customWidth="1"/>
    <col min="15106" max="15106" width="48.140625" style="66" customWidth="1"/>
    <col min="15107" max="15110" width="7.7109375" style="66" customWidth="1"/>
    <col min="15111" max="15111" width="11.140625" style="66" customWidth="1"/>
    <col min="15112" max="15360" width="9.140625" style="66"/>
    <col min="15361" max="15361" width="3.85546875" style="66" customWidth="1"/>
    <col min="15362" max="15362" width="48.140625" style="66" customWidth="1"/>
    <col min="15363" max="15366" width="7.7109375" style="66" customWidth="1"/>
    <col min="15367" max="15367" width="11.140625" style="66" customWidth="1"/>
    <col min="15368" max="15616" width="9.140625" style="66"/>
    <col min="15617" max="15617" width="3.85546875" style="66" customWidth="1"/>
    <col min="15618" max="15618" width="48.140625" style="66" customWidth="1"/>
    <col min="15619" max="15622" width="7.7109375" style="66" customWidth="1"/>
    <col min="15623" max="15623" width="11.140625" style="66" customWidth="1"/>
    <col min="15624" max="15872" width="9.140625" style="66"/>
    <col min="15873" max="15873" width="3.85546875" style="66" customWidth="1"/>
    <col min="15874" max="15874" width="48.140625" style="66" customWidth="1"/>
    <col min="15875" max="15878" width="7.7109375" style="66" customWidth="1"/>
    <col min="15879" max="15879" width="11.140625" style="66" customWidth="1"/>
    <col min="15880" max="16128" width="9.140625" style="66"/>
    <col min="16129" max="16129" width="3.85546875" style="66" customWidth="1"/>
    <col min="16130" max="16130" width="48.140625" style="66" customWidth="1"/>
    <col min="16131" max="16134" width="7.7109375" style="66" customWidth="1"/>
    <col min="16135" max="16135" width="11.140625" style="66" customWidth="1"/>
    <col min="16136" max="16384" width="9.140625" style="66"/>
  </cols>
  <sheetData>
    <row r="1" spans="1:7" ht="20.100000000000001" customHeight="1">
      <c r="A1" s="70" t="s">
        <v>324</v>
      </c>
      <c r="B1" s="70"/>
      <c r="C1" s="69"/>
      <c r="D1" s="69"/>
      <c r="E1" s="69"/>
      <c r="F1" s="69"/>
      <c r="G1" s="83"/>
    </row>
    <row r="2" spans="1:7" ht="20.100000000000001" customHeight="1">
      <c r="A2" s="70"/>
      <c r="B2" s="70" t="s">
        <v>198</v>
      </c>
      <c r="C2" s="69"/>
      <c r="D2" s="69"/>
      <c r="E2" s="69"/>
      <c r="F2" s="69"/>
      <c r="G2" s="83"/>
    </row>
    <row r="3" spans="1:7" ht="20.100000000000001" customHeight="1">
      <c r="A3" s="75" t="s">
        <v>259</v>
      </c>
      <c r="B3" s="76"/>
      <c r="C3" s="69"/>
      <c r="D3" s="69"/>
      <c r="E3" s="69"/>
      <c r="F3" s="69"/>
      <c r="G3" s="83"/>
    </row>
    <row r="4" spans="1:7" ht="19.5" customHeight="1">
      <c r="A4" s="76"/>
      <c r="B4" s="75" t="s">
        <v>199</v>
      </c>
      <c r="G4" s="87"/>
    </row>
    <row r="5" spans="1:7" ht="19.5" customHeight="1">
      <c r="A5" s="76"/>
      <c r="B5" s="75"/>
      <c r="G5" s="87"/>
    </row>
    <row r="6" spans="1:7" ht="19.5" customHeight="1">
      <c r="A6" s="88"/>
      <c r="B6" s="88"/>
      <c r="C6" s="89"/>
      <c r="D6" s="89"/>
      <c r="E6" s="89"/>
      <c r="F6" s="89"/>
      <c r="G6" s="90"/>
    </row>
    <row r="7" spans="1:7" ht="27" customHeight="1">
      <c r="C7" s="79" t="s">
        <v>21</v>
      </c>
      <c r="D7" s="79" t="s">
        <v>23</v>
      </c>
      <c r="E7" s="79" t="s">
        <v>23</v>
      </c>
      <c r="F7" s="79" t="s">
        <v>23</v>
      </c>
      <c r="G7" s="80" t="s">
        <v>212</v>
      </c>
    </row>
    <row r="8" spans="1:7" ht="18" customHeight="1">
      <c r="C8" s="91"/>
      <c r="D8" s="91"/>
      <c r="E8" s="91"/>
      <c r="F8" s="91"/>
      <c r="G8" s="92"/>
    </row>
    <row r="9" spans="1:7" ht="18" customHeight="1">
      <c r="A9" s="69" t="s">
        <v>260</v>
      </c>
      <c r="B9" s="69"/>
      <c r="C9" s="91"/>
      <c r="D9" s="91"/>
      <c r="E9" s="91"/>
      <c r="F9" s="91"/>
      <c r="G9" s="92"/>
    </row>
    <row r="10" spans="1:7" ht="18" customHeight="1">
      <c r="A10" s="69" t="s">
        <v>261</v>
      </c>
      <c r="G10" s="87"/>
    </row>
    <row r="11" spans="1:7" ht="18" customHeight="1">
      <c r="B11" s="66" t="s">
        <v>262</v>
      </c>
      <c r="G11" s="87"/>
    </row>
    <row r="12" spans="1:7" ht="18" customHeight="1">
      <c r="B12" s="66" t="s">
        <v>263</v>
      </c>
      <c r="G12" s="87"/>
    </row>
    <row r="13" spans="1:7" ht="18" customHeight="1">
      <c r="B13" s="66" t="s">
        <v>264</v>
      </c>
      <c r="G13" s="87"/>
    </row>
    <row r="14" spans="1:7" ht="18" customHeight="1">
      <c r="B14" s="66" t="s">
        <v>265</v>
      </c>
      <c r="G14" s="87"/>
    </row>
    <row r="15" spans="1:7" ht="18" customHeight="1">
      <c r="B15" s="66" t="s">
        <v>266</v>
      </c>
      <c r="G15" s="87"/>
    </row>
    <row r="16" spans="1:7" ht="18" customHeight="1">
      <c r="B16" s="66" t="s">
        <v>267</v>
      </c>
      <c r="G16" s="87"/>
    </row>
    <row r="17" spans="1:7" ht="18" customHeight="1">
      <c r="A17" s="69" t="s">
        <v>268</v>
      </c>
      <c r="G17" s="87"/>
    </row>
    <row r="18" spans="1:7" ht="18" customHeight="1">
      <c r="B18" s="66" t="s">
        <v>269</v>
      </c>
      <c r="G18" s="87"/>
    </row>
    <row r="19" spans="1:7" ht="18" customHeight="1">
      <c r="B19" s="66" t="s">
        <v>270</v>
      </c>
      <c r="G19" s="87"/>
    </row>
    <row r="20" spans="1:7" ht="18" customHeight="1">
      <c r="B20" s="66" t="s">
        <v>271</v>
      </c>
      <c r="G20" s="87"/>
    </row>
    <row r="21" spans="1:7" ht="18" customHeight="1">
      <c r="B21" s="66" t="s">
        <v>272</v>
      </c>
      <c r="G21" s="87"/>
    </row>
    <row r="22" spans="1:7" ht="18" customHeight="1">
      <c r="B22" s="66" t="s">
        <v>273</v>
      </c>
      <c r="G22" s="87"/>
    </row>
    <row r="23" spans="1:7" ht="18" customHeight="1">
      <c r="B23" s="66" t="s">
        <v>274</v>
      </c>
      <c r="G23" s="87"/>
    </row>
    <row r="24" spans="1:7" ht="18" customHeight="1">
      <c r="A24" s="69" t="s">
        <v>275</v>
      </c>
      <c r="B24" s="69"/>
      <c r="G24" s="87"/>
    </row>
    <row r="25" spans="1:7" ht="18" customHeight="1">
      <c r="A25" s="69" t="s">
        <v>276</v>
      </c>
    </row>
    <row r="26" spans="1:7" ht="18" customHeight="1">
      <c r="B26" s="66" t="s">
        <v>262</v>
      </c>
      <c r="G26" s="87"/>
    </row>
    <row r="27" spans="1:7" ht="18" customHeight="1">
      <c r="B27" s="66" t="s">
        <v>263</v>
      </c>
      <c r="G27" s="87"/>
    </row>
    <row r="28" spans="1:7" ht="18" customHeight="1">
      <c r="B28" s="66" t="s">
        <v>264</v>
      </c>
      <c r="G28" s="87"/>
    </row>
    <row r="29" spans="1:7" ht="18" customHeight="1">
      <c r="B29" s="66" t="s">
        <v>265</v>
      </c>
      <c r="G29" s="87"/>
    </row>
    <row r="30" spans="1:7" ht="18" customHeight="1">
      <c r="B30" s="66" t="s">
        <v>266</v>
      </c>
      <c r="G30" s="87"/>
    </row>
    <row r="31" spans="1:7" ht="18" customHeight="1">
      <c r="B31" s="66" t="s">
        <v>267</v>
      </c>
      <c r="G31" s="87"/>
    </row>
    <row r="32" spans="1:7" ht="18" customHeight="1"/>
    <row r="33" ht="18" customHeight="1"/>
    <row r="34" ht="18" customHeight="1"/>
    <row r="35" ht="18" customHeight="1"/>
  </sheetData>
  <pageMargins left="0.74803149606299213" right="0.51181102362204722" top="0.62992125984251968" bottom="0.62992125984251968" header="0.51181102362204722" footer="0.23622047244094491"/>
  <pageSetup orientation="portrait" r:id="rId1"/>
  <headerFooter alignWithMargins="0">
    <oddFooter>&amp;C&amp;11&amp;P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2">
    <tabColor rgb="FF00B050"/>
  </sheetPr>
  <dimension ref="A1:M400"/>
  <sheetViews>
    <sheetView workbookViewId="0">
      <selection activeCell="T14" sqref="T14"/>
    </sheetView>
  </sheetViews>
  <sheetFormatPr defaultRowHeight="12.75"/>
  <cols>
    <col min="1" max="1" width="43.7109375" style="11" customWidth="1"/>
    <col min="2" max="2" width="9.7109375" style="11" hidden="1" customWidth="1"/>
    <col min="3" max="3" width="9.7109375" style="11" customWidth="1"/>
    <col min="4" max="5" width="9.7109375" style="11" hidden="1" customWidth="1"/>
    <col min="6" max="6" width="11.140625" style="11" hidden="1" customWidth="1"/>
    <col min="7" max="7" width="9.140625" style="11" hidden="1" customWidth="1"/>
    <col min="8" max="8" width="9.140625" style="11" customWidth="1"/>
    <col min="9" max="9" width="9.140625" style="11" hidden="1" customWidth="1"/>
    <col min="10" max="10" width="0" style="11" hidden="1" customWidth="1"/>
    <col min="11" max="16384" width="9.140625" style="11"/>
  </cols>
  <sheetData>
    <row r="1" spans="1:13" ht="20.100000000000001" customHeight="1">
      <c r="A1" s="26" t="s">
        <v>290</v>
      </c>
      <c r="B1" s="32"/>
      <c r="C1" s="32"/>
      <c r="D1" s="32"/>
      <c r="E1" s="32"/>
      <c r="F1" s="33"/>
    </row>
    <row r="2" spans="1:13" ht="20.100000000000001" customHeight="1">
      <c r="A2" s="50" t="s">
        <v>286</v>
      </c>
      <c r="B2" s="32"/>
      <c r="C2" s="32"/>
      <c r="D2" s="32"/>
      <c r="E2" s="32"/>
      <c r="F2" s="33"/>
    </row>
    <row r="3" spans="1:13" ht="20.100000000000001" customHeight="1">
      <c r="A3" s="23"/>
      <c r="B3" s="32"/>
      <c r="C3" s="32"/>
      <c r="D3" s="32"/>
      <c r="E3" s="32"/>
      <c r="F3" s="33"/>
    </row>
    <row r="4" spans="1:13" ht="20.100000000000001" customHeight="1">
      <c r="B4" s="398"/>
      <c r="C4" s="398"/>
      <c r="D4" s="398"/>
      <c r="E4" s="398"/>
      <c r="F4" s="398"/>
      <c r="G4" s="398"/>
      <c r="H4" s="398"/>
      <c r="I4" s="398"/>
      <c r="J4" s="398"/>
      <c r="K4" s="584" t="s">
        <v>18</v>
      </c>
      <c r="L4" s="584"/>
      <c r="M4" s="584"/>
    </row>
    <row r="5" spans="1:13" ht="27" customHeight="1">
      <c r="A5" s="266"/>
      <c r="B5" s="141">
        <v>2009</v>
      </c>
      <c r="C5" s="128">
        <v>2010</v>
      </c>
      <c r="D5" s="141">
        <v>2011</v>
      </c>
      <c r="E5" s="142">
        <v>2012</v>
      </c>
      <c r="F5" s="142">
        <v>2013</v>
      </c>
      <c r="G5" s="142">
        <v>2014</v>
      </c>
      <c r="H5" s="142">
        <v>2015</v>
      </c>
      <c r="I5" s="142">
        <v>2016</v>
      </c>
      <c r="J5" s="142">
        <v>2017</v>
      </c>
      <c r="K5" s="142">
        <v>2018</v>
      </c>
      <c r="L5" s="142">
        <v>2019</v>
      </c>
      <c r="M5" s="142" t="s">
        <v>583</v>
      </c>
    </row>
    <row r="6" spans="1:13" ht="18.75" customHeight="1">
      <c r="A6" s="134"/>
      <c r="B6" s="135"/>
      <c r="C6" s="130"/>
      <c r="D6" s="135"/>
      <c r="E6" s="136"/>
      <c r="F6" s="136"/>
      <c r="G6" s="136"/>
      <c r="H6" s="136"/>
      <c r="I6" s="136"/>
      <c r="J6" s="136"/>
    </row>
    <row r="7" spans="1:13" ht="20.100000000000001" customHeight="1">
      <c r="A7" s="131" t="s">
        <v>17</v>
      </c>
      <c r="B7" s="137">
        <f t="shared" ref="B7:I7" si="0">+SUM(B8:B22)</f>
        <v>1505</v>
      </c>
      <c r="C7" s="356">
        <f t="shared" si="0"/>
        <v>1492</v>
      </c>
      <c r="D7" s="356">
        <f t="shared" si="0"/>
        <v>535</v>
      </c>
      <c r="E7" s="356">
        <f t="shared" si="0"/>
        <v>582</v>
      </c>
      <c r="F7" s="356">
        <f t="shared" si="0"/>
        <v>545</v>
      </c>
      <c r="G7" s="356">
        <f t="shared" si="0"/>
        <v>583</v>
      </c>
      <c r="H7" s="356">
        <f t="shared" si="0"/>
        <v>668</v>
      </c>
      <c r="I7" s="356">
        <f t="shared" si="0"/>
        <v>927</v>
      </c>
      <c r="J7" s="420">
        <f>SUM(J8:J22)</f>
        <v>960</v>
      </c>
      <c r="K7" s="420">
        <f>SUM(K8:K22)</f>
        <v>786</v>
      </c>
      <c r="L7" s="420">
        <f>SUM(L8:L22)</f>
        <v>787</v>
      </c>
      <c r="M7" s="420">
        <f>SUM(M8:M22)</f>
        <v>678</v>
      </c>
    </row>
    <row r="8" spans="1:13" ht="20.100000000000001" customHeight="1">
      <c r="A8" s="117" t="s">
        <v>326</v>
      </c>
      <c r="B8" s="111">
        <v>89</v>
      </c>
      <c r="C8" s="227">
        <v>84</v>
      </c>
      <c r="D8" s="227">
        <v>81</v>
      </c>
      <c r="E8" s="227">
        <v>91</v>
      </c>
      <c r="F8" s="227">
        <v>89</v>
      </c>
      <c r="G8" s="288">
        <v>144</v>
      </c>
      <c r="H8" s="288">
        <v>161</v>
      </c>
      <c r="I8" s="288">
        <v>205</v>
      </c>
      <c r="J8" s="357">
        <v>219</v>
      </c>
      <c r="K8" s="357">
        <v>236</v>
      </c>
      <c r="L8" s="357">
        <v>216</v>
      </c>
      <c r="M8">
        <v>168</v>
      </c>
    </row>
    <row r="9" spans="1:13" ht="20.100000000000001" customHeight="1">
      <c r="A9" s="117" t="s">
        <v>327</v>
      </c>
      <c r="B9" s="111">
        <v>270</v>
      </c>
      <c r="C9" s="227">
        <v>270</v>
      </c>
      <c r="D9" s="227">
        <v>15</v>
      </c>
      <c r="E9" s="227">
        <v>31</v>
      </c>
      <c r="F9" s="227">
        <v>31</v>
      </c>
      <c r="G9" s="288">
        <v>32</v>
      </c>
      <c r="H9" s="288">
        <v>32</v>
      </c>
      <c r="I9" s="288">
        <v>27</v>
      </c>
      <c r="J9" s="357">
        <v>27</v>
      </c>
      <c r="K9" s="357">
        <v>28</v>
      </c>
      <c r="L9" s="357">
        <v>21</v>
      </c>
      <c r="M9">
        <v>8</v>
      </c>
    </row>
    <row r="10" spans="1:13" ht="20.100000000000001" customHeight="1">
      <c r="A10" s="117" t="s">
        <v>328</v>
      </c>
      <c r="B10" s="111">
        <v>46</v>
      </c>
      <c r="C10" s="227">
        <v>79</v>
      </c>
      <c r="D10" s="227">
        <v>0</v>
      </c>
      <c r="E10" s="227">
        <v>0</v>
      </c>
      <c r="F10" s="227">
        <v>0</v>
      </c>
      <c r="G10" s="227">
        <v>0</v>
      </c>
      <c r="H10" s="227">
        <v>0</v>
      </c>
      <c r="I10" s="227">
        <v>7</v>
      </c>
      <c r="J10" s="357">
        <v>7</v>
      </c>
      <c r="K10" s="357">
        <v>6</v>
      </c>
      <c r="L10" s="322">
        <v>2</v>
      </c>
      <c r="M10">
        <v>6</v>
      </c>
    </row>
    <row r="11" spans="1:13" ht="20.100000000000001" customHeight="1">
      <c r="A11" s="117" t="s">
        <v>329</v>
      </c>
      <c r="B11" s="111">
        <v>212</v>
      </c>
      <c r="C11" s="227">
        <v>212</v>
      </c>
      <c r="D11" s="227">
        <v>202</v>
      </c>
      <c r="E11" s="227">
        <v>224</v>
      </c>
      <c r="F11" s="227">
        <v>209</v>
      </c>
      <c r="G11" s="288">
        <v>169</v>
      </c>
      <c r="H11" s="288">
        <v>163</v>
      </c>
      <c r="I11" s="288">
        <v>148</v>
      </c>
      <c r="J11" s="357">
        <v>148</v>
      </c>
      <c r="K11" s="357">
        <v>145</v>
      </c>
      <c r="L11" s="357">
        <v>115</v>
      </c>
      <c r="M11">
        <v>82</v>
      </c>
    </row>
    <row r="12" spans="1:13" ht="20.100000000000001" customHeight="1">
      <c r="A12" s="117" t="s">
        <v>330</v>
      </c>
      <c r="B12" s="111">
        <v>21</v>
      </c>
      <c r="C12" s="227">
        <v>22</v>
      </c>
      <c r="D12" s="227">
        <v>41</v>
      </c>
      <c r="E12" s="227">
        <v>30</v>
      </c>
      <c r="F12" s="227">
        <v>25</v>
      </c>
      <c r="G12" s="288">
        <v>38</v>
      </c>
      <c r="H12" s="288">
        <v>35</v>
      </c>
      <c r="I12" s="288">
        <v>15</v>
      </c>
      <c r="J12" s="357">
        <v>15</v>
      </c>
      <c r="K12" s="357">
        <v>6</v>
      </c>
      <c r="L12" s="357">
        <v>8</v>
      </c>
      <c r="M12">
        <v>7</v>
      </c>
    </row>
    <row r="13" spans="1:13" ht="20.100000000000001" customHeight="1">
      <c r="A13" s="117" t="s">
        <v>331</v>
      </c>
      <c r="B13" s="111">
        <v>82</v>
      </c>
      <c r="C13" s="227">
        <v>75</v>
      </c>
      <c r="D13" s="227">
        <v>18</v>
      </c>
      <c r="E13" s="227">
        <v>26</v>
      </c>
      <c r="F13" s="227">
        <v>19</v>
      </c>
      <c r="G13" s="288">
        <v>23</v>
      </c>
      <c r="H13" s="288">
        <v>23</v>
      </c>
      <c r="I13" s="288">
        <v>26</v>
      </c>
      <c r="J13" s="357">
        <v>26</v>
      </c>
      <c r="K13" s="357">
        <v>25</v>
      </c>
      <c r="L13" s="357">
        <v>32</v>
      </c>
      <c r="M13">
        <v>30</v>
      </c>
    </row>
    <row r="14" spans="1:13" ht="20.100000000000001" customHeight="1">
      <c r="A14" s="117" t="s">
        <v>332</v>
      </c>
      <c r="B14" s="111">
        <v>155</v>
      </c>
      <c r="C14" s="227">
        <v>149</v>
      </c>
      <c r="D14" s="227">
        <v>31</v>
      </c>
      <c r="E14" s="227">
        <v>31</v>
      </c>
      <c r="F14" s="227">
        <v>31</v>
      </c>
      <c r="G14" s="288">
        <v>25</v>
      </c>
      <c r="H14" s="288">
        <v>33</v>
      </c>
      <c r="I14" s="288">
        <v>39</v>
      </c>
      <c r="J14" s="357">
        <v>39</v>
      </c>
      <c r="K14" s="357">
        <v>16</v>
      </c>
      <c r="L14" s="357">
        <v>30</v>
      </c>
      <c r="M14">
        <v>27</v>
      </c>
    </row>
    <row r="15" spans="1:13" ht="20.100000000000001" customHeight="1">
      <c r="A15" s="117" t="s">
        <v>333</v>
      </c>
      <c r="B15" s="111">
        <v>104</v>
      </c>
      <c r="C15" s="227">
        <v>104</v>
      </c>
      <c r="D15" s="227">
        <v>68</v>
      </c>
      <c r="E15" s="227">
        <v>74</v>
      </c>
      <c r="F15" s="227">
        <v>88</v>
      </c>
      <c r="G15" s="288">
        <v>86</v>
      </c>
      <c r="H15" s="288">
        <v>86</v>
      </c>
      <c r="I15" s="288">
        <v>135</v>
      </c>
      <c r="J15" s="357">
        <v>135</v>
      </c>
      <c r="K15" s="357">
        <v>136</v>
      </c>
      <c r="L15" s="357">
        <v>117</v>
      </c>
      <c r="M15">
        <v>103</v>
      </c>
    </row>
    <row r="16" spans="1:13" ht="20.100000000000001" customHeight="1">
      <c r="A16" s="117" t="s">
        <v>334</v>
      </c>
      <c r="B16" s="111">
        <v>100</v>
      </c>
      <c r="C16" s="227">
        <v>95</v>
      </c>
      <c r="D16" s="227">
        <v>4</v>
      </c>
      <c r="E16" s="227">
        <v>4</v>
      </c>
      <c r="F16" s="227">
        <v>4</v>
      </c>
      <c r="G16" s="288">
        <v>18</v>
      </c>
      <c r="H16" s="288">
        <v>24</v>
      </c>
      <c r="I16" s="288">
        <v>28</v>
      </c>
      <c r="J16" s="357">
        <v>28</v>
      </c>
      <c r="K16" s="357">
        <v>30</v>
      </c>
      <c r="L16" s="357">
        <v>48</v>
      </c>
      <c r="M16">
        <v>75</v>
      </c>
    </row>
    <row r="17" spans="1:13" ht="20.100000000000001" customHeight="1">
      <c r="A17" s="117" t="s">
        <v>335</v>
      </c>
      <c r="B17" s="111">
        <v>38</v>
      </c>
      <c r="C17" s="227">
        <v>38</v>
      </c>
      <c r="D17" s="227">
        <v>15</v>
      </c>
      <c r="E17" s="227">
        <v>13</v>
      </c>
      <c r="F17" s="227">
        <v>0</v>
      </c>
      <c r="G17" s="227">
        <v>0</v>
      </c>
      <c r="H17" s="227">
        <v>0</v>
      </c>
      <c r="I17" s="227">
        <v>0</v>
      </c>
      <c r="J17" s="322">
        <v>0</v>
      </c>
      <c r="K17" s="322">
        <v>17</v>
      </c>
      <c r="L17" s="357">
        <v>18</v>
      </c>
      <c r="M17">
        <v>61</v>
      </c>
    </row>
    <row r="18" spans="1:13" ht="20.100000000000001" customHeight="1">
      <c r="A18" s="117" t="s">
        <v>336</v>
      </c>
      <c r="B18" s="111">
        <v>38</v>
      </c>
      <c r="C18" s="227">
        <v>14</v>
      </c>
      <c r="D18" s="227">
        <v>0</v>
      </c>
      <c r="E18" s="227">
        <v>0</v>
      </c>
      <c r="F18" s="227">
        <v>0</v>
      </c>
      <c r="G18" s="227">
        <v>0</v>
      </c>
      <c r="H18" s="227">
        <v>0</v>
      </c>
      <c r="I18" s="227">
        <v>4</v>
      </c>
      <c r="J18" s="357">
        <v>4</v>
      </c>
      <c r="K18" s="357">
        <v>3</v>
      </c>
      <c r="L18" s="357">
        <v>4</v>
      </c>
      <c r="M18">
        <v>5</v>
      </c>
    </row>
    <row r="19" spans="1:13" ht="20.100000000000001" customHeight="1">
      <c r="A19" s="117" t="s">
        <v>337</v>
      </c>
      <c r="B19" s="111">
        <v>172</v>
      </c>
      <c r="C19" s="227">
        <v>172</v>
      </c>
      <c r="D19" s="227">
        <v>54</v>
      </c>
      <c r="E19" s="227">
        <v>51</v>
      </c>
      <c r="F19" s="227">
        <v>42</v>
      </c>
      <c r="G19" s="288">
        <v>35</v>
      </c>
      <c r="H19" s="288">
        <v>36</v>
      </c>
      <c r="I19" s="288">
        <v>89</v>
      </c>
      <c r="J19" s="357">
        <v>89</v>
      </c>
      <c r="K19" s="357">
        <v>72</v>
      </c>
      <c r="L19" s="357">
        <v>95</v>
      </c>
      <c r="M19">
        <v>29</v>
      </c>
    </row>
    <row r="20" spans="1:13" ht="20.100000000000001" customHeight="1">
      <c r="A20" s="117" t="s">
        <v>338</v>
      </c>
      <c r="B20" s="111">
        <v>46</v>
      </c>
      <c r="C20" s="227">
        <v>46</v>
      </c>
      <c r="D20" s="227">
        <v>0</v>
      </c>
      <c r="E20" s="227">
        <v>0</v>
      </c>
      <c r="F20" s="227">
        <v>0</v>
      </c>
      <c r="G20" s="227">
        <v>0</v>
      </c>
      <c r="H20" s="227">
        <v>0</v>
      </c>
      <c r="I20" s="227">
        <v>0</v>
      </c>
      <c r="J20" s="322">
        <v>0</v>
      </c>
      <c r="K20" s="322">
        <v>0</v>
      </c>
      <c r="L20" s="357">
        <v>14</v>
      </c>
      <c r="M20">
        <v>5</v>
      </c>
    </row>
    <row r="21" spans="1:13" ht="20.100000000000001" customHeight="1">
      <c r="A21" s="117" t="s">
        <v>339</v>
      </c>
      <c r="B21" s="111">
        <v>119</v>
      </c>
      <c r="C21" s="227">
        <v>119</v>
      </c>
      <c r="D21" s="227">
        <v>4</v>
      </c>
      <c r="E21" s="227">
        <v>5</v>
      </c>
      <c r="F21" s="227">
        <v>5</v>
      </c>
      <c r="G21" s="288">
        <v>11</v>
      </c>
      <c r="H21" s="288">
        <v>73</v>
      </c>
      <c r="I21" s="288">
        <v>203</v>
      </c>
      <c r="J21" s="357">
        <v>222</v>
      </c>
      <c r="K21" s="357">
        <v>65</v>
      </c>
      <c r="L21" s="357">
        <v>66</v>
      </c>
      <c r="M21">
        <v>62</v>
      </c>
    </row>
    <row r="22" spans="1:13" ht="20.100000000000001" customHeight="1">
      <c r="A22" s="117" t="s">
        <v>340</v>
      </c>
      <c r="B22" s="111">
        <v>13</v>
      </c>
      <c r="C22" s="227">
        <v>13</v>
      </c>
      <c r="D22" s="227">
        <v>2</v>
      </c>
      <c r="E22" s="227">
        <v>2</v>
      </c>
      <c r="F22" s="227">
        <v>2</v>
      </c>
      <c r="G22" s="288">
        <v>2</v>
      </c>
      <c r="H22" s="288">
        <v>2</v>
      </c>
      <c r="I22" s="288">
        <v>1</v>
      </c>
      <c r="J22" s="357">
        <v>1</v>
      </c>
      <c r="K22" s="357">
        <v>1</v>
      </c>
      <c r="L22" s="357">
        <v>1</v>
      </c>
      <c r="M22">
        <v>10</v>
      </c>
    </row>
    <row r="23" spans="1:13" ht="20.100000000000001" customHeight="1">
      <c r="A23" s="14"/>
      <c r="B23" s="14"/>
      <c r="C23" s="140"/>
      <c r="D23" s="140"/>
      <c r="E23" s="140"/>
      <c r="F23" s="140"/>
      <c r="G23" s="14"/>
      <c r="H23" s="14"/>
      <c r="I23" s="14"/>
      <c r="J23" s="14"/>
    </row>
    <row r="24" spans="1:13" ht="20.100000000000001" customHeight="1"/>
    <row r="25" spans="1:13" ht="20.100000000000001" customHeight="1"/>
    <row r="26" spans="1:13" ht="20.100000000000001" customHeight="1"/>
    <row r="27" spans="1:13" ht="20.100000000000001" customHeight="1"/>
    <row r="28" spans="1:13" ht="15.95" customHeight="1"/>
    <row r="29" spans="1:13" ht="15.95" customHeight="1"/>
    <row r="30" spans="1:13" ht="15.95" customHeight="1"/>
    <row r="31" spans="1:13" ht="15.95" customHeight="1"/>
    <row r="32" spans="1:13" ht="15.95" customHeight="1"/>
    <row r="33" ht="15.95" customHeight="1"/>
    <row r="34" ht="15.95" customHeight="1"/>
    <row r="35" ht="15.95" customHeight="1"/>
    <row r="36" ht="15.95" customHeight="1"/>
    <row r="37" ht="15.95" customHeight="1"/>
    <row r="38" ht="15.95" customHeight="1"/>
    <row r="39" ht="15.95" customHeight="1"/>
    <row r="40" ht="15.95" customHeight="1"/>
    <row r="41" ht="15.95" customHeight="1"/>
    <row r="42" ht="15.95" customHeight="1"/>
    <row r="43" ht="15.95" customHeight="1"/>
    <row r="44" ht="15.95" customHeight="1"/>
    <row r="45" ht="15.95" customHeight="1"/>
    <row r="46" ht="15.95" customHeight="1"/>
    <row r="47" ht="15.95" customHeight="1"/>
    <row r="48" ht="15.95" customHeight="1"/>
    <row r="49" ht="15.95" customHeight="1"/>
    <row r="50" ht="15.95" customHeight="1"/>
    <row r="51" ht="15.95" customHeight="1"/>
    <row r="52" ht="15.95" customHeight="1"/>
    <row r="53" ht="15.95" customHeight="1"/>
    <row r="54" ht="15.95" customHeight="1"/>
    <row r="55" ht="15.95" customHeight="1"/>
    <row r="56" ht="15.95" customHeight="1"/>
    <row r="57" ht="15.95" customHeight="1"/>
    <row r="58" ht="15.95" customHeight="1"/>
    <row r="59" ht="15.95" customHeight="1"/>
    <row r="60" ht="15.95" customHeight="1"/>
    <row r="61" ht="15.95" customHeight="1"/>
    <row r="62" ht="15.95" customHeight="1"/>
    <row r="63" ht="15.95" customHeight="1"/>
    <row r="64" ht="15.95" customHeight="1"/>
    <row r="65" ht="15.95" customHeight="1"/>
    <row r="66" ht="15.95" customHeight="1"/>
    <row r="67" ht="15.95" customHeight="1"/>
    <row r="68" ht="15.95" customHeight="1"/>
    <row r="69" ht="15.95" customHeight="1"/>
    <row r="70" ht="15.95" customHeight="1"/>
    <row r="71" ht="15.95" customHeight="1"/>
    <row r="72" ht="15.95" customHeight="1"/>
    <row r="73" ht="15.95" customHeight="1"/>
    <row r="74" ht="15.95" customHeight="1"/>
    <row r="75" ht="15.95" customHeight="1"/>
    <row r="76" ht="15.95" customHeight="1"/>
    <row r="77" ht="15.95" customHeight="1"/>
    <row r="78" ht="15.95" customHeight="1"/>
    <row r="79" ht="15.95" customHeight="1"/>
    <row r="80" ht="15.95" customHeight="1"/>
    <row r="81" ht="15.95" customHeight="1"/>
    <row r="82" ht="15.95" customHeight="1"/>
    <row r="83" ht="15.95" customHeight="1"/>
    <row r="84" ht="15.95" customHeight="1"/>
    <row r="85" ht="15.95" customHeight="1"/>
    <row r="86" ht="15.95" customHeight="1"/>
    <row r="87" ht="15.95" customHeight="1"/>
    <row r="88" ht="15.95" customHeight="1"/>
    <row r="89" ht="15.95" customHeight="1"/>
    <row r="90" ht="15.95" customHeight="1"/>
    <row r="91" ht="15.95" customHeight="1"/>
    <row r="92" ht="15.95" customHeight="1"/>
    <row r="93" ht="15.95" customHeight="1"/>
    <row r="94" ht="15.95" customHeight="1"/>
    <row r="95" ht="15.95" customHeight="1"/>
    <row r="96" ht="15.95" customHeight="1"/>
    <row r="97" ht="15.95" customHeight="1"/>
    <row r="98" ht="15.95" customHeight="1"/>
    <row r="99" ht="15.95" customHeight="1"/>
    <row r="100" ht="15.95" customHeight="1"/>
    <row r="101" ht="15.95" customHeight="1"/>
    <row r="102" ht="15.95" customHeight="1"/>
    <row r="103" ht="15.95" customHeight="1"/>
    <row r="104" ht="15.95" customHeight="1"/>
    <row r="105" ht="15.95" customHeight="1"/>
    <row r="106" ht="15.95" customHeight="1"/>
    <row r="107" ht="15.95" customHeight="1"/>
    <row r="108" ht="15.95" customHeight="1"/>
    <row r="109" ht="15.95" customHeight="1"/>
    <row r="110" ht="15.95" customHeight="1"/>
    <row r="111" ht="15.95" customHeight="1"/>
    <row r="112" ht="15.95" customHeight="1"/>
    <row r="113" ht="15.95" customHeight="1"/>
    <row r="114" ht="15.95" customHeight="1"/>
    <row r="115" ht="15.95" customHeight="1"/>
    <row r="116" ht="15.95" customHeight="1"/>
    <row r="117" ht="15.95" customHeight="1"/>
    <row r="118" ht="15.95" customHeight="1"/>
    <row r="119" ht="15.95" customHeight="1"/>
    <row r="120" ht="15.95" customHeight="1"/>
    <row r="121" ht="15.95" customHeight="1"/>
    <row r="122" ht="15.95" customHeight="1"/>
    <row r="123" ht="15.95" customHeight="1"/>
    <row r="124" ht="15.95" customHeight="1"/>
    <row r="125" ht="15.95" customHeight="1"/>
    <row r="126" ht="15.95" customHeight="1"/>
    <row r="127" ht="15.95" customHeight="1"/>
    <row r="128" ht="15.95" customHeight="1"/>
    <row r="129" ht="15.95" customHeight="1"/>
    <row r="130" ht="15.95" customHeight="1"/>
    <row r="131" ht="15.95" customHeight="1"/>
    <row r="132" ht="15.95" customHeight="1"/>
    <row r="133" ht="15.95" customHeight="1"/>
    <row r="134" ht="15.95" customHeight="1"/>
    <row r="135" ht="15.95" customHeight="1"/>
    <row r="136" ht="15.95" customHeight="1"/>
    <row r="137" ht="15.95" customHeight="1"/>
    <row r="138" ht="15.95" customHeight="1"/>
    <row r="139" ht="15.95" customHeight="1"/>
    <row r="140" ht="15.95" customHeight="1"/>
    <row r="141" ht="15.95" customHeight="1"/>
    <row r="142" ht="15.95" customHeight="1"/>
    <row r="143" ht="15.95" customHeight="1"/>
    <row r="144" ht="15.95" customHeight="1"/>
    <row r="145" ht="15.95" customHeight="1"/>
    <row r="146" ht="15.95" customHeight="1"/>
    <row r="147" ht="15.95" customHeight="1"/>
    <row r="148" ht="15.95" customHeight="1"/>
    <row r="149" ht="15.95" customHeight="1"/>
    <row r="150" ht="15.95" customHeight="1"/>
    <row r="151" ht="15.95" customHeight="1"/>
    <row r="152" ht="15.95" customHeight="1"/>
    <row r="153" ht="15.95" customHeight="1"/>
    <row r="154" ht="15.95" customHeight="1"/>
    <row r="155" ht="15.95" customHeight="1"/>
    <row r="156" ht="15.95" customHeight="1"/>
    <row r="157" ht="15.95" customHeight="1"/>
    <row r="158" ht="15.95" customHeight="1"/>
    <row r="159" ht="15.95" customHeight="1"/>
    <row r="160" ht="15.95" customHeight="1"/>
    <row r="161" ht="15.95" customHeight="1"/>
    <row r="162" ht="15.95" customHeight="1"/>
    <row r="163" ht="15.95" customHeight="1"/>
    <row r="164" ht="15.95" customHeight="1"/>
    <row r="165" ht="15.95" customHeight="1"/>
    <row r="166" ht="15.95" customHeight="1"/>
    <row r="167" ht="15.95" customHeight="1"/>
    <row r="168" ht="15.95" customHeight="1"/>
    <row r="169" ht="15.95" customHeight="1"/>
    <row r="170" ht="15.95" customHeight="1"/>
    <row r="171" ht="15.95" customHeight="1"/>
    <row r="172" ht="15.95" customHeight="1"/>
    <row r="173" ht="15.95" customHeight="1"/>
    <row r="174" ht="15.95" customHeight="1"/>
    <row r="175" ht="15.95" customHeight="1"/>
    <row r="176" ht="15.95" customHeight="1"/>
    <row r="177" ht="15.95" customHeight="1"/>
    <row r="178" ht="15.95" customHeight="1"/>
    <row r="179" ht="15.95" customHeight="1"/>
    <row r="180" ht="15.95" customHeight="1"/>
    <row r="181" ht="15.95" customHeight="1"/>
    <row r="182" ht="15.95" customHeight="1"/>
    <row r="183" ht="15.95" customHeight="1"/>
    <row r="184" ht="15.95" customHeight="1"/>
    <row r="185" ht="15.95" customHeight="1"/>
    <row r="186" ht="15.95" customHeight="1"/>
    <row r="187" ht="15.95" customHeight="1"/>
    <row r="188" ht="15.95" customHeight="1"/>
    <row r="189" ht="15.95" customHeight="1"/>
    <row r="190" ht="15.95" customHeight="1"/>
    <row r="191" ht="15.95" customHeight="1"/>
    <row r="192" ht="15.95" customHeight="1"/>
    <row r="193" ht="15.95" customHeight="1"/>
    <row r="194" ht="15.95" customHeight="1"/>
    <row r="195" ht="15.95" customHeight="1"/>
    <row r="196" ht="15.95" customHeight="1"/>
    <row r="197" ht="15.95" customHeight="1"/>
    <row r="198" ht="15.95" customHeight="1"/>
    <row r="199" ht="15.95" customHeight="1"/>
    <row r="200" ht="15.95" customHeight="1"/>
    <row r="201" ht="15.95" customHeight="1"/>
    <row r="202" ht="15.95" customHeight="1"/>
    <row r="203" ht="15.95" customHeight="1"/>
    <row r="204" ht="15.95" customHeight="1"/>
    <row r="205" ht="15.95" customHeight="1"/>
    <row r="206" ht="15.95" customHeight="1"/>
    <row r="207" ht="15.95" customHeight="1"/>
    <row r="208" ht="15.95" customHeight="1"/>
    <row r="209" ht="15.95" customHeight="1"/>
    <row r="210" ht="15.95" customHeight="1"/>
    <row r="211" ht="15.95" customHeight="1"/>
    <row r="212" ht="15.95" customHeight="1"/>
    <row r="213" ht="15.95" customHeight="1"/>
    <row r="214" ht="15.95" customHeight="1"/>
    <row r="215" ht="15.95" customHeight="1"/>
    <row r="216" ht="15.95" customHeight="1"/>
    <row r="217" ht="15.95" customHeight="1"/>
    <row r="218" ht="15.95" customHeight="1"/>
    <row r="219" ht="15.95" customHeight="1"/>
    <row r="220" ht="15.95" customHeight="1"/>
    <row r="221" ht="15.95" customHeight="1"/>
    <row r="222" ht="15.95" customHeight="1"/>
    <row r="223" ht="15.95" customHeight="1"/>
    <row r="224" ht="15.95" customHeight="1"/>
    <row r="225" ht="15.95" customHeight="1"/>
    <row r="226" ht="15.95" customHeight="1"/>
    <row r="227" ht="15.95" customHeight="1"/>
    <row r="228" ht="15.95" customHeight="1"/>
    <row r="229" ht="15.95" customHeight="1"/>
    <row r="230" ht="15.95" customHeight="1"/>
    <row r="231" ht="15.95" customHeight="1"/>
    <row r="232" ht="15.95" customHeight="1"/>
    <row r="233" ht="15.95" customHeight="1"/>
    <row r="234" ht="15.95" customHeight="1"/>
    <row r="235" ht="15.95" customHeight="1"/>
    <row r="236" ht="15.95" customHeight="1"/>
    <row r="237" ht="15.95" customHeight="1"/>
    <row r="238" ht="15.95" customHeight="1"/>
    <row r="239" ht="15.95" customHeight="1"/>
    <row r="240" ht="15.95" customHeight="1"/>
    <row r="241" ht="15.95" customHeight="1"/>
    <row r="242" ht="15.95" customHeight="1"/>
    <row r="243" ht="15.95" customHeight="1"/>
    <row r="244" ht="15.95" customHeight="1"/>
    <row r="245" ht="15.95" customHeight="1"/>
    <row r="246" ht="15.95" customHeight="1"/>
    <row r="247" ht="15.95" customHeight="1"/>
    <row r="248" ht="15.95" customHeight="1"/>
    <row r="249" ht="15.95" customHeight="1"/>
    <row r="250" ht="15.95" customHeight="1"/>
    <row r="251" ht="15.95" customHeight="1"/>
    <row r="252" ht="15.95" customHeight="1"/>
    <row r="253" ht="15.95" customHeight="1"/>
    <row r="254" ht="15.95" customHeight="1"/>
    <row r="255" ht="15.95" customHeight="1"/>
    <row r="256" ht="15.95" customHeight="1"/>
    <row r="257" ht="15.95" customHeight="1"/>
    <row r="258" ht="15.95" customHeight="1"/>
    <row r="259" ht="15.95" customHeight="1"/>
    <row r="260" ht="15.95" customHeight="1"/>
    <row r="261" ht="15.95" customHeight="1"/>
    <row r="262" ht="15.95" customHeight="1"/>
    <row r="263" ht="15.95" customHeight="1"/>
    <row r="264" ht="15.95" customHeight="1"/>
    <row r="265" ht="15.95" customHeight="1"/>
    <row r="266" ht="15.95" customHeight="1"/>
    <row r="267" ht="15.95" customHeight="1"/>
    <row r="268" ht="15.95" customHeight="1"/>
    <row r="269" ht="15.95" customHeight="1"/>
    <row r="270" ht="15.95" customHeight="1"/>
    <row r="271" ht="15.95" customHeight="1"/>
    <row r="272" ht="15.95" customHeight="1"/>
    <row r="273" ht="15.95" customHeight="1"/>
    <row r="274" ht="15.95" customHeight="1"/>
    <row r="275" ht="15.95" customHeight="1"/>
    <row r="276" ht="15.95" customHeight="1"/>
    <row r="277" ht="15.95" customHeight="1"/>
    <row r="278" ht="15.95" customHeight="1"/>
    <row r="279" ht="15.95" customHeight="1"/>
    <row r="280" ht="15.95" customHeight="1"/>
    <row r="281" ht="15.95" customHeight="1"/>
    <row r="282" ht="15.95" customHeight="1"/>
    <row r="283" ht="15.95" customHeight="1"/>
    <row r="284" ht="15.95" customHeight="1"/>
    <row r="285" ht="15.95" customHeight="1"/>
    <row r="286" ht="15.95" customHeight="1"/>
    <row r="287" ht="15.95" customHeight="1"/>
    <row r="288" ht="15.95" customHeight="1"/>
    <row r="289" ht="15.95" customHeight="1"/>
    <row r="290" ht="15.95" customHeight="1"/>
    <row r="291" ht="15.95" customHeight="1"/>
    <row r="292" ht="15.95" customHeight="1"/>
    <row r="293" ht="15.95" customHeight="1"/>
    <row r="294" ht="15.95" customHeight="1"/>
    <row r="295" ht="15.95" customHeight="1"/>
    <row r="296" ht="15.95" customHeight="1"/>
    <row r="297" ht="15.95" customHeight="1"/>
    <row r="298" ht="15.95" customHeight="1"/>
    <row r="299" ht="15.95" customHeight="1"/>
    <row r="300" ht="15.95" customHeight="1"/>
    <row r="301" ht="15.95" customHeight="1"/>
    <row r="302" ht="15.95" customHeight="1"/>
    <row r="303" ht="15.95" customHeight="1"/>
    <row r="304" ht="15.95" customHeight="1"/>
    <row r="305" ht="15.95" customHeight="1"/>
    <row r="306" ht="15.95" customHeight="1"/>
    <row r="307" ht="15.95" customHeight="1"/>
    <row r="308" ht="15.95" customHeight="1"/>
    <row r="309" ht="15.95" customHeight="1"/>
    <row r="310" ht="15.95" customHeight="1"/>
    <row r="311" ht="15.95" customHeight="1"/>
    <row r="312" ht="15.95" customHeight="1"/>
    <row r="313" ht="15.95" customHeight="1"/>
    <row r="314" ht="15.95" customHeight="1"/>
    <row r="315" ht="15.95" customHeight="1"/>
    <row r="316" ht="15.95" customHeight="1"/>
    <row r="317" ht="15.95" customHeight="1"/>
    <row r="318" ht="15.95" customHeight="1"/>
    <row r="319" ht="15.95" customHeight="1"/>
    <row r="320" ht="15.95" customHeight="1"/>
    <row r="321" ht="15.95" customHeight="1"/>
    <row r="322" ht="15.95" customHeight="1"/>
    <row r="323" ht="15.95" customHeight="1"/>
    <row r="324" ht="15.95" customHeight="1"/>
    <row r="325" ht="15.95" customHeight="1"/>
    <row r="326" ht="15.95" customHeight="1"/>
    <row r="327" ht="15.95" customHeight="1"/>
    <row r="328" ht="15.95" customHeight="1"/>
    <row r="329" ht="15.95" customHeight="1"/>
    <row r="330" ht="15.95" customHeight="1"/>
    <row r="331" ht="15.95" customHeight="1"/>
    <row r="332" ht="15.95" customHeight="1"/>
    <row r="333" ht="15.95" customHeight="1"/>
    <row r="334" ht="15.95" customHeight="1"/>
    <row r="335" ht="15.95" customHeight="1"/>
    <row r="336" ht="15.95" customHeight="1"/>
    <row r="337" ht="15.95" customHeight="1"/>
    <row r="338" ht="15.95" customHeight="1"/>
    <row r="339" ht="15.95" customHeight="1"/>
    <row r="340" ht="15.95" customHeight="1"/>
    <row r="341" ht="15.95" customHeight="1"/>
    <row r="342" ht="15.95" customHeight="1"/>
    <row r="343" ht="15.95" customHeight="1"/>
    <row r="344" ht="15.95" customHeight="1"/>
    <row r="345" ht="15.95" customHeight="1"/>
    <row r="346" ht="15.95" customHeight="1"/>
    <row r="347" ht="15.95" customHeight="1"/>
    <row r="348" ht="15.95" customHeight="1"/>
    <row r="349" ht="15.95" customHeight="1"/>
    <row r="350" ht="15.95" customHeight="1"/>
    <row r="351" ht="15.95" customHeight="1"/>
    <row r="352" ht="15.95" customHeight="1"/>
    <row r="353" ht="15.95" customHeight="1"/>
    <row r="354" ht="15.95" customHeight="1"/>
    <row r="355" ht="15.95" customHeight="1"/>
    <row r="356" ht="15.95" customHeight="1"/>
    <row r="357" ht="15.95" customHeight="1"/>
    <row r="358" ht="15.95" customHeight="1"/>
    <row r="359" ht="15.95" customHeight="1"/>
    <row r="360" ht="15.95" customHeight="1"/>
    <row r="361" ht="15.95" customHeight="1"/>
    <row r="362" ht="15.95" customHeight="1"/>
    <row r="363" ht="15.95" customHeight="1"/>
    <row r="364" ht="15.95" customHeight="1"/>
    <row r="365" ht="15.95" customHeight="1"/>
    <row r="366" ht="15.95" customHeight="1"/>
    <row r="367" ht="15.95" customHeight="1"/>
    <row r="368" ht="15.95" customHeight="1"/>
    <row r="369" ht="15.95" customHeight="1"/>
    <row r="370" ht="15.95" customHeight="1"/>
    <row r="371" ht="15.95" customHeight="1"/>
    <row r="372" ht="15.95" customHeight="1"/>
    <row r="373" ht="15.95" customHeight="1"/>
    <row r="374" ht="15.95" customHeight="1"/>
    <row r="375" ht="15.95" customHeight="1"/>
    <row r="376" ht="15.95" customHeight="1"/>
    <row r="377" ht="15.95" customHeight="1"/>
    <row r="378" ht="15.95" customHeight="1"/>
    <row r="379" ht="15.95" customHeight="1"/>
    <row r="380" ht="15.95" customHeight="1"/>
    <row r="381" ht="15.95" customHeight="1"/>
    <row r="382" ht="15.95" customHeight="1"/>
    <row r="383" ht="15.95" customHeight="1"/>
    <row r="384" ht="15.95" customHeight="1"/>
    <row r="385" ht="15.95" customHeight="1"/>
    <row r="386" ht="15.95" customHeight="1"/>
    <row r="387" ht="15.95" customHeight="1"/>
    <row r="388" ht="15.95" customHeight="1"/>
    <row r="389" ht="15.95" customHeight="1"/>
    <row r="390" ht="15.95" customHeight="1"/>
    <row r="391" ht="15.95" customHeight="1"/>
    <row r="392" ht="15.95" customHeight="1"/>
    <row r="393" ht="15.95" customHeight="1"/>
    <row r="394" ht="15.95" customHeight="1"/>
    <row r="395" ht="15.95" customHeight="1"/>
    <row r="396" ht="15.95" customHeight="1"/>
    <row r="397" ht="15.95" customHeight="1"/>
    <row r="398" ht="15.95" customHeight="1"/>
    <row r="399" ht="15.95" customHeight="1"/>
    <row r="400" ht="15.95" customHeight="1"/>
  </sheetData>
  <mergeCells count="1">
    <mergeCell ref="K4:M4"/>
  </mergeCells>
  <phoneticPr fontId="29" type="noConversion"/>
  <pageMargins left="0.74803149606299202" right="0.511811023622047" top="0.62992125984252001" bottom="0.62992125984252001" header="0.511811023622047" footer="0.23622047244094499"/>
  <pageSetup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3">
    <tabColor rgb="FF00B050"/>
  </sheetPr>
  <dimension ref="A1:IV61"/>
  <sheetViews>
    <sheetView workbookViewId="0">
      <selection activeCell="D19" sqref="D19"/>
    </sheetView>
  </sheetViews>
  <sheetFormatPr defaultRowHeight="12.75"/>
  <cols>
    <col min="1" max="1" width="36.85546875" customWidth="1"/>
    <col min="2" max="2" width="9.7109375" customWidth="1"/>
    <col min="3" max="3" width="10.42578125" customWidth="1"/>
    <col min="4" max="4" width="10.7109375" customWidth="1"/>
    <col min="5" max="6" width="9.7109375" customWidth="1"/>
  </cols>
  <sheetData>
    <row r="1" spans="1:256" ht="20.100000000000001" customHeight="1">
      <c r="A1" s="27" t="s">
        <v>584</v>
      </c>
      <c r="B1" s="32"/>
      <c r="C1" s="32"/>
      <c r="D1" s="32"/>
      <c r="E1" s="32"/>
      <c r="F1" s="33"/>
    </row>
    <row r="2" spans="1:256" ht="20.100000000000001" customHeight="1">
      <c r="A2" s="27" t="s">
        <v>172</v>
      </c>
      <c r="B2" s="32"/>
      <c r="C2" s="32"/>
      <c r="D2" s="32"/>
      <c r="E2" s="32"/>
      <c r="F2" s="33"/>
    </row>
    <row r="3" spans="1:256" ht="20.100000000000001" customHeight="1">
      <c r="A3" s="52" t="s">
        <v>585</v>
      </c>
      <c r="B3" s="32"/>
      <c r="C3" s="32"/>
      <c r="D3" s="32"/>
      <c r="E3" s="32"/>
      <c r="F3" s="33"/>
    </row>
    <row r="4" spans="1:256" ht="20.100000000000001" customHeight="1">
      <c r="A4" s="16"/>
      <c r="B4" s="15"/>
      <c r="C4" s="15"/>
      <c r="D4" s="15"/>
      <c r="E4" s="15"/>
      <c r="F4" s="15"/>
    </row>
    <row r="5" spans="1:256" ht="20.100000000000001" customHeight="1">
      <c r="A5" s="38"/>
      <c r="B5" s="38"/>
      <c r="C5" s="39"/>
      <c r="D5" s="38"/>
      <c r="E5" s="39"/>
      <c r="F5" s="40" t="s">
        <v>127</v>
      </c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  <c r="AL5" s="39"/>
      <c r="AM5" s="39"/>
      <c r="AN5" s="39"/>
      <c r="AO5" s="39"/>
      <c r="AP5" s="39"/>
      <c r="AQ5" s="39"/>
      <c r="AR5" s="39"/>
      <c r="AS5" s="39"/>
      <c r="AT5" s="39"/>
      <c r="AU5" s="39"/>
      <c r="AV5" s="39"/>
      <c r="AW5" s="39"/>
      <c r="AX5" s="39"/>
      <c r="AY5" s="39"/>
      <c r="AZ5" s="39"/>
      <c r="BA5" s="39"/>
      <c r="BB5" s="39"/>
      <c r="BC5" s="39"/>
      <c r="BD5" s="39"/>
      <c r="BE5" s="39"/>
      <c r="BF5" s="39"/>
      <c r="BG5" s="39"/>
      <c r="BH5" s="39"/>
      <c r="BI5" s="39"/>
      <c r="BJ5" s="39"/>
      <c r="BK5" s="39"/>
      <c r="BL5" s="39"/>
      <c r="BM5" s="39"/>
      <c r="BN5" s="39"/>
      <c r="BO5" s="39"/>
      <c r="BP5" s="39"/>
      <c r="BQ5" s="39"/>
      <c r="BR5" s="39"/>
      <c r="BS5" s="39"/>
      <c r="BT5" s="39"/>
      <c r="BU5" s="39"/>
      <c r="BV5" s="39"/>
      <c r="BW5" s="39"/>
      <c r="BX5" s="39"/>
      <c r="BY5" s="39"/>
      <c r="BZ5" s="39"/>
      <c r="CA5" s="39"/>
      <c r="CB5" s="39"/>
      <c r="CC5" s="39"/>
      <c r="CD5" s="39"/>
      <c r="CE5" s="39"/>
      <c r="CF5" s="39"/>
      <c r="CG5" s="39"/>
      <c r="CH5" s="39"/>
      <c r="CI5" s="39"/>
      <c r="CJ5" s="39"/>
      <c r="CK5" s="39"/>
      <c r="CL5" s="39"/>
      <c r="CM5" s="39"/>
      <c r="CN5" s="39"/>
      <c r="CO5" s="39"/>
      <c r="CP5" s="39"/>
      <c r="CQ5" s="39"/>
      <c r="CR5" s="39"/>
      <c r="CS5" s="39"/>
      <c r="CT5" s="39"/>
      <c r="CU5" s="39"/>
      <c r="CV5" s="39"/>
      <c r="CW5" s="39"/>
      <c r="CX5" s="39"/>
      <c r="CY5" s="39"/>
      <c r="CZ5" s="39"/>
      <c r="DA5" s="39"/>
      <c r="DB5" s="39"/>
      <c r="DC5" s="39"/>
      <c r="DD5" s="39"/>
      <c r="DE5" s="39"/>
      <c r="DF5" s="39"/>
      <c r="DG5" s="39"/>
      <c r="DH5" s="39"/>
      <c r="DI5" s="39"/>
      <c r="DJ5" s="39"/>
      <c r="DK5" s="39"/>
      <c r="DL5" s="39"/>
      <c r="DM5" s="39"/>
      <c r="DN5" s="39"/>
      <c r="DO5" s="39"/>
      <c r="DP5" s="39"/>
      <c r="DQ5" s="39"/>
      <c r="DR5" s="39"/>
      <c r="DS5" s="39"/>
      <c r="DT5" s="39"/>
      <c r="DU5" s="39"/>
      <c r="DV5" s="39"/>
      <c r="DW5" s="39"/>
      <c r="DX5" s="39"/>
      <c r="DY5" s="39"/>
      <c r="DZ5" s="39"/>
      <c r="EA5" s="39"/>
      <c r="EB5" s="39"/>
      <c r="EC5" s="39"/>
      <c r="ED5" s="39"/>
      <c r="EE5" s="39"/>
      <c r="EF5" s="39"/>
      <c r="EG5" s="39"/>
      <c r="EH5" s="39"/>
      <c r="EI5" s="39"/>
      <c r="EJ5" s="39"/>
      <c r="EK5" s="39"/>
      <c r="EL5" s="39"/>
      <c r="EM5" s="39"/>
      <c r="EN5" s="39"/>
      <c r="EO5" s="39"/>
      <c r="EP5" s="39"/>
      <c r="EQ5" s="39"/>
      <c r="ER5" s="39"/>
      <c r="ES5" s="39"/>
      <c r="ET5" s="39"/>
      <c r="EU5" s="39"/>
      <c r="EV5" s="39"/>
      <c r="EW5" s="39"/>
      <c r="EX5" s="39"/>
      <c r="EY5" s="39"/>
      <c r="EZ5" s="39"/>
      <c r="FA5" s="39"/>
      <c r="FB5" s="39"/>
      <c r="FC5" s="39"/>
      <c r="FD5" s="39"/>
      <c r="FE5" s="39"/>
      <c r="FF5" s="39"/>
      <c r="FG5" s="39"/>
      <c r="FH5" s="39"/>
      <c r="FI5" s="39"/>
      <c r="FJ5" s="39"/>
      <c r="FK5" s="39"/>
      <c r="FL5" s="39"/>
      <c r="FM5" s="39"/>
      <c r="FN5" s="39"/>
      <c r="FO5" s="39"/>
      <c r="FP5" s="39"/>
      <c r="FQ5" s="39"/>
      <c r="FR5" s="39"/>
      <c r="FS5" s="39"/>
      <c r="FT5" s="39"/>
      <c r="FU5" s="39"/>
      <c r="FV5" s="39"/>
      <c r="FW5" s="39"/>
      <c r="FX5" s="39"/>
      <c r="FY5" s="39"/>
      <c r="FZ5" s="39"/>
      <c r="GA5" s="39"/>
      <c r="GB5" s="39"/>
      <c r="GC5" s="39"/>
      <c r="GD5" s="39"/>
      <c r="GE5" s="39"/>
      <c r="GF5" s="39"/>
      <c r="GG5" s="39"/>
      <c r="GH5" s="39"/>
      <c r="GI5" s="39"/>
      <c r="GJ5" s="39"/>
      <c r="GK5" s="39"/>
      <c r="GL5" s="39"/>
      <c r="GM5" s="39"/>
      <c r="GN5" s="39"/>
      <c r="GO5" s="39"/>
      <c r="GP5" s="39"/>
      <c r="GQ5" s="39"/>
      <c r="GR5" s="39"/>
      <c r="GS5" s="39"/>
      <c r="GT5" s="39"/>
      <c r="GU5" s="39"/>
      <c r="GV5" s="39"/>
      <c r="GW5" s="39"/>
      <c r="GX5" s="39"/>
      <c r="GY5" s="39"/>
      <c r="GZ5" s="39"/>
      <c r="HA5" s="39"/>
      <c r="HB5" s="39"/>
      <c r="HC5" s="39"/>
      <c r="HD5" s="39"/>
      <c r="HE5" s="39"/>
      <c r="HF5" s="39"/>
      <c r="HG5" s="39"/>
      <c r="HH5" s="39"/>
      <c r="HI5" s="39"/>
      <c r="HJ5" s="39"/>
      <c r="HK5" s="39"/>
      <c r="HL5" s="39"/>
      <c r="HM5" s="39"/>
      <c r="HN5" s="39"/>
      <c r="HO5" s="39"/>
      <c r="HP5" s="39"/>
      <c r="HQ5" s="39"/>
      <c r="HR5" s="39"/>
      <c r="HS5" s="39"/>
      <c r="HT5" s="39"/>
      <c r="HU5" s="39"/>
      <c r="HV5" s="39"/>
      <c r="HW5" s="39"/>
      <c r="HX5" s="39"/>
      <c r="HY5" s="39"/>
      <c r="HZ5" s="39"/>
      <c r="IA5" s="39"/>
      <c r="IB5" s="39"/>
      <c r="IC5" s="39"/>
      <c r="ID5" s="39"/>
      <c r="IE5" s="39"/>
      <c r="IF5" s="39"/>
      <c r="IG5" s="39"/>
      <c r="IH5" s="39"/>
      <c r="II5" s="39"/>
      <c r="IJ5" s="39"/>
      <c r="IK5" s="39"/>
      <c r="IL5" s="39"/>
      <c r="IM5" s="39"/>
      <c r="IN5" s="39"/>
      <c r="IO5" s="39"/>
      <c r="IP5" s="39"/>
      <c r="IQ5" s="39"/>
      <c r="IR5" s="39"/>
      <c r="IS5" s="39"/>
      <c r="IT5" s="39"/>
      <c r="IU5" s="39"/>
      <c r="IV5" s="39"/>
    </row>
    <row r="6" spans="1:256" ht="15.95" customHeight="1">
      <c r="A6" s="41"/>
      <c r="B6" s="42" t="s">
        <v>152</v>
      </c>
      <c r="C6" s="585" t="s">
        <v>0</v>
      </c>
      <c r="D6" s="585"/>
      <c r="E6" s="585"/>
      <c r="F6" s="585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/>
      <c r="AL6" s="39"/>
      <c r="AM6" s="39"/>
      <c r="AN6" s="39"/>
      <c r="AO6" s="39"/>
      <c r="AP6" s="39"/>
      <c r="AQ6" s="39"/>
      <c r="AR6" s="39"/>
      <c r="AS6" s="39"/>
      <c r="AT6" s="39"/>
      <c r="AU6" s="39"/>
      <c r="AV6" s="39"/>
      <c r="AW6" s="39"/>
      <c r="AX6" s="39"/>
      <c r="AY6" s="39"/>
      <c r="AZ6" s="39"/>
      <c r="BA6" s="39"/>
      <c r="BB6" s="39"/>
      <c r="BC6" s="39"/>
      <c r="BD6" s="39"/>
      <c r="BE6" s="39"/>
      <c r="BF6" s="39"/>
      <c r="BG6" s="39"/>
      <c r="BH6" s="39"/>
      <c r="BI6" s="39"/>
      <c r="BJ6" s="39"/>
      <c r="BK6" s="39"/>
      <c r="BL6" s="39"/>
      <c r="BM6" s="39"/>
      <c r="BN6" s="39"/>
      <c r="BO6" s="39"/>
      <c r="BP6" s="39"/>
      <c r="BQ6" s="39"/>
      <c r="BR6" s="39"/>
      <c r="BS6" s="39"/>
      <c r="BT6" s="39"/>
      <c r="BU6" s="39"/>
      <c r="BV6" s="39"/>
      <c r="BW6" s="39"/>
      <c r="BX6" s="39"/>
      <c r="BY6" s="39"/>
      <c r="BZ6" s="39"/>
      <c r="CA6" s="39"/>
      <c r="CB6" s="39"/>
      <c r="CC6" s="39"/>
      <c r="CD6" s="39"/>
      <c r="CE6" s="39"/>
      <c r="CF6" s="39"/>
      <c r="CG6" s="39"/>
      <c r="CH6" s="39"/>
      <c r="CI6" s="39"/>
      <c r="CJ6" s="39"/>
      <c r="CK6" s="39"/>
      <c r="CL6" s="39"/>
      <c r="CM6" s="39"/>
      <c r="CN6" s="39"/>
      <c r="CO6" s="39"/>
      <c r="CP6" s="39"/>
      <c r="CQ6" s="39"/>
      <c r="CR6" s="39"/>
      <c r="CS6" s="39"/>
      <c r="CT6" s="39"/>
      <c r="CU6" s="39"/>
      <c r="CV6" s="39"/>
      <c r="CW6" s="39"/>
      <c r="CX6" s="39"/>
      <c r="CY6" s="39"/>
      <c r="CZ6" s="39"/>
      <c r="DA6" s="39"/>
      <c r="DB6" s="39"/>
      <c r="DC6" s="39"/>
      <c r="DD6" s="39"/>
      <c r="DE6" s="39"/>
      <c r="DF6" s="39"/>
      <c r="DG6" s="39"/>
      <c r="DH6" s="39"/>
      <c r="DI6" s="39"/>
      <c r="DJ6" s="39"/>
      <c r="DK6" s="39"/>
      <c r="DL6" s="39"/>
      <c r="DM6" s="39"/>
      <c r="DN6" s="39"/>
      <c r="DO6" s="39"/>
      <c r="DP6" s="39"/>
      <c r="DQ6" s="39"/>
      <c r="DR6" s="39"/>
      <c r="DS6" s="39"/>
      <c r="DT6" s="39"/>
      <c r="DU6" s="39"/>
      <c r="DV6" s="39"/>
      <c r="DW6" s="39"/>
      <c r="DX6" s="39"/>
      <c r="DY6" s="39"/>
      <c r="DZ6" s="39"/>
      <c r="EA6" s="39"/>
      <c r="EB6" s="39"/>
      <c r="EC6" s="39"/>
      <c r="ED6" s="39"/>
      <c r="EE6" s="39"/>
      <c r="EF6" s="39"/>
      <c r="EG6" s="39"/>
      <c r="EH6" s="39"/>
      <c r="EI6" s="39"/>
      <c r="EJ6" s="39"/>
      <c r="EK6" s="39"/>
      <c r="EL6" s="39"/>
      <c r="EM6" s="39"/>
      <c r="EN6" s="39"/>
      <c r="EO6" s="39"/>
      <c r="EP6" s="39"/>
      <c r="EQ6" s="39"/>
      <c r="ER6" s="39"/>
      <c r="ES6" s="39"/>
      <c r="ET6" s="39"/>
      <c r="EU6" s="39"/>
      <c r="EV6" s="39"/>
      <c r="EW6" s="39"/>
      <c r="EX6" s="39"/>
      <c r="EY6" s="39"/>
      <c r="EZ6" s="39"/>
      <c r="FA6" s="39"/>
      <c r="FB6" s="39"/>
      <c r="FC6" s="39"/>
      <c r="FD6" s="39"/>
      <c r="FE6" s="39"/>
      <c r="FF6" s="39"/>
      <c r="FG6" s="39"/>
      <c r="FH6" s="39"/>
      <c r="FI6" s="39"/>
      <c r="FJ6" s="39"/>
      <c r="FK6" s="39"/>
      <c r="FL6" s="39"/>
      <c r="FM6" s="39"/>
      <c r="FN6" s="39"/>
      <c r="FO6" s="39"/>
      <c r="FP6" s="39"/>
      <c r="FQ6" s="39"/>
      <c r="FR6" s="39"/>
      <c r="FS6" s="39"/>
      <c r="FT6" s="39"/>
      <c r="FU6" s="39"/>
      <c r="FV6" s="39"/>
      <c r="FW6" s="39"/>
      <c r="FX6" s="39"/>
      <c r="FY6" s="39"/>
      <c r="FZ6" s="39"/>
      <c r="GA6" s="39"/>
      <c r="GB6" s="39"/>
      <c r="GC6" s="39"/>
      <c r="GD6" s="39"/>
      <c r="GE6" s="39"/>
      <c r="GF6" s="39"/>
      <c r="GG6" s="39"/>
      <c r="GH6" s="39"/>
      <c r="GI6" s="39"/>
      <c r="GJ6" s="39"/>
      <c r="GK6" s="39"/>
      <c r="GL6" s="39"/>
      <c r="GM6" s="39"/>
      <c r="GN6" s="39"/>
      <c r="GO6" s="39"/>
      <c r="GP6" s="39"/>
      <c r="GQ6" s="39"/>
      <c r="GR6" s="39"/>
      <c r="GS6" s="39"/>
      <c r="GT6" s="39"/>
      <c r="GU6" s="39"/>
      <c r="GV6" s="39"/>
      <c r="GW6" s="39"/>
      <c r="GX6" s="39"/>
      <c r="GY6" s="39"/>
      <c r="GZ6" s="39"/>
      <c r="HA6" s="39"/>
      <c r="HB6" s="39"/>
      <c r="HC6" s="39"/>
      <c r="HD6" s="39"/>
      <c r="HE6" s="39"/>
      <c r="HF6" s="39"/>
      <c r="HG6" s="39"/>
      <c r="HH6" s="39"/>
      <c r="HI6" s="39"/>
      <c r="HJ6" s="39"/>
      <c r="HK6" s="39"/>
      <c r="HL6" s="39"/>
      <c r="HM6" s="39"/>
      <c r="HN6" s="39"/>
      <c r="HO6" s="39"/>
      <c r="HP6" s="39"/>
      <c r="HQ6" s="39"/>
      <c r="HR6" s="39"/>
      <c r="HS6" s="39"/>
      <c r="HT6" s="39"/>
      <c r="HU6" s="39"/>
      <c r="HV6" s="39"/>
      <c r="HW6" s="39"/>
      <c r="HX6" s="39"/>
      <c r="HY6" s="39"/>
      <c r="HZ6" s="39"/>
      <c r="IA6" s="39"/>
      <c r="IB6" s="39"/>
      <c r="IC6" s="39"/>
      <c r="ID6" s="39"/>
      <c r="IE6" s="39"/>
      <c r="IF6" s="39"/>
      <c r="IG6" s="39"/>
      <c r="IH6" s="39"/>
      <c r="II6" s="39"/>
      <c r="IJ6" s="39"/>
      <c r="IK6" s="39"/>
      <c r="IL6" s="39"/>
      <c r="IM6" s="39"/>
      <c r="IN6" s="39"/>
      <c r="IO6" s="39"/>
      <c r="IP6" s="39"/>
      <c r="IQ6" s="39"/>
      <c r="IR6" s="39"/>
      <c r="IS6" s="39"/>
      <c r="IT6" s="39"/>
      <c r="IU6" s="39"/>
      <c r="IV6" s="39"/>
    </row>
    <row r="7" spans="1:256" ht="15.95" customHeight="1">
      <c r="A7" s="43"/>
      <c r="B7" s="53" t="s">
        <v>153</v>
      </c>
      <c r="C7" s="45" t="s">
        <v>128</v>
      </c>
      <c r="D7" s="45" t="s">
        <v>128</v>
      </c>
      <c r="E7" s="45" t="s">
        <v>128</v>
      </c>
      <c r="F7" s="45" t="s">
        <v>129</v>
      </c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39"/>
      <c r="AJ7" s="39"/>
      <c r="AK7" s="39"/>
      <c r="AL7" s="39"/>
      <c r="AM7" s="39"/>
      <c r="AN7" s="39"/>
      <c r="AO7" s="39"/>
      <c r="AP7" s="39"/>
      <c r="AQ7" s="39"/>
      <c r="AR7" s="39"/>
      <c r="AS7" s="39"/>
      <c r="AT7" s="39"/>
      <c r="AU7" s="39"/>
      <c r="AV7" s="39"/>
      <c r="AW7" s="39"/>
      <c r="AX7" s="39"/>
      <c r="AY7" s="39"/>
      <c r="AZ7" s="39"/>
      <c r="BA7" s="39"/>
      <c r="BB7" s="39"/>
      <c r="BC7" s="39"/>
      <c r="BD7" s="39"/>
      <c r="BE7" s="39"/>
      <c r="BF7" s="39"/>
      <c r="BG7" s="39"/>
      <c r="BH7" s="39"/>
      <c r="BI7" s="39"/>
      <c r="BJ7" s="39"/>
      <c r="BK7" s="39"/>
      <c r="BL7" s="39"/>
      <c r="BM7" s="39"/>
      <c r="BN7" s="39"/>
      <c r="BO7" s="39"/>
      <c r="BP7" s="39"/>
      <c r="BQ7" s="39"/>
      <c r="BR7" s="39"/>
      <c r="BS7" s="39"/>
      <c r="BT7" s="39"/>
      <c r="BU7" s="39"/>
      <c r="BV7" s="39"/>
      <c r="BW7" s="39"/>
      <c r="BX7" s="39"/>
      <c r="BY7" s="39"/>
      <c r="BZ7" s="39"/>
      <c r="CA7" s="39"/>
      <c r="CB7" s="39"/>
      <c r="CC7" s="39"/>
      <c r="CD7" s="39"/>
      <c r="CE7" s="39"/>
      <c r="CF7" s="39"/>
      <c r="CG7" s="39"/>
      <c r="CH7" s="39"/>
      <c r="CI7" s="39"/>
      <c r="CJ7" s="39"/>
      <c r="CK7" s="39"/>
      <c r="CL7" s="39"/>
      <c r="CM7" s="39"/>
      <c r="CN7" s="39"/>
      <c r="CO7" s="39"/>
      <c r="CP7" s="39"/>
      <c r="CQ7" s="39"/>
      <c r="CR7" s="39"/>
      <c r="CS7" s="39"/>
      <c r="CT7" s="39"/>
      <c r="CU7" s="39"/>
      <c r="CV7" s="39"/>
      <c r="CW7" s="39"/>
      <c r="CX7" s="39"/>
      <c r="CY7" s="39"/>
      <c r="CZ7" s="39"/>
      <c r="DA7" s="39"/>
      <c r="DB7" s="39"/>
      <c r="DC7" s="39"/>
      <c r="DD7" s="39"/>
      <c r="DE7" s="39"/>
      <c r="DF7" s="39"/>
      <c r="DG7" s="39"/>
      <c r="DH7" s="39"/>
      <c r="DI7" s="39"/>
      <c r="DJ7" s="39"/>
      <c r="DK7" s="39"/>
      <c r="DL7" s="39"/>
      <c r="DM7" s="39"/>
      <c r="DN7" s="39"/>
      <c r="DO7" s="39"/>
      <c r="DP7" s="39"/>
      <c r="DQ7" s="39"/>
      <c r="DR7" s="39"/>
      <c r="DS7" s="39"/>
      <c r="DT7" s="39"/>
      <c r="DU7" s="39"/>
      <c r="DV7" s="39"/>
      <c r="DW7" s="39"/>
      <c r="DX7" s="39"/>
      <c r="DY7" s="39"/>
      <c r="DZ7" s="39"/>
      <c r="EA7" s="39"/>
      <c r="EB7" s="39"/>
      <c r="EC7" s="39"/>
      <c r="ED7" s="39"/>
      <c r="EE7" s="39"/>
      <c r="EF7" s="39"/>
      <c r="EG7" s="39"/>
      <c r="EH7" s="39"/>
      <c r="EI7" s="39"/>
      <c r="EJ7" s="39"/>
      <c r="EK7" s="39"/>
      <c r="EL7" s="39"/>
      <c r="EM7" s="39"/>
      <c r="EN7" s="39"/>
      <c r="EO7" s="39"/>
      <c r="EP7" s="39"/>
      <c r="EQ7" s="39"/>
      <c r="ER7" s="39"/>
      <c r="ES7" s="39"/>
      <c r="ET7" s="39"/>
      <c r="EU7" s="39"/>
      <c r="EV7" s="39"/>
      <c r="EW7" s="39"/>
      <c r="EX7" s="39"/>
      <c r="EY7" s="39"/>
      <c r="EZ7" s="39"/>
      <c r="FA7" s="39"/>
      <c r="FB7" s="39"/>
      <c r="FC7" s="39"/>
      <c r="FD7" s="39"/>
      <c r="FE7" s="39"/>
      <c r="FF7" s="39"/>
      <c r="FG7" s="39"/>
      <c r="FH7" s="39"/>
      <c r="FI7" s="39"/>
      <c r="FJ7" s="39"/>
      <c r="FK7" s="39"/>
      <c r="FL7" s="39"/>
      <c r="FM7" s="39"/>
      <c r="FN7" s="39"/>
      <c r="FO7" s="39"/>
      <c r="FP7" s="39"/>
      <c r="FQ7" s="39"/>
      <c r="FR7" s="39"/>
      <c r="FS7" s="39"/>
      <c r="FT7" s="39"/>
      <c r="FU7" s="39"/>
      <c r="FV7" s="39"/>
      <c r="FW7" s="39"/>
      <c r="FX7" s="39"/>
      <c r="FY7" s="39"/>
      <c r="FZ7" s="39"/>
      <c r="GA7" s="39"/>
      <c r="GB7" s="39"/>
      <c r="GC7" s="39"/>
      <c r="GD7" s="39"/>
      <c r="GE7" s="39"/>
      <c r="GF7" s="39"/>
      <c r="GG7" s="39"/>
      <c r="GH7" s="39"/>
      <c r="GI7" s="39"/>
      <c r="GJ7" s="39"/>
      <c r="GK7" s="39"/>
      <c r="GL7" s="39"/>
      <c r="GM7" s="39"/>
      <c r="GN7" s="39"/>
      <c r="GO7" s="39"/>
      <c r="GP7" s="39"/>
      <c r="GQ7" s="39"/>
      <c r="GR7" s="39"/>
      <c r="GS7" s="39"/>
      <c r="GT7" s="39"/>
      <c r="GU7" s="39"/>
      <c r="GV7" s="39"/>
      <c r="GW7" s="39"/>
      <c r="GX7" s="39"/>
      <c r="GY7" s="39"/>
      <c r="GZ7" s="39"/>
      <c r="HA7" s="39"/>
      <c r="HB7" s="39"/>
      <c r="HC7" s="39"/>
      <c r="HD7" s="39"/>
      <c r="HE7" s="39"/>
      <c r="HF7" s="39"/>
      <c r="HG7" s="39"/>
      <c r="HH7" s="39"/>
      <c r="HI7" s="39"/>
      <c r="HJ7" s="39"/>
      <c r="HK7" s="39"/>
      <c r="HL7" s="39"/>
      <c r="HM7" s="39"/>
      <c r="HN7" s="39"/>
      <c r="HO7" s="39"/>
      <c r="HP7" s="39"/>
      <c r="HQ7" s="39"/>
      <c r="HR7" s="39"/>
      <c r="HS7" s="39"/>
      <c r="HT7" s="39"/>
      <c r="HU7" s="39"/>
      <c r="HV7" s="39"/>
      <c r="HW7" s="39"/>
      <c r="HX7" s="39"/>
      <c r="HY7" s="39"/>
      <c r="HZ7" s="39"/>
      <c r="IA7" s="39"/>
      <c r="IB7" s="39"/>
      <c r="IC7" s="39"/>
      <c r="ID7" s="39"/>
      <c r="IE7" s="39"/>
      <c r="IF7" s="39"/>
      <c r="IG7" s="39"/>
      <c r="IH7" s="39"/>
      <c r="II7" s="39"/>
      <c r="IJ7" s="39"/>
      <c r="IK7" s="39"/>
      <c r="IL7" s="39"/>
      <c r="IM7" s="39"/>
      <c r="IN7" s="39"/>
      <c r="IO7" s="39"/>
      <c r="IP7" s="39"/>
      <c r="IQ7" s="39"/>
      <c r="IR7" s="39"/>
      <c r="IS7" s="39"/>
      <c r="IT7" s="39"/>
      <c r="IU7" s="39"/>
      <c r="IV7" s="39"/>
    </row>
    <row r="8" spans="1:256" ht="15.95" customHeight="1">
      <c r="A8" s="43"/>
      <c r="B8" s="44" t="s">
        <v>20</v>
      </c>
      <c r="C8" s="45" t="s">
        <v>130</v>
      </c>
      <c r="D8" s="45" t="s">
        <v>131</v>
      </c>
      <c r="E8" s="45" t="s">
        <v>132</v>
      </c>
      <c r="F8" s="46" t="s">
        <v>146</v>
      </c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  <c r="AN8" s="39"/>
      <c r="AO8" s="39"/>
      <c r="AP8" s="39"/>
      <c r="AQ8" s="39"/>
      <c r="AR8" s="39"/>
      <c r="AS8" s="39"/>
      <c r="AT8" s="39"/>
      <c r="AU8" s="39"/>
      <c r="AV8" s="39"/>
      <c r="AW8" s="39"/>
      <c r="AX8" s="39"/>
      <c r="AY8" s="39"/>
      <c r="AZ8" s="39"/>
      <c r="BA8" s="39"/>
      <c r="BB8" s="39"/>
      <c r="BC8" s="39"/>
      <c r="BD8" s="39"/>
      <c r="BE8" s="39"/>
      <c r="BF8" s="39"/>
      <c r="BG8" s="39"/>
      <c r="BH8" s="39"/>
      <c r="BI8" s="39"/>
      <c r="BJ8" s="39"/>
      <c r="BK8" s="39"/>
      <c r="BL8" s="39"/>
      <c r="BM8" s="39"/>
      <c r="BN8" s="39"/>
      <c r="BO8" s="39"/>
      <c r="BP8" s="39"/>
      <c r="BQ8" s="39"/>
      <c r="BR8" s="39"/>
      <c r="BS8" s="39"/>
      <c r="BT8" s="39"/>
      <c r="BU8" s="39"/>
      <c r="BV8" s="39"/>
      <c r="BW8" s="39"/>
      <c r="BX8" s="39"/>
      <c r="BY8" s="39"/>
      <c r="BZ8" s="39"/>
      <c r="CA8" s="39"/>
      <c r="CB8" s="39"/>
      <c r="CC8" s="39"/>
      <c r="CD8" s="39"/>
      <c r="CE8" s="39"/>
      <c r="CF8" s="39"/>
      <c r="CG8" s="39"/>
      <c r="CH8" s="39"/>
      <c r="CI8" s="39"/>
      <c r="CJ8" s="39"/>
      <c r="CK8" s="39"/>
      <c r="CL8" s="39"/>
      <c r="CM8" s="39"/>
      <c r="CN8" s="39"/>
      <c r="CO8" s="39"/>
      <c r="CP8" s="39"/>
      <c r="CQ8" s="39"/>
      <c r="CR8" s="39"/>
      <c r="CS8" s="39"/>
      <c r="CT8" s="39"/>
      <c r="CU8" s="39"/>
      <c r="CV8" s="39"/>
      <c r="CW8" s="39"/>
      <c r="CX8" s="39"/>
      <c r="CY8" s="39"/>
      <c r="CZ8" s="39"/>
      <c r="DA8" s="39"/>
      <c r="DB8" s="39"/>
      <c r="DC8" s="39"/>
      <c r="DD8" s="39"/>
      <c r="DE8" s="39"/>
      <c r="DF8" s="39"/>
      <c r="DG8" s="39"/>
      <c r="DH8" s="39"/>
      <c r="DI8" s="39"/>
      <c r="DJ8" s="39"/>
      <c r="DK8" s="39"/>
      <c r="DL8" s="39"/>
      <c r="DM8" s="39"/>
      <c r="DN8" s="39"/>
      <c r="DO8" s="39"/>
      <c r="DP8" s="39"/>
      <c r="DQ8" s="39"/>
      <c r="DR8" s="39"/>
      <c r="DS8" s="39"/>
      <c r="DT8" s="39"/>
      <c r="DU8" s="39"/>
      <c r="DV8" s="39"/>
      <c r="DW8" s="39"/>
      <c r="DX8" s="39"/>
      <c r="DY8" s="39"/>
      <c r="DZ8" s="39"/>
      <c r="EA8" s="39"/>
      <c r="EB8" s="39"/>
      <c r="EC8" s="39"/>
      <c r="ED8" s="39"/>
      <c r="EE8" s="39"/>
      <c r="EF8" s="39"/>
      <c r="EG8" s="39"/>
      <c r="EH8" s="39"/>
      <c r="EI8" s="39"/>
      <c r="EJ8" s="39"/>
      <c r="EK8" s="39"/>
      <c r="EL8" s="39"/>
      <c r="EM8" s="39"/>
      <c r="EN8" s="39"/>
      <c r="EO8" s="39"/>
      <c r="EP8" s="39"/>
      <c r="EQ8" s="39"/>
      <c r="ER8" s="39"/>
      <c r="ES8" s="39"/>
      <c r="ET8" s="39"/>
      <c r="EU8" s="39"/>
      <c r="EV8" s="39"/>
      <c r="EW8" s="39"/>
      <c r="EX8" s="39"/>
      <c r="EY8" s="39"/>
      <c r="EZ8" s="39"/>
      <c r="FA8" s="39"/>
      <c r="FB8" s="39"/>
      <c r="FC8" s="39"/>
      <c r="FD8" s="39"/>
      <c r="FE8" s="39"/>
      <c r="FF8" s="39"/>
      <c r="FG8" s="39"/>
      <c r="FH8" s="39"/>
      <c r="FI8" s="39"/>
      <c r="FJ8" s="39"/>
      <c r="FK8" s="39"/>
      <c r="FL8" s="39"/>
      <c r="FM8" s="39"/>
      <c r="FN8" s="39"/>
      <c r="FO8" s="39"/>
      <c r="FP8" s="39"/>
      <c r="FQ8" s="39"/>
      <c r="FR8" s="39"/>
      <c r="FS8" s="39"/>
      <c r="FT8" s="39"/>
      <c r="FU8" s="39"/>
      <c r="FV8" s="39"/>
      <c r="FW8" s="39"/>
      <c r="FX8" s="39"/>
      <c r="FY8" s="39"/>
      <c r="FZ8" s="39"/>
      <c r="GA8" s="39"/>
      <c r="GB8" s="39"/>
      <c r="GC8" s="39"/>
      <c r="GD8" s="39"/>
      <c r="GE8" s="39"/>
      <c r="GF8" s="39"/>
      <c r="GG8" s="39"/>
      <c r="GH8" s="39"/>
      <c r="GI8" s="39"/>
      <c r="GJ8" s="39"/>
      <c r="GK8" s="39"/>
      <c r="GL8" s="39"/>
      <c r="GM8" s="39"/>
      <c r="GN8" s="39"/>
      <c r="GO8" s="39"/>
      <c r="GP8" s="39"/>
      <c r="GQ8" s="39"/>
      <c r="GR8" s="39"/>
      <c r="GS8" s="39"/>
      <c r="GT8" s="39"/>
      <c r="GU8" s="39"/>
      <c r="GV8" s="39"/>
      <c r="GW8" s="39"/>
      <c r="GX8" s="39"/>
      <c r="GY8" s="39"/>
      <c r="GZ8" s="39"/>
      <c r="HA8" s="39"/>
      <c r="HB8" s="39"/>
      <c r="HC8" s="39"/>
      <c r="HD8" s="39"/>
      <c r="HE8" s="39"/>
      <c r="HF8" s="39"/>
      <c r="HG8" s="39"/>
      <c r="HH8" s="39"/>
      <c r="HI8" s="39"/>
      <c r="HJ8" s="39"/>
      <c r="HK8" s="39"/>
      <c r="HL8" s="39"/>
      <c r="HM8" s="39"/>
      <c r="HN8" s="39"/>
      <c r="HO8" s="39"/>
      <c r="HP8" s="39"/>
      <c r="HQ8" s="39"/>
      <c r="HR8" s="39"/>
      <c r="HS8" s="39"/>
      <c r="HT8" s="39"/>
      <c r="HU8" s="39"/>
      <c r="HV8" s="39"/>
      <c r="HW8" s="39"/>
      <c r="HX8" s="39"/>
      <c r="HY8" s="39"/>
      <c r="HZ8" s="39"/>
      <c r="IA8" s="39"/>
      <c r="IB8" s="39"/>
      <c r="IC8" s="39"/>
      <c r="ID8" s="39"/>
      <c r="IE8" s="39"/>
      <c r="IF8" s="39"/>
      <c r="IG8" s="39"/>
      <c r="IH8" s="39"/>
      <c r="II8" s="39"/>
      <c r="IJ8" s="39"/>
      <c r="IK8" s="39"/>
      <c r="IL8" s="39"/>
      <c r="IM8" s="39"/>
      <c r="IN8" s="39"/>
      <c r="IO8" s="39"/>
      <c r="IP8" s="39"/>
      <c r="IQ8" s="39"/>
      <c r="IR8" s="39"/>
      <c r="IS8" s="39"/>
      <c r="IT8" s="39"/>
      <c r="IU8" s="39"/>
      <c r="IV8" s="39"/>
    </row>
    <row r="9" spans="1:256" ht="15.95" customHeight="1">
      <c r="A9" s="43"/>
      <c r="B9" s="44"/>
      <c r="C9" s="44" t="s">
        <v>133</v>
      </c>
      <c r="D9" s="47" t="s">
        <v>134</v>
      </c>
      <c r="E9" s="45" t="s">
        <v>135</v>
      </c>
      <c r="F9" s="47" t="s">
        <v>147</v>
      </c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39"/>
      <c r="AF9" s="39"/>
      <c r="AG9" s="39"/>
      <c r="AH9" s="39"/>
      <c r="AI9" s="39"/>
      <c r="AJ9" s="39"/>
      <c r="AK9" s="39"/>
      <c r="AL9" s="39"/>
      <c r="AM9" s="39"/>
      <c r="AN9" s="39"/>
      <c r="AO9" s="39"/>
      <c r="AP9" s="39"/>
      <c r="AQ9" s="39"/>
      <c r="AR9" s="39"/>
      <c r="AS9" s="39"/>
      <c r="AT9" s="39"/>
      <c r="AU9" s="39"/>
      <c r="AV9" s="39"/>
      <c r="AW9" s="39"/>
      <c r="AX9" s="39"/>
      <c r="AY9" s="39"/>
      <c r="AZ9" s="39"/>
      <c r="BA9" s="39"/>
      <c r="BB9" s="39"/>
      <c r="BC9" s="39"/>
      <c r="BD9" s="39"/>
      <c r="BE9" s="39"/>
      <c r="BF9" s="39"/>
      <c r="BG9" s="39"/>
      <c r="BH9" s="39"/>
      <c r="BI9" s="39"/>
      <c r="BJ9" s="39"/>
      <c r="BK9" s="39"/>
      <c r="BL9" s="39"/>
      <c r="BM9" s="39"/>
      <c r="BN9" s="39"/>
      <c r="BO9" s="39"/>
      <c r="BP9" s="39"/>
      <c r="BQ9" s="39"/>
      <c r="BR9" s="39"/>
      <c r="BS9" s="39"/>
      <c r="BT9" s="39"/>
      <c r="BU9" s="39"/>
      <c r="BV9" s="39"/>
      <c r="BW9" s="39"/>
      <c r="BX9" s="39"/>
      <c r="BY9" s="39"/>
      <c r="BZ9" s="39"/>
      <c r="CA9" s="39"/>
      <c r="CB9" s="39"/>
      <c r="CC9" s="39"/>
      <c r="CD9" s="39"/>
      <c r="CE9" s="39"/>
      <c r="CF9" s="39"/>
      <c r="CG9" s="39"/>
      <c r="CH9" s="39"/>
      <c r="CI9" s="39"/>
      <c r="CJ9" s="39"/>
      <c r="CK9" s="39"/>
      <c r="CL9" s="39"/>
      <c r="CM9" s="39"/>
      <c r="CN9" s="39"/>
      <c r="CO9" s="39"/>
      <c r="CP9" s="39"/>
      <c r="CQ9" s="39"/>
      <c r="CR9" s="39"/>
      <c r="CS9" s="39"/>
      <c r="CT9" s="39"/>
      <c r="CU9" s="39"/>
      <c r="CV9" s="39"/>
      <c r="CW9" s="39"/>
      <c r="CX9" s="39"/>
      <c r="CY9" s="39"/>
      <c r="CZ9" s="39"/>
      <c r="DA9" s="39"/>
      <c r="DB9" s="39"/>
      <c r="DC9" s="39"/>
      <c r="DD9" s="39"/>
      <c r="DE9" s="39"/>
      <c r="DF9" s="39"/>
      <c r="DG9" s="39"/>
      <c r="DH9" s="39"/>
      <c r="DI9" s="39"/>
      <c r="DJ9" s="39"/>
      <c r="DK9" s="39"/>
      <c r="DL9" s="39"/>
      <c r="DM9" s="39"/>
      <c r="DN9" s="39"/>
      <c r="DO9" s="39"/>
      <c r="DP9" s="39"/>
      <c r="DQ9" s="39"/>
      <c r="DR9" s="39"/>
      <c r="DS9" s="39"/>
      <c r="DT9" s="39"/>
      <c r="DU9" s="39"/>
      <c r="DV9" s="39"/>
      <c r="DW9" s="39"/>
      <c r="DX9" s="39"/>
      <c r="DY9" s="39"/>
      <c r="DZ9" s="39"/>
      <c r="EA9" s="39"/>
      <c r="EB9" s="39"/>
      <c r="EC9" s="39"/>
      <c r="ED9" s="39"/>
      <c r="EE9" s="39"/>
      <c r="EF9" s="39"/>
      <c r="EG9" s="39"/>
      <c r="EH9" s="39"/>
      <c r="EI9" s="39"/>
      <c r="EJ9" s="39"/>
      <c r="EK9" s="39"/>
      <c r="EL9" s="39"/>
      <c r="EM9" s="39"/>
      <c r="EN9" s="39"/>
      <c r="EO9" s="39"/>
      <c r="EP9" s="39"/>
      <c r="EQ9" s="39"/>
      <c r="ER9" s="39"/>
      <c r="ES9" s="39"/>
      <c r="ET9" s="39"/>
      <c r="EU9" s="39"/>
      <c r="EV9" s="39"/>
      <c r="EW9" s="39"/>
      <c r="EX9" s="39"/>
      <c r="EY9" s="39"/>
      <c r="EZ9" s="39"/>
      <c r="FA9" s="39"/>
      <c r="FB9" s="39"/>
      <c r="FC9" s="39"/>
      <c r="FD9" s="39"/>
      <c r="FE9" s="39"/>
      <c r="FF9" s="39"/>
      <c r="FG9" s="39"/>
      <c r="FH9" s="39"/>
      <c r="FI9" s="39"/>
      <c r="FJ9" s="39"/>
      <c r="FK9" s="39"/>
      <c r="FL9" s="39"/>
      <c r="FM9" s="39"/>
      <c r="FN9" s="39"/>
      <c r="FO9" s="39"/>
      <c r="FP9" s="39"/>
      <c r="FQ9" s="39"/>
      <c r="FR9" s="39"/>
      <c r="FS9" s="39"/>
      <c r="FT9" s="39"/>
      <c r="FU9" s="39"/>
      <c r="FV9" s="39"/>
      <c r="FW9" s="39"/>
      <c r="FX9" s="39"/>
      <c r="FY9" s="39"/>
      <c r="FZ9" s="39"/>
      <c r="GA9" s="39"/>
      <c r="GB9" s="39"/>
      <c r="GC9" s="39"/>
      <c r="GD9" s="39"/>
      <c r="GE9" s="39"/>
      <c r="GF9" s="39"/>
      <c r="GG9" s="39"/>
      <c r="GH9" s="39"/>
      <c r="GI9" s="39"/>
      <c r="GJ9" s="39"/>
      <c r="GK9" s="39"/>
      <c r="GL9" s="39"/>
      <c r="GM9" s="39"/>
      <c r="GN9" s="39"/>
      <c r="GO9" s="39"/>
      <c r="GP9" s="39"/>
      <c r="GQ9" s="39"/>
      <c r="GR9" s="39"/>
      <c r="GS9" s="39"/>
      <c r="GT9" s="39"/>
      <c r="GU9" s="39"/>
      <c r="GV9" s="39"/>
      <c r="GW9" s="39"/>
      <c r="GX9" s="39"/>
      <c r="GY9" s="39"/>
      <c r="GZ9" s="39"/>
      <c r="HA9" s="39"/>
      <c r="HB9" s="39"/>
      <c r="HC9" s="39"/>
      <c r="HD9" s="39"/>
      <c r="HE9" s="39"/>
      <c r="HF9" s="39"/>
      <c r="HG9" s="39"/>
      <c r="HH9" s="39"/>
      <c r="HI9" s="39"/>
      <c r="HJ9" s="39"/>
      <c r="HK9" s="39"/>
      <c r="HL9" s="39"/>
      <c r="HM9" s="39"/>
      <c r="HN9" s="39"/>
      <c r="HO9" s="39"/>
      <c r="HP9" s="39"/>
      <c r="HQ9" s="39"/>
      <c r="HR9" s="39"/>
      <c r="HS9" s="39"/>
      <c r="HT9" s="39"/>
      <c r="HU9" s="39"/>
      <c r="HV9" s="39"/>
      <c r="HW9" s="39"/>
      <c r="HX9" s="39"/>
      <c r="HY9" s="39"/>
      <c r="HZ9" s="39"/>
      <c r="IA9" s="39"/>
      <c r="IB9" s="39"/>
      <c r="IC9" s="39"/>
      <c r="ID9" s="39"/>
      <c r="IE9" s="39"/>
      <c r="IF9" s="39"/>
      <c r="IG9" s="39"/>
      <c r="IH9" s="39"/>
      <c r="II9" s="39"/>
      <c r="IJ9" s="39"/>
      <c r="IK9" s="39"/>
      <c r="IL9" s="39"/>
      <c r="IM9" s="39"/>
      <c r="IN9" s="39"/>
      <c r="IO9" s="39"/>
      <c r="IP9" s="39"/>
      <c r="IQ9" s="39"/>
      <c r="IR9" s="39"/>
      <c r="IS9" s="39"/>
      <c r="IT9" s="39"/>
      <c r="IU9" s="39"/>
      <c r="IV9" s="39"/>
    </row>
    <row r="10" spans="1:256" ht="25.5" customHeight="1">
      <c r="A10" s="41"/>
      <c r="B10" s="48"/>
      <c r="C10" s="48" t="s">
        <v>136</v>
      </c>
      <c r="D10" s="48" t="s">
        <v>136</v>
      </c>
      <c r="E10" s="48" t="s">
        <v>24</v>
      </c>
      <c r="F10" s="48"/>
      <c r="G10" s="39"/>
      <c r="H10" s="4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9"/>
      <c r="AH10" s="39"/>
      <c r="AI10" s="39"/>
      <c r="AJ10" s="39"/>
      <c r="AK10" s="39"/>
      <c r="AL10" s="39"/>
      <c r="AM10" s="39"/>
      <c r="AN10" s="39"/>
      <c r="AO10" s="39"/>
      <c r="AP10" s="39"/>
      <c r="AQ10" s="39"/>
      <c r="AR10" s="39"/>
      <c r="AS10" s="39"/>
      <c r="AT10" s="39"/>
      <c r="AU10" s="39"/>
      <c r="AV10" s="39"/>
      <c r="AW10" s="39"/>
      <c r="AX10" s="39"/>
      <c r="AY10" s="39"/>
      <c r="AZ10" s="39"/>
      <c r="BA10" s="39"/>
      <c r="BB10" s="39"/>
      <c r="BC10" s="39"/>
      <c r="BD10" s="39"/>
      <c r="BE10" s="39"/>
      <c r="BF10" s="39"/>
      <c r="BG10" s="39"/>
      <c r="BH10" s="39"/>
      <c r="BI10" s="39"/>
      <c r="BJ10" s="39"/>
      <c r="BK10" s="39"/>
      <c r="BL10" s="39"/>
      <c r="BM10" s="39"/>
      <c r="BN10" s="39"/>
      <c r="BO10" s="39"/>
      <c r="BP10" s="39"/>
      <c r="BQ10" s="39"/>
      <c r="BR10" s="39"/>
      <c r="BS10" s="39"/>
      <c r="BT10" s="39"/>
      <c r="BU10" s="39"/>
      <c r="BV10" s="39"/>
      <c r="BW10" s="39"/>
      <c r="BX10" s="39"/>
      <c r="BY10" s="39"/>
      <c r="BZ10" s="39"/>
      <c r="CA10" s="39"/>
      <c r="CB10" s="39"/>
      <c r="CC10" s="39"/>
      <c r="CD10" s="39"/>
      <c r="CE10" s="39"/>
      <c r="CF10" s="39"/>
      <c r="CG10" s="39"/>
      <c r="CH10" s="39"/>
      <c r="CI10" s="39"/>
      <c r="CJ10" s="39"/>
      <c r="CK10" s="39"/>
      <c r="CL10" s="39"/>
      <c r="CM10" s="39"/>
      <c r="CN10" s="39"/>
      <c r="CO10" s="39"/>
      <c r="CP10" s="39"/>
      <c r="CQ10" s="39"/>
      <c r="CR10" s="39"/>
      <c r="CS10" s="39"/>
      <c r="CT10" s="39"/>
      <c r="CU10" s="39"/>
      <c r="CV10" s="39"/>
      <c r="CW10" s="39"/>
      <c r="CX10" s="39"/>
      <c r="CY10" s="39"/>
      <c r="CZ10" s="39"/>
      <c r="DA10" s="39"/>
      <c r="DB10" s="39"/>
      <c r="DC10" s="39"/>
      <c r="DD10" s="39"/>
      <c r="DE10" s="39"/>
      <c r="DF10" s="39"/>
      <c r="DG10" s="39"/>
      <c r="DH10" s="39"/>
      <c r="DI10" s="39"/>
      <c r="DJ10" s="39"/>
      <c r="DK10" s="39"/>
      <c r="DL10" s="39"/>
      <c r="DM10" s="39"/>
      <c r="DN10" s="39"/>
      <c r="DO10" s="39"/>
      <c r="DP10" s="39"/>
      <c r="DQ10" s="39"/>
      <c r="DR10" s="39"/>
      <c r="DS10" s="39"/>
      <c r="DT10" s="39"/>
      <c r="DU10" s="39"/>
      <c r="DV10" s="39"/>
      <c r="DW10" s="39"/>
      <c r="DX10" s="39"/>
      <c r="DY10" s="39"/>
      <c r="DZ10" s="39"/>
      <c r="EA10" s="39"/>
      <c r="EB10" s="39"/>
      <c r="EC10" s="39"/>
      <c r="ED10" s="39"/>
      <c r="EE10" s="39"/>
      <c r="EF10" s="39"/>
      <c r="EG10" s="39"/>
      <c r="EH10" s="39"/>
      <c r="EI10" s="39"/>
      <c r="EJ10" s="39"/>
      <c r="EK10" s="39"/>
      <c r="EL10" s="39"/>
      <c r="EM10" s="39"/>
      <c r="EN10" s="39"/>
      <c r="EO10" s="39"/>
      <c r="EP10" s="39"/>
      <c r="EQ10" s="39"/>
      <c r="ER10" s="39"/>
      <c r="ES10" s="39"/>
      <c r="ET10" s="39"/>
      <c r="EU10" s="39"/>
      <c r="EV10" s="39"/>
      <c r="EW10" s="39"/>
      <c r="EX10" s="39"/>
      <c r="EY10" s="39"/>
      <c r="EZ10" s="39"/>
      <c r="FA10" s="39"/>
      <c r="FB10" s="39"/>
      <c r="FC10" s="39"/>
      <c r="FD10" s="39"/>
      <c r="FE10" s="39"/>
      <c r="FF10" s="39"/>
      <c r="FG10" s="39"/>
      <c r="FH10" s="39"/>
      <c r="FI10" s="39"/>
      <c r="FJ10" s="39"/>
      <c r="FK10" s="39"/>
      <c r="FL10" s="39"/>
      <c r="FM10" s="39"/>
      <c r="FN10" s="39"/>
      <c r="FO10" s="39"/>
      <c r="FP10" s="39"/>
      <c r="FQ10" s="39"/>
      <c r="FR10" s="39"/>
      <c r="FS10" s="39"/>
      <c r="FT10" s="39"/>
      <c r="FU10" s="39"/>
      <c r="FV10" s="39"/>
      <c r="FW10" s="39"/>
      <c r="FX10" s="39"/>
      <c r="FY10" s="39"/>
      <c r="FZ10" s="39"/>
      <c r="GA10" s="39"/>
      <c r="GB10" s="39"/>
      <c r="GC10" s="39"/>
      <c r="GD10" s="39"/>
      <c r="GE10" s="39"/>
      <c r="GF10" s="39"/>
      <c r="GG10" s="39"/>
      <c r="GH10" s="39"/>
      <c r="GI10" s="39"/>
      <c r="GJ10" s="39"/>
      <c r="GK10" s="39"/>
      <c r="GL10" s="39"/>
      <c r="GM10" s="39"/>
      <c r="GN10" s="39"/>
      <c r="GO10" s="39"/>
      <c r="GP10" s="39"/>
      <c r="GQ10" s="39"/>
      <c r="GR10" s="39"/>
      <c r="GS10" s="39"/>
      <c r="GT10" s="39"/>
      <c r="GU10" s="39"/>
      <c r="GV10" s="39"/>
      <c r="GW10" s="39"/>
      <c r="GX10" s="39"/>
      <c r="GY10" s="39"/>
      <c r="GZ10" s="39"/>
      <c r="HA10" s="39"/>
      <c r="HB10" s="39"/>
      <c r="HC10" s="39"/>
      <c r="HD10" s="39"/>
      <c r="HE10" s="39"/>
      <c r="HF10" s="39"/>
      <c r="HG10" s="39"/>
      <c r="HH10" s="39"/>
      <c r="HI10" s="39"/>
      <c r="HJ10" s="39"/>
      <c r="HK10" s="39"/>
      <c r="HL10" s="39"/>
      <c r="HM10" s="39"/>
      <c r="HN10" s="39"/>
      <c r="HO10" s="39"/>
      <c r="HP10" s="39"/>
      <c r="HQ10" s="39"/>
      <c r="HR10" s="39"/>
      <c r="HS10" s="39"/>
      <c r="HT10" s="39"/>
      <c r="HU10" s="39"/>
      <c r="HV10" s="39"/>
      <c r="HW10" s="39"/>
      <c r="HX10" s="39"/>
      <c r="HY10" s="39"/>
      <c r="HZ10" s="39"/>
      <c r="IA10" s="39"/>
      <c r="IB10" s="39"/>
      <c r="IC10" s="39"/>
      <c r="ID10" s="39"/>
      <c r="IE10" s="39"/>
      <c r="IF10" s="39"/>
      <c r="IG10" s="39"/>
      <c r="IH10" s="39"/>
      <c r="II10" s="39"/>
      <c r="IJ10" s="39"/>
      <c r="IK10" s="39"/>
      <c r="IL10" s="39"/>
      <c r="IM10" s="39"/>
      <c r="IN10" s="39"/>
      <c r="IO10" s="39"/>
      <c r="IP10" s="39"/>
      <c r="IQ10" s="39"/>
      <c r="IR10" s="39"/>
      <c r="IS10" s="39"/>
      <c r="IT10" s="39"/>
      <c r="IU10" s="39"/>
      <c r="IV10" s="39"/>
    </row>
    <row r="11" spans="1:256" ht="20.100000000000001" customHeight="1">
      <c r="A11" s="121"/>
      <c r="B11" s="11"/>
      <c r="C11" s="11"/>
      <c r="D11" s="11"/>
      <c r="E11" s="11"/>
      <c r="F11" s="11"/>
    </row>
    <row r="12" spans="1:256" ht="20.100000000000001" customHeight="1">
      <c r="A12" s="131" t="s">
        <v>17</v>
      </c>
      <c r="B12" s="361">
        <f>SUM(C12:F12)</f>
        <v>678</v>
      </c>
      <c r="C12" s="361">
        <f>SUM(C13:C27)</f>
        <v>279</v>
      </c>
      <c r="D12" s="361">
        <f t="shared" ref="D12:F12" si="0">SUM(D13:D27)</f>
        <v>373</v>
      </c>
      <c r="E12" s="361">
        <f t="shared" si="0"/>
        <v>10</v>
      </c>
      <c r="F12" s="361">
        <f t="shared" si="0"/>
        <v>16</v>
      </c>
      <c r="G12" s="284"/>
      <c r="H12" s="284"/>
    </row>
    <row r="13" spans="1:256" ht="20.100000000000001" customHeight="1">
      <c r="A13" s="117" t="s">
        <v>326</v>
      </c>
      <c r="B13" s="362">
        <f>SUM(C13:F13)</f>
        <v>168</v>
      </c>
      <c r="C13" s="288">
        <v>0</v>
      </c>
      <c r="D13" s="288">
        <v>167</v>
      </c>
      <c r="E13" s="288">
        <v>0</v>
      </c>
      <c r="F13" s="288">
        <v>1</v>
      </c>
      <c r="G13" s="284"/>
      <c r="H13" s="284"/>
    </row>
    <row r="14" spans="1:256" ht="20.100000000000001" customHeight="1">
      <c r="A14" s="117" t="s">
        <v>327</v>
      </c>
      <c r="B14" s="362">
        <f t="shared" ref="B14:B27" si="1">SUM(C14:F14)</f>
        <v>8</v>
      </c>
      <c r="C14" s="288">
        <v>3</v>
      </c>
      <c r="D14" s="288">
        <v>4</v>
      </c>
      <c r="E14" s="288">
        <v>0</v>
      </c>
      <c r="F14" s="288">
        <v>1</v>
      </c>
      <c r="G14" s="284"/>
      <c r="H14" s="284"/>
    </row>
    <row r="15" spans="1:256" ht="20.100000000000001" customHeight="1">
      <c r="A15" s="117" t="s">
        <v>328</v>
      </c>
      <c r="B15" s="362">
        <f t="shared" si="1"/>
        <v>6</v>
      </c>
      <c r="C15" s="535">
        <v>2</v>
      </c>
      <c r="D15" s="535">
        <v>4</v>
      </c>
      <c r="E15" s="288">
        <v>0</v>
      </c>
      <c r="F15" s="288">
        <v>0</v>
      </c>
      <c r="G15" s="284"/>
      <c r="H15" s="284"/>
    </row>
    <row r="16" spans="1:256" ht="20.100000000000001" customHeight="1">
      <c r="A16" s="117" t="s">
        <v>329</v>
      </c>
      <c r="B16" s="362">
        <f t="shared" si="1"/>
        <v>82</v>
      </c>
      <c r="C16" s="535">
        <v>76</v>
      </c>
      <c r="D16" s="535">
        <v>3</v>
      </c>
      <c r="E16" s="535">
        <v>2</v>
      </c>
      <c r="F16" s="535">
        <v>1</v>
      </c>
      <c r="G16" s="284"/>
      <c r="H16" s="284"/>
    </row>
    <row r="17" spans="1:9" ht="20.100000000000001" customHeight="1">
      <c r="A17" s="117" t="s">
        <v>330</v>
      </c>
      <c r="B17" s="362">
        <f t="shared" si="1"/>
        <v>7</v>
      </c>
      <c r="C17" s="288">
        <v>7</v>
      </c>
      <c r="D17" s="288">
        <v>0</v>
      </c>
      <c r="E17" s="332">
        <v>0</v>
      </c>
      <c r="F17" s="332">
        <v>0</v>
      </c>
      <c r="G17" s="284"/>
      <c r="H17" s="284"/>
    </row>
    <row r="18" spans="1:9" ht="20.100000000000001" customHeight="1">
      <c r="A18" s="117" t="s">
        <v>331</v>
      </c>
      <c r="B18" s="362">
        <f t="shared" si="1"/>
        <v>30</v>
      </c>
      <c r="C18" s="535">
        <v>3</v>
      </c>
      <c r="D18" s="535">
        <v>27</v>
      </c>
      <c r="E18" s="332">
        <v>0</v>
      </c>
      <c r="F18" s="332">
        <v>0</v>
      </c>
      <c r="G18" s="284"/>
      <c r="H18" s="284"/>
    </row>
    <row r="19" spans="1:9" ht="20.100000000000001" customHeight="1">
      <c r="A19" s="117" t="s">
        <v>332</v>
      </c>
      <c r="B19" s="362">
        <f t="shared" si="1"/>
        <v>27</v>
      </c>
      <c r="C19" s="288">
        <v>3</v>
      </c>
      <c r="D19" s="288">
        <v>24</v>
      </c>
      <c r="E19" s="332">
        <v>0</v>
      </c>
      <c r="F19" s="332">
        <v>0</v>
      </c>
      <c r="G19" s="284"/>
      <c r="H19" s="284"/>
    </row>
    <row r="20" spans="1:9" ht="20.100000000000001" customHeight="1">
      <c r="A20" s="117" t="s">
        <v>333</v>
      </c>
      <c r="B20" s="362">
        <f t="shared" si="1"/>
        <v>103</v>
      </c>
      <c r="C20" s="535">
        <v>3</v>
      </c>
      <c r="D20" s="535">
        <v>93</v>
      </c>
      <c r="E20" s="535">
        <v>0</v>
      </c>
      <c r="F20" s="535">
        <v>7</v>
      </c>
      <c r="G20" s="284"/>
      <c r="H20" s="284"/>
    </row>
    <row r="21" spans="1:9" ht="20.100000000000001" customHeight="1">
      <c r="A21" s="117" t="s">
        <v>334</v>
      </c>
      <c r="B21" s="362">
        <f t="shared" si="1"/>
        <v>75</v>
      </c>
      <c r="C21" s="535">
        <v>25</v>
      </c>
      <c r="D21" s="535">
        <v>38</v>
      </c>
      <c r="E21" s="535">
        <v>8</v>
      </c>
      <c r="F21" s="535">
        <v>4</v>
      </c>
      <c r="G21" s="284"/>
      <c r="H21" s="284"/>
    </row>
    <row r="22" spans="1:9" ht="20.100000000000001" customHeight="1">
      <c r="A22" s="117" t="s">
        <v>335</v>
      </c>
      <c r="B22" s="362">
        <f t="shared" si="1"/>
        <v>61</v>
      </c>
      <c r="C22" s="288">
        <v>61</v>
      </c>
      <c r="D22" s="288">
        <v>0</v>
      </c>
      <c r="E22" s="332">
        <v>0</v>
      </c>
      <c r="F22" s="332">
        <v>0</v>
      </c>
      <c r="G22" s="284"/>
      <c r="H22" s="284"/>
    </row>
    <row r="23" spans="1:9" ht="20.100000000000001" customHeight="1">
      <c r="A23" s="117" t="s">
        <v>336</v>
      </c>
      <c r="B23" s="362">
        <f t="shared" si="1"/>
        <v>5</v>
      </c>
      <c r="C23" s="535">
        <v>0</v>
      </c>
      <c r="D23" s="535">
        <v>4</v>
      </c>
      <c r="E23" s="535">
        <v>0</v>
      </c>
      <c r="F23" s="535">
        <v>1</v>
      </c>
      <c r="G23" s="284"/>
      <c r="H23" s="284"/>
    </row>
    <row r="24" spans="1:9" ht="20.100000000000001" customHeight="1">
      <c r="A24" s="117" t="s">
        <v>337</v>
      </c>
      <c r="B24" s="362">
        <f t="shared" si="1"/>
        <v>29</v>
      </c>
      <c r="C24" s="288">
        <v>20</v>
      </c>
      <c r="D24" s="288">
        <v>8</v>
      </c>
      <c r="E24" s="288">
        <v>0</v>
      </c>
      <c r="F24" s="288">
        <v>1</v>
      </c>
      <c r="G24" s="284"/>
      <c r="H24" s="284"/>
    </row>
    <row r="25" spans="1:9" ht="20.100000000000001" customHeight="1">
      <c r="A25" s="117" t="s">
        <v>338</v>
      </c>
      <c r="B25" s="362">
        <f t="shared" si="1"/>
        <v>5</v>
      </c>
      <c r="C25" s="288">
        <v>5</v>
      </c>
      <c r="D25" s="288">
        <v>0</v>
      </c>
      <c r="E25" s="288">
        <v>0</v>
      </c>
      <c r="F25" s="332">
        <v>0</v>
      </c>
      <c r="G25" s="284"/>
      <c r="H25" s="284"/>
    </row>
    <row r="26" spans="1:9" ht="20.100000000000001" customHeight="1">
      <c r="A26" s="117" t="s">
        <v>339</v>
      </c>
      <c r="B26" s="362">
        <f t="shared" si="1"/>
        <v>62</v>
      </c>
      <c r="C26" s="288">
        <v>62</v>
      </c>
      <c r="D26" s="332">
        <v>0</v>
      </c>
      <c r="E26" s="332">
        <v>0</v>
      </c>
      <c r="F26" s="332">
        <v>0</v>
      </c>
      <c r="G26" s="284"/>
      <c r="H26" s="284"/>
      <c r="I26" s="139"/>
    </row>
    <row r="27" spans="1:9" ht="20.100000000000001" customHeight="1">
      <c r="A27" s="117" t="s">
        <v>340</v>
      </c>
      <c r="B27" s="362">
        <f t="shared" si="1"/>
        <v>10</v>
      </c>
      <c r="C27" s="288">
        <v>9</v>
      </c>
      <c r="D27" s="288">
        <v>1</v>
      </c>
      <c r="E27" s="332">
        <v>0</v>
      </c>
      <c r="F27" s="332">
        <v>0</v>
      </c>
      <c r="G27" s="284"/>
      <c r="H27" s="284"/>
    </row>
    <row r="28" spans="1:9" ht="20.100000000000001" customHeight="1">
      <c r="A28" s="14"/>
      <c r="B28" s="123"/>
      <c r="C28" s="123"/>
      <c r="D28" s="123"/>
      <c r="E28" s="123"/>
      <c r="F28" s="123"/>
    </row>
    <row r="29" spans="1:9" ht="20.100000000000001" customHeight="1">
      <c r="B29" s="284"/>
      <c r="C29" s="284"/>
      <c r="D29" s="284"/>
      <c r="E29" s="284"/>
      <c r="F29" s="284"/>
    </row>
    <row r="30" spans="1:9" ht="20.100000000000001" customHeight="1"/>
    <row r="31" spans="1:9" ht="20.100000000000001" customHeight="1"/>
    <row r="32" spans="1:9" ht="20.100000000000001" customHeight="1"/>
    <row r="33" ht="20.100000000000001" customHeight="1"/>
    <row r="34" ht="20.100000000000001" customHeight="1"/>
    <row r="35" ht="20.100000000000001" customHeight="1"/>
    <row r="36" ht="20.100000000000001" customHeight="1"/>
    <row r="37" ht="20.100000000000001" customHeight="1"/>
    <row r="38" ht="20.100000000000001" customHeight="1"/>
    <row r="39" ht="20.100000000000001" customHeight="1"/>
    <row r="40" ht="20.100000000000001" customHeight="1"/>
    <row r="41" ht="20.100000000000001" customHeight="1"/>
    <row r="42" ht="20.100000000000001" customHeight="1"/>
    <row r="43" ht="20.100000000000001" customHeight="1"/>
    <row r="44" ht="20.100000000000001" customHeight="1"/>
    <row r="45" ht="20.100000000000001" customHeight="1"/>
    <row r="46" ht="20.100000000000001" customHeight="1"/>
    <row r="47" ht="20.100000000000001" customHeight="1"/>
    <row r="48" ht="20.100000000000001" customHeight="1"/>
    <row r="49" spans="1:6" ht="20.100000000000001" customHeight="1"/>
    <row r="50" spans="1:6" ht="20.100000000000001" customHeight="1"/>
    <row r="51" spans="1:6" ht="20.100000000000001" customHeight="1"/>
    <row r="52" spans="1:6" ht="20.100000000000001" customHeight="1"/>
    <row r="53" spans="1:6" ht="20.100000000000001" customHeight="1"/>
    <row r="54" spans="1:6" ht="20.100000000000001" customHeight="1"/>
    <row r="55" spans="1:6" ht="20.100000000000001" customHeight="1"/>
    <row r="56" spans="1:6" ht="20.100000000000001" customHeight="1"/>
    <row r="57" spans="1:6" ht="20.100000000000001" customHeight="1"/>
    <row r="58" spans="1:6" ht="20.100000000000001" customHeight="1">
      <c r="A58" s="11"/>
      <c r="B58" s="11"/>
      <c r="C58" s="11"/>
      <c r="D58" s="11"/>
      <c r="E58" s="11"/>
      <c r="F58" s="11"/>
    </row>
    <row r="59" spans="1:6" ht="20.100000000000001" customHeight="1"/>
    <row r="60" spans="1:6" ht="20.100000000000001" customHeight="1"/>
    <row r="61" spans="1:6" ht="20.100000000000001" customHeight="1"/>
  </sheetData>
  <mergeCells count="1">
    <mergeCell ref="C6:F6"/>
  </mergeCells>
  <phoneticPr fontId="29" type="noConversion"/>
  <pageMargins left="0.74803149606299202" right="0.511811023622047" top="0.62992125984252001" bottom="0.62992125984252001" header="0.511811023622047" footer="0.23622047244094499"/>
  <pageSetup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">
    <tabColor rgb="FF00B050"/>
  </sheetPr>
  <dimension ref="A1:J418"/>
  <sheetViews>
    <sheetView topLeftCell="A22" workbookViewId="0">
      <selection activeCell="K36" sqref="K36"/>
    </sheetView>
  </sheetViews>
  <sheetFormatPr defaultRowHeight="12.75"/>
  <cols>
    <col min="1" max="1" width="22.85546875" style="11" customWidth="1"/>
    <col min="2" max="4" width="11.7109375" style="11" customWidth="1"/>
    <col min="5" max="5" width="1.5703125" style="11" hidden="1" customWidth="1"/>
    <col min="6" max="8" width="11.7109375" style="11" customWidth="1"/>
    <col min="9" max="16384" width="9.140625" style="11"/>
  </cols>
  <sheetData>
    <row r="1" spans="1:10" ht="20.100000000000001" customHeight="1">
      <c r="A1" s="23" t="s">
        <v>291</v>
      </c>
      <c r="B1" s="25"/>
      <c r="C1" s="25"/>
      <c r="D1" s="25"/>
      <c r="E1" s="25"/>
      <c r="F1" s="31"/>
    </row>
    <row r="2" spans="1:10" ht="20.100000000000001" customHeight="1">
      <c r="A2" s="51" t="s">
        <v>166</v>
      </c>
      <c r="B2" s="25"/>
      <c r="C2" s="25"/>
      <c r="D2" s="25"/>
      <c r="E2" s="25"/>
      <c r="F2" s="31"/>
    </row>
    <row r="3" spans="1:10" ht="20.100000000000001" customHeight="1">
      <c r="A3" s="24"/>
      <c r="B3" s="25"/>
      <c r="C3" s="25"/>
      <c r="D3" s="25"/>
      <c r="E3" s="25"/>
      <c r="F3" s="31"/>
    </row>
    <row r="4" spans="1:10" ht="15.95" customHeight="1">
      <c r="A4" s="12"/>
      <c r="B4" s="12"/>
      <c r="C4" s="12"/>
      <c r="D4" s="12"/>
      <c r="E4" s="12"/>
      <c r="F4" s="12"/>
      <c r="G4" s="12"/>
      <c r="H4" s="12"/>
    </row>
    <row r="5" spans="1:10" ht="15.95" customHeight="1">
      <c r="B5" s="588" t="s">
        <v>66</v>
      </c>
      <c r="C5" s="588"/>
      <c r="D5" s="588"/>
      <c r="E5" s="20"/>
      <c r="F5" s="588" t="s">
        <v>67</v>
      </c>
      <c r="G5" s="588"/>
      <c r="H5" s="588"/>
    </row>
    <row r="6" spans="1:10" ht="15.95" customHeight="1">
      <c r="B6" s="18" t="s">
        <v>19</v>
      </c>
      <c r="C6" s="588" t="s">
        <v>68</v>
      </c>
      <c r="D6" s="588"/>
      <c r="E6" s="17"/>
      <c r="F6" s="18" t="s">
        <v>19</v>
      </c>
      <c r="G6" s="588" t="s">
        <v>68</v>
      </c>
      <c r="H6" s="588"/>
    </row>
    <row r="7" spans="1:10" ht="15.95" customHeight="1">
      <c r="B7" s="143" t="s">
        <v>20</v>
      </c>
      <c r="C7" s="130" t="s">
        <v>69</v>
      </c>
      <c r="D7" s="144" t="s">
        <v>70</v>
      </c>
      <c r="E7" s="130"/>
      <c r="F7" s="143" t="s">
        <v>20</v>
      </c>
      <c r="G7" s="130" t="s">
        <v>69</v>
      </c>
      <c r="H7" s="144" t="s">
        <v>70</v>
      </c>
    </row>
    <row r="8" spans="1:10" ht="15.95" customHeight="1">
      <c r="A8" s="14"/>
      <c r="B8" s="12"/>
      <c r="C8" s="12"/>
      <c r="D8" s="12"/>
      <c r="E8" s="12"/>
      <c r="F8" s="12"/>
      <c r="G8" s="12"/>
      <c r="H8" s="12"/>
    </row>
    <row r="9" spans="1:10" s="105" customFormat="1" ht="21.95" customHeight="1">
      <c r="A9" s="145"/>
      <c r="B9" s="589" t="s">
        <v>207</v>
      </c>
      <c r="C9" s="589"/>
      <c r="D9" s="589"/>
      <c r="E9" s="267"/>
      <c r="F9" s="589" t="s">
        <v>575</v>
      </c>
      <c r="G9" s="590"/>
      <c r="H9" s="590"/>
    </row>
    <row r="10" spans="1:10" s="106" customFormat="1" ht="21.95" hidden="1" customHeight="1">
      <c r="A10" s="146">
        <v>2004</v>
      </c>
      <c r="B10" s="147">
        <v>178179</v>
      </c>
      <c r="C10" s="147">
        <v>64680</v>
      </c>
      <c r="D10" s="147">
        <v>113499</v>
      </c>
      <c r="E10" s="107"/>
      <c r="F10" s="147">
        <v>737277</v>
      </c>
      <c r="G10" s="147">
        <v>314914</v>
      </c>
      <c r="H10" s="147">
        <v>422313</v>
      </c>
    </row>
    <row r="11" spans="1:10" s="106" customFormat="1" ht="21.95" hidden="1" customHeight="1">
      <c r="A11" s="146">
        <v>2005</v>
      </c>
      <c r="B11" s="107">
        <v>183864</v>
      </c>
      <c r="C11" s="148">
        <v>57369</v>
      </c>
      <c r="D11" s="107">
        <v>126495</v>
      </c>
      <c r="E11" s="107"/>
      <c r="F11" s="107">
        <v>746398</v>
      </c>
      <c r="G11" s="148">
        <v>236321</v>
      </c>
      <c r="H11" s="107">
        <v>510077</v>
      </c>
    </row>
    <row r="12" spans="1:10" s="106" customFormat="1" ht="21.95" hidden="1" customHeight="1">
      <c r="A12" s="146">
        <v>2006</v>
      </c>
      <c r="B12" s="107">
        <v>186920</v>
      </c>
      <c r="C12" s="107">
        <v>69744</v>
      </c>
      <c r="D12" s="107">
        <v>117176</v>
      </c>
      <c r="E12" s="107"/>
      <c r="F12" s="107">
        <v>916484</v>
      </c>
      <c r="G12" s="107">
        <v>372472</v>
      </c>
      <c r="H12" s="107">
        <v>544012</v>
      </c>
    </row>
    <row r="13" spans="1:10" s="106" customFormat="1" ht="21.95" hidden="1" customHeight="1">
      <c r="A13" s="146">
        <v>2007</v>
      </c>
      <c r="B13" s="107">
        <v>188657</v>
      </c>
      <c r="C13" s="107">
        <v>70251</v>
      </c>
      <c r="D13" s="107">
        <v>118406</v>
      </c>
      <c r="E13" s="107"/>
      <c r="F13" s="107">
        <v>881614</v>
      </c>
      <c r="G13" s="107">
        <v>323530</v>
      </c>
      <c r="H13" s="107">
        <v>558084</v>
      </c>
    </row>
    <row r="14" spans="1:10" s="106" customFormat="1" ht="21.95" hidden="1" customHeight="1">
      <c r="A14" s="146">
        <v>2008</v>
      </c>
      <c r="B14" s="107">
        <v>194616</v>
      </c>
      <c r="C14" s="107">
        <v>76187</v>
      </c>
      <c r="D14" s="107">
        <v>118429</v>
      </c>
      <c r="E14" s="107"/>
      <c r="F14" s="107">
        <v>955403</v>
      </c>
      <c r="G14" s="107">
        <v>378291</v>
      </c>
      <c r="H14" s="107">
        <v>577112</v>
      </c>
    </row>
    <row r="15" spans="1:10" s="106" customFormat="1" ht="21.95" hidden="1" customHeight="1">
      <c r="A15" s="146">
        <v>2009</v>
      </c>
      <c r="B15" s="107">
        <v>198526</v>
      </c>
      <c r="C15" s="107">
        <v>76693</v>
      </c>
      <c r="D15" s="107">
        <v>121833</v>
      </c>
      <c r="E15" s="107"/>
      <c r="F15" s="107">
        <v>987576</v>
      </c>
      <c r="G15" s="107">
        <v>421649</v>
      </c>
      <c r="H15" s="107">
        <v>565927</v>
      </c>
    </row>
    <row r="16" spans="1:10" s="106" customFormat="1" ht="21.95" customHeight="1">
      <c r="A16" s="146">
        <v>2010</v>
      </c>
      <c r="B16" s="147">
        <f>+'116-118'!C7</f>
        <v>195745</v>
      </c>
      <c r="C16" s="147">
        <f>+'119'!B16</f>
        <v>80056</v>
      </c>
      <c r="D16" s="147">
        <f>+'134-136'!C6</f>
        <v>115689</v>
      </c>
      <c r="E16" s="147"/>
      <c r="F16" s="147">
        <f>+'116-118'!C42</f>
        <v>1070910</v>
      </c>
      <c r="G16" s="147">
        <f>+'121'!B16</f>
        <v>450765</v>
      </c>
      <c r="H16" s="147">
        <f>+'134-136'!C76</f>
        <v>620145</v>
      </c>
      <c r="I16" s="428"/>
      <c r="J16" s="428"/>
    </row>
    <row r="17" spans="1:10" s="106" customFormat="1" ht="21.95" customHeight="1">
      <c r="A17" s="146">
        <v>2011</v>
      </c>
      <c r="B17" s="147">
        <f>+'116-118'!D7</f>
        <v>200436</v>
      </c>
      <c r="C17" s="147">
        <f>+'119'!B17</f>
        <v>84468</v>
      </c>
      <c r="D17" s="147">
        <f>+'134-136'!D6</f>
        <v>115968</v>
      </c>
      <c r="E17" s="147"/>
      <c r="F17" s="147">
        <f>+'116-118'!D42</f>
        <v>1116508</v>
      </c>
      <c r="G17" s="147">
        <f>+'121'!B17</f>
        <v>474248</v>
      </c>
      <c r="H17" s="147">
        <f>+'134-136'!D76</f>
        <v>642260</v>
      </c>
      <c r="I17" s="428"/>
      <c r="J17" s="428"/>
    </row>
    <row r="18" spans="1:10" s="106" customFormat="1" ht="21.95" customHeight="1">
      <c r="A18" s="146">
        <v>2012</v>
      </c>
      <c r="B18" s="147">
        <f>+'116-118'!E7</f>
        <v>207024</v>
      </c>
      <c r="C18" s="147">
        <f>+'119'!B18</f>
        <v>87461</v>
      </c>
      <c r="D18" s="147">
        <f>+'134-136'!E6</f>
        <v>119563</v>
      </c>
      <c r="E18" s="147"/>
      <c r="F18" s="147">
        <f>+'116-118'!E42</f>
        <v>1080076</v>
      </c>
      <c r="G18" s="147">
        <f>+'121'!B18</f>
        <v>490571</v>
      </c>
      <c r="H18" s="147">
        <f>+'134-136'!E76</f>
        <v>589505</v>
      </c>
      <c r="I18" s="428"/>
      <c r="J18" s="428"/>
    </row>
    <row r="19" spans="1:10" s="106" customFormat="1" ht="21.95" customHeight="1">
      <c r="A19" s="146">
        <v>2013</v>
      </c>
      <c r="B19" s="147">
        <f>+'116-118'!F7</f>
        <v>213285.12</v>
      </c>
      <c r="C19" s="147">
        <f>+'119'!B19</f>
        <v>90241.12</v>
      </c>
      <c r="D19" s="147">
        <f>+'134-136'!F6</f>
        <v>123044</v>
      </c>
      <c r="E19" s="147"/>
      <c r="F19" s="147">
        <f>+'116-118'!F42</f>
        <v>1174546</v>
      </c>
      <c r="G19" s="147">
        <f>+'121'!B19</f>
        <v>514046</v>
      </c>
      <c r="H19" s="147">
        <f>+'134-136'!F76</f>
        <v>660500</v>
      </c>
      <c r="I19" s="428"/>
      <c r="J19" s="428"/>
    </row>
    <row r="20" spans="1:10" s="106" customFormat="1" ht="21.95" customHeight="1">
      <c r="A20" s="146">
        <v>2014</v>
      </c>
      <c r="B20" s="147">
        <f>+'116-118'!G7</f>
        <v>216619</v>
      </c>
      <c r="C20" s="147">
        <f>+'119'!B20</f>
        <v>94334</v>
      </c>
      <c r="D20" s="147">
        <f>+'134-136'!G6</f>
        <v>122285</v>
      </c>
      <c r="E20" s="147"/>
      <c r="F20" s="147">
        <f>+'116-118'!G42</f>
        <v>1249191</v>
      </c>
      <c r="G20" s="147">
        <f>+'121'!B20</f>
        <v>577791</v>
      </c>
      <c r="H20" s="147">
        <f>+'134-136'!G76</f>
        <v>671400</v>
      </c>
      <c r="I20" s="428"/>
      <c r="J20" s="428"/>
    </row>
    <row r="21" spans="1:10" s="106" customFormat="1" ht="21.95" customHeight="1">
      <c r="A21" s="146">
        <v>2015</v>
      </c>
      <c r="B21" s="147">
        <f>+'116-118'!H7</f>
        <v>211843</v>
      </c>
      <c r="C21" s="147">
        <f>+'119'!B21</f>
        <v>93449</v>
      </c>
      <c r="D21" s="147">
        <f>+'134-136'!H6</f>
        <v>118394</v>
      </c>
      <c r="E21" s="147"/>
      <c r="F21" s="147">
        <f>+'116-118'!H42</f>
        <v>1209217</v>
      </c>
      <c r="G21" s="147">
        <f>+'121'!B21</f>
        <v>555825</v>
      </c>
      <c r="H21" s="147">
        <f>+'134-136'!H76</f>
        <v>653392</v>
      </c>
      <c r="I21" s="428"/>
      <c r="J21" s="428"/>
    </row>
    <row r="22" spans="1:10" s="106" customFormat="1" ht="21.95" customHeight="1">
      <c r="A22" s="146">
        <v>2016</v>
      </c>
      <c r="B22" s="147">
        <f>+'116-118'!I7</f>
        <v>206308</v>
      </c>
      <c r="C22" s="147">
        <f>+'119'!B22</f>
        <v>93950</v>
      </c>
      <c r="D22" s="147">
        <f>+'134-136'!I6</f>
        <v>112358</v>
      </c>
      <c r="E22" s="147"/>
      <c r="F22" s="147">
        <f>+'116-118'!I42</f>
        <v>1169474</v>
      </c>
      <c r="G22" s="147">
        <f>+'121'!B22</f>
        <v>550292</v>
      </c>
      <c r="H22" s="147">
        <f>+'134-136'!I76</f>
        <v>619182</v>
      </c>
      <c r="I22" s="428"/>
      <c r="J22" s="428"/>
    </row>
    <row r="23" spans="1:10" s="106" customFormat="1" ht="21.95" customHeight="1">
      <c r="A23" s="146">
        <v>2017</v>
      </c>
      <c r="B23" s="147">
        <f>+'116-118'!J7</f>
        <v>201749</v>
      </c>
      <c r="C23" s="147">
        <f>+'119'!B23</f>
        <v>101491</v>
      </c>
      <c r="D23" s="147">
        <f>+'134-136'!J6</f>
        <v>100258</v>
      </c>
      <c r="E23" s="147"/>
      <c r="F23" s="147">
        <f>+'116-118'!J42</f>
        <v>1238499</v>
      </c>
      <c r="G23" s="147">
        <f>+'121'!B23</f>
        <v>643504</v>
      </c>
      <c r="H23" s="147">
        <f>+'134-136'!J76</f>
        <v>594995</v>
      </c>
      <c r="I23" s="428"/>
      <c r="J23" s="428"/>
    </row>
    <row r="24" spans="1:10" s="106" customFormat="1" ht="21.95" customHeight="1">
      <c r="A24" s="146">
        <v>2018</v>
      </c>
      <c r="B24" s="147">
        <f>+'116-118'!K7</f>
        <v>199853</v>
      </c>
      <c r="C24" s="147">
        <f>+'119'!B24</f>
        <v>105319</v>
      </c>
      <c r="D24" s="147">
        <f>+'134-136'!K6</f>
        <v>94534</v>
      </c>
      <c r="E24" s="147"/>
      <c r="F24" s="147">
        <f>+'116-118'!K42</f>
        <v>1265073</v>
      </c>
      <c r="G24" s="147">
        <f>+'121'!B24</f>
        <v>697451</v>
      </c>
      <c r="H24" s="147">
        <f>+'134-136'!K76</f>
        <v>567622</v>
      </c>
      <c r="I24" s="428"/>
      <c r="J24" s="428"/>
    </row>
    <row r="25" spans="1:10" s="106" customFormat="1" ht="21.95" customHeight="1">
      <c r="A25" s="146">
        <v>2019</v>
      </c>
      <c r="B25" s="147">
        <f>'116-118'!L7</f>
        <v>195444</v>
      </c>
      <c r="C25" s="147">
        <f>+'119'!B25</f>
        <v>105093</v>
      </c>
      <c r="D25" s="147">
        <f>'134-136'!L6</f>
        <v>90351</v>
      </c>
      <c r="E25" s="147"/>
      <c r="F25" s="147">
        <f>'116-118'!L42</f>
        <v>1263580</v>
      </c>
      <c r="G25" s="147">
        <f>'121'!B25</f>
        <v>703842</v>
      </c>
      <c r="H25" s="147">
        <f>'134-136'!L76</f>
        <v>559738</v>
      </c>
      <c r="I25" s="428"/>
      <c r="J25" s="428"/>
    </row>
    <row r="26" spans="1:10" s="106" customFormat="1" ht="21.95" customHeight="1">
      <c r="A26" s="146">
        <v>2020</v>
      </c>
      <c r="B26" s="147">
        <f>'116-118'!M7</f>
        <v>194866</v>
      </c>
      <c r="C26" s="147">
        <f>+'119'!B26</f>
        <v>107585</v>
      </c>
      <c r="D26" s="147">
        <f>'134-136'!M6</f>
        <v>87281</v>
      </c>
      <c r="E26" s="147"/>
      <c r="F26" s="147">
        <f>'116-118'!M42</f>
        <v>1230784</v>
      </c>
      <c r="G26" s="147">
        <f>'121'!B26</f>
        <v>716668</v>
      </c>
      <c r="H26" s="147">
        <f>'134-136'!M76</f>
        <v>514116</v>
      </c>
      <c r="I26" s="428"/>
      <c r="J26" s="428"/>
    </row>
    <row r="27" spans="1:10" s="106" customFormat="1" ht="21.95" customHeight="1">
      <c r="A27" s="146"/>
      <c r="B27" s="147"/>
      <c r="C27" s="147"/>
      <c r="D27" s="147"/>
      <c r="E27" s="147"/>
      <c r="F27" s="147"/>
      <c r="G27" s="147"/>
      <c r="H27" s="147"/>
    </row>
    <row r="28" spans="1:10" s="105" customFormat="1" ht="15.95" customHeight="1">
      <c r="A28" s="149"/>
      <c r="B28" s="586" t="s">
        <v>25</v>
      </c>
      <c r="C28" s="586"/>
      <c r="D28" s="586"/>
      <c r="E28" s="586"/>
      <c r="F28" s="586"/>
      <c r="G28" s="586"/>
      <c r="H28" s="586"/>
    </row>
    <row r="29" spans="1:10" s="105" customFormat="1" ht="15.95" customHeight="1">
      <c r="A29" s="149"/>
      <c r="B29" s="587" t="s">
        <v>22</v>
      </c>
      <c r="C29" s="587"/>
      <c r="D29" s="587"/>
      <c r="E29" s="587"/>
      <c r="F29" s="587"/>
      <c r="G29" s="587"/>
      <c r="H29" s="587"/>
    </row>
    <row r="30" spans="1:10" s="105" customFormat="1" ht="21.95" hidden="1" customHeight="1">
      <c r="A30" s="150">
        <v>2005</v>
      </c>
      <c r="B30" s="151">
        <f t="shared" ref="B30:H41" si="0">B11/B10*100</f>
        <v>103.19061168824608</v>
      </c>
      <c r="C30" s="151">
        <f t="shared" si="0"/>
        <v>88.696660482374767</v>
      </c>
      <c r="D30" s="151">
        <f t="shared" si="0"/>
        <v>111.45032114820394</v>
      </c>
      <c r="E30" s="151" t="e">
        <f t="shared" si="0"/>
        <v>#DIV/0!</v>
      </c>
      <c r="F30" s="151">
        <f t="shared" si="0"/>
        <v>101.23711983420071</v>
      </c>
      <c r="G30" s="151">
        <f t="shared" si="0"/>
        <v>75.043027620239172</v>
      </c>
      <c r="H30" s="151">
        <f t="shared" si="0"/>
        <v>120.78174245168867</v>
      </c>
    </row>
    <row r="31" spans="1:10" s="105" customFormat="1" ht="21.95" hidden="1" customHeight="1">
      <c r="A31" s="150">
        <v>2006</v>
      </c>
      <c r="B31" s="151">
        <f t="shared" si="0"/>
        <v>101.66209807248836</v>
      </c>
      <c r="C31" s="151">
        <f t="shared" si="0"/>
        <v>121.57088322961877</v>
      </c>
      <c r="D31" s="151">
        <f t="shared" si="0"/>
        <v>92.632910391715086</v>
      </c>
      <c r="E31" s="151" t="e">
        <f t="shared" si="0"/>
        <v>#DIV/0!</v>
      </c>
      <c r="F31" s="151">
        <f t="shared" si="0"/>
        <v>122.787574457595</v>
      </c>
      <c r="G31" s="151">
        <f t="shared" si="0"/>
        <v>157.61273860554076</v>
      </c>
      <c r="H31" s="151">
        <f t="shared" si="0"/>
        <v>106.65291710859341</v>
      </c>
    </row>
    <row r="32" spans="1:10" s="105" customFormat="1" ht="21.95" hidden="1" customHeight="1">
      <c r="A32" s="150">
        <v>2007</v>
      </c>
      <c r="B32" s="151">
        <f t="shared" si="0"/>
        <v>100.92927455595976</v>
      </c>
      <c r="C32" s="151">
        <f t="shared" si="0"/>
        <v>100.7269442532691</v>
      </c>
      <c r="D32" s="151">
        <f t="shared" si="0"/>
        <v>101.04970301085547</v>
      </c>
      <c r="E32" s="151" t="e">
        <f t="shared" si="0"/>
        <v>#DIV/0!</v>
      </c>
      <c r="F32" s="151">
        <f t="shared" si="0"/>
        <v>96.195241815459951</v>
      </c>
      <c r="G32" s="151">
        <f t="shared" si="0"/>
        <v>86.86022036555768</v>
      </c>
      <c r="H32" s="151">
        <f t="shared" si="0"/>
        <v>102.58670764615488</v>
      </c>
    </row>
    <row r="33" spans="1:8" s="105" customFormat="1" ht="21.95" hidden="1" customHeight="1">
      <c r="A33" s="150">
        <v>2008</v>
      </c>
      <c r="B33" s="151">
        <f t="shared" si="0"/>
        <v>103.15864240393941</v>
      </c>
      <c r="C33" s="151">
        <f t="shared" si="0"/>
        <v>108.44970178360451</v>
      </c>
      <c r="D33" s="151">
        <f t="shared" si="0"/>
        <v>100.01942469131633</v>
      </c>
      <c r="E33" s="151" t="e">
        <f t="shared" si="0"/>
        <v>#DIV/0!</v>
      </c>
      <c r="F33" s="151">
        <f t="shared" si="0"/>
        <v>108.36976273062815</v>
      </c>
      <c r="G33" s="151">
        <f t="shared" si="0"/>
        <v>116.92609649800636</v>
      </c>
      <c r="H33" s="151">
        <f t="shared" si="0"/>
        <v>103.40952258083011</v>
      </c>
    </row>
    <row r="34" spans="1:8" s="105" customFormat="1" ht="21.95" hidden="1" customHeight="1">
      <c r="A34" s="150">
        <v>2009</v>
      </c>
      <c r="B34" s="151">
        <f t="shared" si="0"/>
        <v>102.00908455625436</v>
      </c>
      <c r="C34" s="151">
        <f t="shared" si="0"/>
        <v>100.66415530208566</v>
      </c>
      <c r="D34" s="151">
        <f t="shared" si="0"/>
        <v>102.87429599169123</v>
      </c>
      <c r="E34" s="151" t="e">
        <f t="shared" si="0"/>
        <v>#DIV/0!</v>
      </c>
      <c r="F34" s="151">
        <f t="shared" si="0"/>
        <v>103.36747948248018</v>
      </c>
      <c r="G34" s="151">
        <f t="shared" si="0"/>
        <v>111.46154679862856</v>
      </c>
      <c r="H34" s="151">
        <f t="shared" si="0"/>
        <v>98.061901329378003</v>
      </c>
    </row>
    <row r="35" spans="1:8" s="105" customFormat="1" ht="21.95" hidden="1" customHeight="1">
      <c r="A35" s="150">
        <v>2010</v>
      </c>
      <c r="B35" s="151">
        <f t="shared" si="0"/>
        <v>98.59917592657888</v>
      </c>
      <c r="C35" s="151">
        <f t="shared" si="0"/>
        <v>104.38501558160458</v>
      </c>
      <c r="D35" s="151">
        <f t="shared" si="0"/>
        <v>94.957031346186994</v>
      </c>
      <c r="E35" s="151" t="e">
        <f t="shared" si="0"/>
        <v>#DIV/0!</v>
      </c>
      <c r="F35" s="151">
        <f t="shared" si="0"/>
        <v>108.43823665216652</v>
      </c>
      <c r="G35" s="151">
        <f t="shared" si="0"/>
        <v>106.90526954884277</v>
      </c>
      <c r="H35" s="151">
        <f t="shared" si="0"/>
        <v>109.58038757648956</v>
      </c>
    </row>
    <row r="36" spans="1:8" s="105" customFormat="1" ht="21.95" customHeight="1">
      <c r="A36" s="150">
        <v>2011</v>
      </c>
      <c r="B36" s="354">
        <f t="shared" si="0"/>
        <v>102.39648522312193</v>
      </c>
      <c r="C36" s="354">
        <f t="shared" si="0"/>
        <v>105.51114220045967</v>
      </c>
      <c r="D36" s="354">
        <f t="shared" si="0"/>
        <v>100.24116380986956</v>
      </c>
      <c r="E36" s="354" t="e">
        <f t="shared" si="0"/>
        <v>#DIV/0!</v>
      </c>
      <c r="F36" s="354">
        <f t="shared" si="0"/>
        <v>104.25787414441923</v>
      </c>
      <c r="G36" s="354">
        <f t="shared" si="0"/>
        <v>105.20958814459863</v>
      </c>
      <c r="H36" s="354">
        <f t="shared" si="0"/>
        <v>103.56610147626766</v>
      </c>
    </row>
    <row r="37" spans="1:8" s="105" customFormat="1" ht="21.95" customHeight="1">
      <c r="A37" s="150">
        <v>2012</v>
      </c>
      <c r="B37" s="354">
        <f t="shared" si="0"/>
        <v>103.28683470035323</v>
      </c>
      <c r="C37" s="354">
        <f t="shared" si="0"/>
        <v>103.54335369607426</v>
      </c>
      <c r="D37" s="354">
        <f t="shared" si="0"/>
        <v>103.09999310154525</v>
      </c>
      <c r="E37" s="354" t="e">
        <f t="shared" si="0"/>
        <v>#DIV/0!</v>
      </c>
      <c r="F37" s="354">
        <f t="shared" si="0"/>
        <v>96.736969193234629</v>
      </c>
      <c r="G37" s="354">
        <f t="shared" si="0"/>
        <v>103.44187007641573</v>
      </c>
      <c r="H37" s="354">
        <f t="shared" si="0"/>
        <v>91.786036807523431</v>
      </c>
    </row>
    <row r="38" spans="1:8" s="105" customFormat="1" ht="21.95" customHeight="1">
      <c r="A38" s="150">
        <v>2013</v>
      </c>
      <c r="B38" s="354">
        <f t="shared" si="0"/>
        <v>103.02434500347786</v>
      </c>
      <c r="C38" s="354">
        <f t="shared" si="0"/>
        <v>103.1786967905695</v>
      </c>
      <c r="D38" s="354">
        <f t="shared" si="0"/>
        <v>102.91143581208233</v>
      </c>
      <c r="E38" s="354" t="e">
        <f t="shared" si="0"/>
        <v>#DIV/0!</v>
      </c>
      <c r="F38" s="354">
        <f t="shared" si="0"/>
        <v>108.74660672026783</v>
      </c>
      <c r="G38" s="354">
        <f t="shared" si="0"/>
        <v>104.78524005699481</v>
      </c>
      <c r="H38" s="354">
        <f t="shared" si="0"/>
        <v>112.04315485025573</v>
      </c>
    </row>
    <row r="39" spans="1:8" s="105" customFormat="1" ht="21.95" customHeight="1">
      <c r="A39" s="150">
        <v>2014</v>
      </c>
      <c r="B39" s="354">
        <f t="shared" si="0"/>
        <v>101.56310951274989</v>
      </c>
      <c r="C39" s="354">
        <f t="shared" si="0"/>
        <v>104.53549335380589</v>
      </c>
      <c r="D39" s="354">
        <f t="shared" si="0"/>
        <v>99.383147491954091</v>
      </c>
      <c r="E39" s="354" t="e">
        <f t="shared" si="0"/>
        <v>#DIV/0!</v>
      </c>
      <c r="F39" s="354">
        <f t="shared" si="0"/>
        <v>106.35522150686307</v>
      </c>
      <c r="G39" s="354">
        <f t="shared" si="0"/>
        <v>112.40064118775364</v>
      </c>
      <c r="H39" s="354">
        <f t="shared" si="0"/>
        <v>101.65026495079485</v>
      </c>
    </row>
    <row r="40" spans="1:8" s="105" customFormat="1" ht="21.95" customHeight="1">
      <c r="A40" s="150">
        <v>2015</v>
      </c>
      <c r="B40" s="354">
        <f t="shared" si="0"/>
        <v>97.795207253288027</v>
      </c>
      <c r="C40" s="354">
        <f t="shared" si="0"/>
        <v>99.061844085907524</v>
      </c>
      <c r="D40" s="354">
        <f t="shared" si="0"/>
        <v>96.818088890706136</v>
      </c>
      <c r="E40" s="354" t="e">
        <f t="shared" si="0"/>
        <v>#DIV/0!</v>
      </c>
      <c r="F40" s="354">
        <f t="shared" si="0"/>
        <v>96.800008965802661</v>
      </c>
      <c r="G40" s="354">
        <f t="shared" si="0"/>
        <v>96.198279308608122</v>
      </c>
      <c r="H40" s="354">
        <f t="shared" si="0"/>
        <v>97.317843312481372</v>
      </c>
    </row>
    <row r="41" spans="1:8" s="105" customFormat="1" ht="21.95" customHeight="1">
      <c r="A41" s="150">
        <v>2016</v>
      </c>
      <c r="B41" s="354">
        <f t="shared" si="0"/>
        <v>97.387216004305074</v>
      </c>
      <c r="C41" s="354">
        <f t="shared" si="0"/>
        <v>100.53612130680906</v>
      </c>
      <c r="D41" s="354">
        <f t="shared" si="0"/>
        <v>94.901768670709657</v>
      </c>
      <c r="E41" s="354" t="e">
        <f t="shared" si="0"/>
        <v>#DIV/0!</v>
      </c>
      <c r="F41" s="354">
        <f t="shared" si="0"/>
        <v>96.713327715372841</v>
      </c>
      <c r="G41" s="354">
        <f t="shared" si="0"/>
        <v>99.004542796743578</v>
      </c>
      <c r="H41" s="354">
        <f t="shared" si="0"/>
        <v>94.764245659573419</v>
      </c>
    </row>
    <row r="42" spans="1:8" s="105" customFormat="1" ht="21.95" customHeight="1">
      <c r="A42" s="146">
        <v>2017</v>
      </c>
      <c r="B42" s="354">
        <f t="shared" ref="B42:H42" si="1">B23/B22*100</f>
        <v>97.790197180913978</v>
      </c>
      <c r="C42" s="354">
        <f t="shared" si="1"/>
        <v>108.02660989888237</v>
      </c>
      <c r="D42" s="354">
        <f t="shared" si="1"/>
        <v>89.230851385749119</v>
      </c>
      <c r="E42" s="354" t="e">
        <f t="shared" si="1"/>
        <v>#DIV/0!</v>
      </c>
      <c r="F42" s="354">
        <f t="shared" si="1"/>
        <v>105.90222612901185</v>
      </c>
      <c r="G42" s="354">
        <f t="shared" si="1"/>
        <v>116.93864348382313</v>
      </c>
      <c r="H42" s="354">
        <f t="shared" si="1"/>
        <v>96.093717194621291</v>
      </c>
    </row>
    <row r="43" spans="1:8" ht="18.75" customHeight="1">
      <c r="A43" s="146">
        <v>2018</v>
      </c>
      <c r="B43" s="354">
        <f t="shared" ref="B43:H44" si="2">B24/B23*100</f>
        <v>99.060218390177894</v>
      </c>
      <c r="C43" s="354">
        <f t="shared" si="2"/>
        <v>103.77176301346918</v>
      </c>
      <c r="D43" s="354">
        <f t="shared" si="2"/>
        <v>94.290729916814627</v>
      </c>
      <c r="E43" s="354" t="e">
        <f t="shared" si="2"/>
        <v>#DIV/0!</v>
      </c>
      <c r="F43" s="354">
        <f t="shared" si="2"/>
        <v>102.14566180513671</v>
      </c>
      <c r="G43" s="354">
        <f t="shared" si="2"/>
        <v>108.3833200726025</v>
      </c>
      <c r="H43" s="354">
        <f t="shared" si="2"/>
        <v>95.39945713829529</v>
      </c>
    </row>
    <row r="44" spans="1:8" ht="20.100000000000001" customHeight="1">
      <c r="A44" s="146">
        <v>2019</v>
      </c>
      <c r="B44" s="354">
        <f t="shared" si="2"/>
        <v>97.793878500698014</v>
      </c>
      <c r="C44" s="354">
        <f t="shared" si="2"/>
        <v>99.785413837958956</v>
      </c>
      <c r="D44" s="354">
        <f t="shared" si="2"/>
        <v>95.57513698775044</v>
      </c>
      <c r="E44" s="354" t="e">
        <f t="shared" si="2"/>
        <v>#DIV/0!</v>
      </c>
      <c r="F44" s="354">
        <f t="shared" si="2"/>
        <v>99.881983095046692</v>
      </c>
      <c r="G44" s="354">
        <f t="shared" si="2"/>
        <v>100.91633677491323</v>
      </c>
      <c r="H44" s="354">
        <f t="shared" si="2"/>
        <v>98.61104749287378</v>
      </c>
    </row>
    <row r="45" spans="1:8" ht="20.100000000000001" customHeight="1">
      <c r="A45" s="13">
        <v>2020</v>
      </c>
      <c r="B45" s="323">
        <f>B26/B25*100</f>
        <v>99.704263113730789</v>
      </c>
      <c r="C45" s="323">
        <f t="shared" ref="C45:H45" si="3">C26/C25*100</f>
        <v>102.37123309830341</v>
      </c>
      <c r="D45" s="323">
        <f t="shared" si="3"/>
        <v>96.602140540779843</v>
      </c>
      <c r="E45" s="323" t="e">
        <f t="shared" si="3"/>
        <v>#DIV/0!</v>
      </c>
      <c r="F45" s="323">
        <f t="shared" si="3"/>
        <v>97.404517323794309</v>
      </c>
      <c r="G45" s="323">
        <f t="shared" si="3"/>
        <v>101.82228397850655</v>
      </c>
      <c r="H45" s="323">
        <f t="shared" si="3"/>
        <v>91.84940096973942</v>
      </c>
    </row>
    <row r="46" spans="1:8" ht="15.95" customHeight="1">
      <c r="A46" s="13"/>
      <c r="B46" s="421"/>
      <c r="C46" s="421"/>
      <c r="D46" s="421"/>
      <c r="E46" s="421"/>
      <c r="F46" s="421"/>
      <c r="G46" s="421"/>
      <c r="H46" s="421"/>
    </row>
    <row r="47" spans="1:8" ht="15.95" customHeight="1">
      <c r="A47" s="421"/>
      <c r="B47" s="421"/>
      <c r="C47" s="421"/>
      <c r="D47" s="421"/>
      <c r="E47" s="421"/>
      <c r="F47" s="421"/>
      <c r="G47" s="421"/>
      <c r="H47" s="421"/>
    </row>
    <row r="48" spans="1:8" ht="15.95" customHeight="1">
      <c r="A48" s="421"/>
      <c r="B48" s="421"/>
      <c r="C48" s="421"/>
      <c r="D48" s="421"/>
      <c r="E48" s="421"/>
      <c r="F48" s="421"/>
      <c r="G48" s="421"/>
      <c r="H48" s="421"/>
    </row>
    <row r="49" spans="1:8" ht="15.95" customHeight="1">
      <c r="A49" s="421"/>
      <c r="B49" s="421"/>
      <c r="C49" s="421"/>
      <c r="D49" s="421"/>
      <c r="E49" s="421"/>
      <c r="F49" s="421"/>
      <c r="G49" s="421"/>
      <c r="H49" s="421"/>
    </row>
    <row r="50" spans="1:8" ht="15.95" customHeight="1">
      <c r="A50" s="421"/>
      <c r="B50" s="421"/>
      <c r="C50" s="421"/>
      <c r="D50" s="421"/>
      <c r="E50" s="421"/>
      <c r="F50" s="421"/>
      <c r="G50" s="421"/>
      <c r="H50" s="421"/>
    </row>
    <row r="51" spans="1:8" ht="15.95" customHeight="1">
      <c r="A51" s="421"/>
      <c r="B51" s="421"/>
      <c r="C51" s="421"/>
      <c r="D51" s="421"/>
      <c r="E51" s="421"/>
      <c r="F51" s="421"/>
      <c r="G51" s="421"/>
      <c r="H51" s="421"/>
    </row>
    <row r="52" spans="1:8" ht="15.95" customHeight="1">
      <c r="A52" s="421"/>
      <c r="B52" s="421"/>
      <c r="C52" s="421"/>
      <c r="D52" s="421"/>
      <c r="E52" s="421"/>
      <c r="F52" s="421"/>
      <c r="G52" s="421"/>
      <c r="H52" s="421"/>
    </row>
    <row r="53" spans="1:8" ht="15.95" customHeight="1">
      <c r="A53" s="421"/>
      <c r="B53" s="421"/>
      <c r="C53" s="421"/>
      <c r="D53" s="421"/>
      <c r="E53" s="421"/>
      <c r="F53" s="421"/>
      <c r="G53" s="421"/>
      <c r="H53" s="421"/>
    </row>
    <row r="54" spans="1:8" ht="15.95" customHeight="1">
      <c r="A54" s="421"/>
      <c r="B54" s="421"/>
      <c r="C54" s="421"/>
      <c r="D54" s="421"/>
      <c r="E54" s="421"/>
      <c r="F54" s="421"/>
      <c r="G54" s="421"/>
      <c r="H54" s="421"/>
    </row>
    <row r="55" spans="1:8" ht="15.95" customHeight="1">
      <c r="A55" s="421"/>
      <c r="B55" s="421"/>
      <c r="C55" s="421"/>
      <c r="D55" s="421"/>
      <c r="E55" s="421"/>
      <c r="F55" s="421"/>
      <c r="G55" s="421"/>
      <c r="H55" s="421"/>
    </row>
    <row r="56" spans="1:8" ht="15.95" customHeight="1">
      <c r="A56" s="421"/>
      <c r="B56" s="421"/>
      <c r="C56" s="421"/>
      <c r="D56" s="421"/>
      <c r="E56" s="421"/>
      <c r="F56" s="421"/>
      <c r="G56" s="421"/>
      <c r="H56" s="421"/>
    </row>
    <row r="57" spans="1:8" ht="15.95" customHeight="1">
      <c r="A57" s="421"/>
      <c r="B57" s="421"/>
      <c r="C57" s="421"/>
      <c r="D57" s="421"/>
      <c r="E57" s="421"/>
      <c r="F57" s="421"/>
      <c r="G57" s="421"/>
      <c r="H57" s="421"/>
    </row>
    <row r="58" spans="1:8" ht="15.95" customHeight="1">
      <c r="A58" s="421"/>
      <c r="B58" s="421"/>
      <c r="C58" s="421"/>
      <c r="D58" s="421"/>
      <c r="E58" s="421"/>
      <c r="F58" s="421"/>
      <c r="G58" s="421"/>
      <c r="H58" s="421"/>
    </row>
    <row r="59" spans="1:8" ht="15.95" customHeight="1">
      <c r="A59" s="421"/>
      <c r="B59" s="421"/>
      <c r="C59" s="421"/>
      <c r="D59" s="421"/>
      <c r="E59" s="421"/>
      <c r="F59" s="421"/>
      <c r="G59" s="421"/>
      <c r="H59" s="421"/>
    </row>
    <row r="60" spans="1:8" ht="15.95" customHeight="1">
      <c r="A60" s="421"/>
      <c r="B60" s="421"/>
      <c r="C60" s="421"/>
      <c r="D60" s="421"/>
      <c r="E60" s="421"/>
      <c r="F60" s="421"/>
      <c r="G60" s="421"/>
      <c r="H60" s="421"/>
    </row>
    <row r="61" spans="1:8" ht="15.95" customHeight="1">
      <c r="A61" s="421"/>
      <c r="B61" s="421"/>
      <c r="C61" s="421"/>
      <c r="D61" s="421"/>
      <c r="E61" s="421"/>
      <c r="F61" s="421"/>
      <c r="G61" s="421"/>
      <c r="H61" s="421"/>
    </row>
    <row r="62" spans="1:8" ht="15.95" customHeight="1">
      <c r="A62" s="421"/>
      <c r="B62" s="421"/>
      <c r="C62" s="421"/>
      <c r="D62" s="421"/>
      <c r="E62" s="421"/>
      <c r="F62" s="421"/>
      <c r="G62" s="421"/>
      <c r="H62" s="421"/>
    </row>
    <row r="63" spans="1:8" ht="15.95" customHeight="1"/>
    <row r="64" spans="1:8" ht="15.95" customHeight="1"/>
    <row r="65" ht="15.95" customHeight="1"/>
    <row r="66" ht="15.95" customHeight="1"/>
    <row r="67" ht="15.95" customHeight="1"/>
    <row r="68" ht="15.95" customHeight="1"/>
    <row r="69" ht="15.95" customHeight="1"/>
    <row r="70" ht="15.95" customHeight="1"/>
    <row r="71" ht="15.95" customHeight="1"/>
    <row r="72" ht="15.95" customHeight="1"/>
    <row r="73" ht="15.95" customHeight="1"/>
    <row r="74" ht="15.95" customHeight="1"/>
    <row r="75" ht="15.95" customHeight="1"/>
    <row r="76" ht="15.95" customHeight="1"/>
    <row r="77" ht="15.95" customHeight="1"/>
    <row r="78" ht="15.95" customHeight="1"/>
    <row r="79" ht="15.95" customHeight="1"/>
    <row r="80" ht="15.95" customHeight="1"/>
    <row r="81" ht="15.95" customHeight="1"/>
    <row r="82" ht="15.95" customHeight="1"/>
    <row r="83" ht="15.95" customHeight="1"/>
    <row r="84" ht="15.95" customHeight="1"/>
    <row r="85" ht="15.95" customHeight="1"/>
    <row r="86" ht="15.95" customHeight="1"/>
    <row r="87" ht="15.95" customHeight="1"/>
    <row r="88" ht="15.95" customHeight="1"/>
    <row r="89" ht="15.95" customHeight="1"/>
    <row r="90" ht="15.95" customHeight="1"/>
    <row r="91" ht="15.95" customHeight="1"/>
    <row r="92" ht="15.95" customHeight="1"/>
    <row r="93" ht="15.95" customHeight="1"/>
    <row r="94" ht="15.95" customHeight="1"/>
    <row r="95" ht="15.95" customHeight="1"/>
    <row r="96" ht="15.95" customHeight="1"/>
    <row r="97" ht="15.95" customHeight="1"/>
    <row r="98" ht="15.95" customHeight="1"/>
    <row r="99" ht="15.95" customHeight="1"/>
    <row r="100" ht="15.95" customHeight="1"/>
    <row r="101" ht="15.95" customHeight="1"/>
    <row r="102" ht="15.95" customHeight="1"/>
    <row r="103" ht="15.95" customHeight="1"/>
    <row r="104" ht="15.95" customHeight="1"/>
    <row r="105" ht="15.95" customHeight="1"/>
    <row r="106" ht="15.95" customHeight="1"/>
    <row r="107" ht="15.95" customHeight="1"/>
    <row r="108" ht="15.95" customHeight="1"/>
    <row r="109" ht="15.95" customHeight="1"/>
    <row r="110" ht="15.95" customHeight="1"/>
    <row r="111" ht="15.95" customHeight="1"/>
    <row r="112" ht="15.95" customHeight="1"/>
    <row r="113" ht="15.95" customHeight="1"/>
    <row r="114" ht="15.95" customHeight="1"/>
    <row r="115" ht="15.95" customHeight="1"/>
    <row r="116" ht="15.95" customHeight="1"/>
    <row r="117" ht="15.95" customHeight="1"/>
    <row r="118" ht="15.95" customHeight="1"/>
    <row r="119" ht="15.95" customHeight="1"/>
    <row r="120" ht="15.95" customHeight="1"/>
    <row r="121" ht="15.95" customHeight="1"/>
    <row r="122" ht="15.95" customHeight="1"/>
    <row r="123" ht="15.95" customHeight="1"/>
    <row r="124" ht="15.95" customHeight="1"/>
    <row r="125" ht="15.95" customHeight="1"/>
    <row r="126" ht="15.95" customHeight="1"/>
    <row r="127" ht="15.95" customHeight="1"/>
    <row r="128" ht="15.95" customHeight="1"/>
    <row r="129" ht="15.95" customHeight="1"/>
    <row r="130" ht="15.95" customHeight="1"/>
    <row r="131" ht="15.95" customHeight="1"/>
    <row r="132" ht="15.95" customHeight="1"/>
    <row r="133" ht="15.95" customHeight="1"/>
    <row r="134" ht="15.95" customHeight="1"/>
    <row r="135" ht="15.95" customHeight="1"/>
    <row r="136" ht="15.95" customHeight="1"/>
    <row r="137" ht="15.95" customHeight="1"/>
    <row r="138" ht="15.95" customHeight="1"/>
    <row r="139" ht="15.95" customHeight="1"/>
    <row r="140" ht="15.95" customHeight="1"/>
    <row r="141" ht="15.95" customHeight="1"/>
    <row r="142" ht="15.95" customHeight="1"/>
    <row r="143" ht="15.95" customHeight="1"/>
    <row r="144" ht="15.95" customHeight="1"/>
    <row r="145" ht="15.95" customHeight="1"/>
    <row r="146" ht="15.95" customHeight="1"/>
    <row r="147" ht="15.95" customHeight="1"/>
    <row r="148" ht="15.95" customHeight="1"/>
    <row r="149" ht="15.95" customHeight="1"/>
    <row r="150" ht="15.95" customHeight="1"/>
    <row r="151" ht="15.95" customHeight="1"/>
    <row r="152" ht="15.95" customHeight="1"/>
    <row r="153" ht="15.95" customHeight="1"/>
    <row r="154" ht="15.95" customHeight="1"/>
    <row r="155" ht="15.95" customHeight="1"/>
    <row r="156" ht="15.95" customHeight="1"/>
    <row r="157" ht="15.95" customHeight="1"/>
    <row r="158" ht="15.95" customHeight="1"/>
    <row r="159" ht="15.95" customHeight="1"/>
    <row r="160" ht="15.95" customHeight="1"/>
    <row r="161" ht="15.95" customHeight="1"/>
    <row r="162" ht="15.95" customHeight="1"/>
    <row r="163" ht="15.95" customHeight="1"/>
    <row r="164" ht="15.95" customHeight="1"/>
    <row r="165" ht="15.95" customHeight="1"/>
    <row r="166" ht="15.95" customHeight="1"/>
    <row r="167" ht="15.95" customHeight="1"/>
    <row r="168" ht="15.95" customHeight="1"/>
    <row r="169" ht="15.95" customHeight="1"/>
    <row r="170" ht="15.95" customHeight="1"/>
    <row r="171" ht="15.95" customHeight="1"/>
    <row r="172" ht="15.95" customHeight="1"/>
    <row r="173" ht="15.95" customHeight="1"/>
    <row r="174" ht="15.95" customHeight="1"/>
    <row r="175" ht="15.95" customHeight="1"/>
    <row r="176" ht="15.95" customHeight="1"/>
    <row r="177" ht="15.95" customHeight="1"/>
    <row r="178" ht="15.95" customHeight="1"/>
    <row r="179" ht="15.95" customHeight="1"/>
    <row r="180" ht="15.95" customHeight="1"/>
    <row r="181" ht="15.95" customHeight="1"/>
    <row r="182" ht="15.95" customHeight="1"/>
    <row r="183" ht="15.95" customHeight="1"/>
    <row r="184" ht="15.95" customHeight="1"/>
    <row r="185" ht="15.95" customHeight="1"/>
    <row r="186" ht="15.95" customHeight="1"/>
    <row r="187" ht="15.95" customHeight="1"/>
    <row r="188" ht="15.95" customHeight="1"/>
    <row r="189" ht="15.95" customHeight="1"/>
    <row r="190" ht="15.95" customHeight="1"/>
    <row r="191" ht="15.95" customHeight="1"/>
    <row r="192" ht="15.95" customHeight="1"/>
    <row r="193" ht="15.95" customHeight="1"/>
    <row r="194" ht="15.95" customHeight="1"/>
    <row r="195" ht="15.95" customHeight="1"/>
    <row r="196" ht="15.95" customHeight="1"/>
    <row r="197" ht="15.95" customHeight="1"/>
    <row r="198" ht="15.95" customHeight="1"/>
    <row r="199" ht="15.95" customHeight="1"/>
    <row r="200" ht="15.95" customHeight="1"/>
    <row r="201" ht="15.95" customHeight="1"/>
    <row r="202" ht="15.95" customHeight="1"/>
    <row r="203" ht="15.95" customHeight="1"/>
    <row r="204" ht="15.95" customHeight="1"/>
    <row r="205" ht="15.95" customHeight="1"/>
    <row r="206" ht="15.95" customHeight="1"/>
    <row r="207" ht="15.95" customHeight="1"/>
    <row r="208" ht="15.95" customHeight="1"/>
    <row r="209" ht="15.95" customHeight="1"/>
    <row r="210" ht="15.95" customHeight="1"/>
    <row r="211" ht="15.95" customHeight="1"/>
    <row r="212" ht="15.95" customHeight="1"/>
    <row r="213" ht="15.95" customHeight="1"/>
    <row r="214" ht="15.95" customHeight="1"/>
    <row r="215" ht="15.95" customHeight="1"/>
    <row r="216" ht="15.95" customHeight="1"/>
    <row r="217" ht="15.95" customHeight="1"/>
    <row r="218" ht="15.95" customHeight="1"/>
    <row r="219" ht="15.95" customHeight="1"/>
    <row r="220" ht="15.95" customHeight="1"/>
    <row r="221" ht="15.95" customHeight="1"/>
    <row r="222" ht="15.95" customHeight="1"/>
    <row r="223" ht="15.95" customHeight="1"/>
    <row r="224" ht="15.95" customHeight="1"/>
    <row r="225" ht="15.95" customHeight="1"/>
    <row r="226" ht="15.95" customHeight="1"/>
    <row r="227" ht="15.95" customHeight="1"/>
    <row r="228" ht="15.95" customHeight="1"/>
    <row r="229" ht="15.95" customHeight="1"/>
    <row r="230" ht="15.95" customHeight="1"/>
    <row r="231" ht="15.95" customHeight="1"/>
    <row r="232" ht="15.95" customHeight="1"/>
    <row r="233" ht="15.95" customHeight="1"/>
    <row r="234" ht="15.95" customHeight="1"/>
    <row r="235" ht="15.95" customHeight="1"/>
    <row r="236" ht="15.95" customHeight="1"/>
    <row r="237" ht="15.95" customHeight="1"/>
    <row r="238" ht="15.95" customHeight="1"/>
    <row r="239" ht="15.95" customHeight="1"/>
    <row r="240" ht="15.95" customHeight="1"/>
    <row r="241" ht="15.95" customHeight="1"/>
    <row r="242" ht="15.95" customHeight="1"/>
    <row r="243" ht="15.95" customHeight="1"/>
    <row r="244" ht="15.95" customHeight="1"/>
    <row r="245" ht="15.95" customHeight="1"/>
    <row r="246" ht="15.95" customHeight="1"/>
    <row r="247" ht="15.95" customHeight="1"/>
    <row r="248" ht="15.95" customHeight="1"/>
    <row r="249" ht="15.95" customHeight="1"/>
    <row r="250" ht="15.95" customHeight="1"/>
    <row r="251" ht="15.95" customHeight="1"/>
    <row r="252" ht="15.95" customHeight="1"/>
    <row r="253" ht="15.95" customHeight="1"/>
    <row r="254" ht="15.95" customHeight="1"/>
    <row r="255" ht="15.95" customHeight="1"/>
    <row r="256" ht="15.95" customHeight="1"/>
    <row r="257" ht="15.95" customHeight="1"/>
    <row r="258" ht="15.95" customHeight="1"/>
    <row r="259" ht="15.95" customHeight="1"/>
    <row r="260" ht="15.95" customHeight="1"/>
    <row r="261" ht="15.95" customHeight="1"/>
    <row r="262" ht="15.95" customHeight="1"/>
    <row r="263" ht="15.95" customHeight="1"/>
    <row r="264" ht="15.95" customHeight="1"/>
    <row r="265" ht="15.95" customHeight="1"/>
    <row r="266" ht="15.95" customHeight="1"/>
    <row r="267" ht="15.95" customHeight="1"/>
    <row r="268" ht="15.95" customHeight="1"/>
    <row r="269" ht="15.95" customHeight="1"/>
    <row r="270" ht="15.95" customHeight="1"/>
    <row r="271" ht="15.95" customHeight="1"/>
    <row r="272" ht="15.95" customHeight="1"/>
    <row r="273" ht="15.95" customHeight="1"/>
    <row r="274" ht="15.95" customHeight="1"/>
    <row r="275" ht="15.95" customHeight="1"/>
    <row r="276" ht="15.95" customHeight="1"/>
    <row r="277" ht="15.95" customHeight="1"/>
    <row r="278" ht="15.95" customHeight="1"/>
    <row r="279" ht="15.95" customHeight="1"/>
    <row r="280" ht="15.95" customHeight="1"/>
    <row r="281" ht="15.95" customHeight="1"/>
    <row r="282" ht="15.95" customHeight="1"/>
    <row r="283" ht="15.95" customHeight="1"/>
    <row r="284" ht="15.95" customHeight="1"/>
    <row r="285" ht="15.95" customHeight="1"/>
    <row r="286" ht="15.95" customHeight="1"/>
    <row r="287" ht="15.95" customHeight="1"/>
    <row r="288" ht="15.95" customHeight="1"/>
    <row r="289" ht="15.95" customHeight="1"/>
    <row r="290" ht="15.95" customHeight="1"/>
    <row r="291" ht="15.95" customHeight="1"/>
    <row r="292" ht="15.95" customHeight="1"/>
    <row r="293" ht="15.95" customHeight="1"/>
    <row r="294" ht="15.95" customHeight="1"/>
    <row r="295" ht="15.95" customHeight="1"/>
    <row r="296" ht="15.95" customHeight="1"/>
    <row r="297" ht="15.95" customHeight="1"/>
    <row r="298" ht="15.95" customHeight="1"/>
    <row r="299" ht="15.95" customHeight="1"/>
    <row r="300" ht="15.95" customHeight="1"/>
    <row r="301" ht="15.95" customHeight="1"/>
    <row r="302" ht="15.95" customHeight="1"/>
    <row r="303" ht="15.95" customHeight="1"/>
    <row r="304" ht="15.95" customHeight="1"/>
    <row r="305" ht="15.95" customHeight="1"/>
    <row r="306" ht="15.95" customHeight="1"/>
    <row r="307" ht="15.95" customHeight="1"/>
    <row r="308" ht="15.95" customHeight="1"/>
    <row r="309" ht="15.95" customHeight="1"/>
    <row r="310" ht="15.95" customHeight="1"/>
    <row r="311" ht="15.95" customHeight="1"/>
    <row r="312" ht="15.95" customHeight="1"/>
    <row r="313" ht="15.95" customHeight="1"/>
    <row r="314" ht="15.95" customHeight="1"/>
    <row r="315" ht="15.95" customHeight="1"/>
    <row r="316" ht="15.95" customHeight="1"/>
    <row r="317" ht="15.95" customHeight="1"/>
    <row r="318" ht="15.95" customHeight="1"/>
    <row r="319" ht="15.95" customHeight="1"/>
    <row r="320" ht="15.95" customHeight="1"/>
    <row r="321" ht="15.95" customHeight="1"/>
    <row r="322" ht="15.95" customHeight="1"/>
    <row r="323" ht="15.95" customHeight="1"/>
    <row r="324" ht="15.95" customHeight="1"/>
    <row r="325" ht="15.95" customHeight="1"/>
    <row r="326" ht="15.95" customHeight="1"/>
    <row r="327" ht="15.95" customHeight="1"/>
    <row r="328" ht="15.95" customHeight="1"/>
    <row r="329" ht="15.95" customHeight="1"/>
    <row r="330" ht="15.95" customHeight="1"/>
    <row r="331" ht="15.95" customHeight="1"/>
    <row r="332" ht="15.95" customHeight="1"/>
    <row r="333" ht="15.95" customHeight="1"/>
    <row r="334" ht="15.95" customHeight="1"/>
    <row r="335" ht="15.95" customHeight="1"/>
    <row r="336" ht="15.95" customHeight="1"/>
    <row r="337" ht="15.95" customHeight="1"/>
    <row r="338" ht="15.95" customHeight="1"/>
    <row r="339" ht="15.95" customHeight="1"/>
    <row r="340" ht="15.95" customHeight="1"/>
    <row r="341" ht="15.95" customHeight="1"/>
    <row r="342" ht="15.95" customHeight="1"/>
    <row r="343" ht="15.95" customHeight="1"/>
    <row r="344" ht="15.95" customHeight="1"/>
    <row r="345" ht="15.95" customHeight="1"/>
    <row r="346" ht="15.95" customHeight="1"/>
    <row r="347" ht="15.95" customHeight="1"/>
    <row r="348" ht="15.95" customHeight="1"/>
    <row r="349" ht="15.95" customHeight="1"/>
    <row r="350" ht="15.95" customHeight="1"/>
    <row r="351" ht="15.95" customHeight="1"/>
    <row r="352" ht="15.95" customHeight="1"/>
    <row r="353" ht="15.95" customHeight="1"/>
    <row r="354" ht="15.95" customHeight="1"/>
    <row r="355" ht="15.95" customHeight="1"/>
    <row r="356" ht="15.95" customHeight="1"/>
    <row r="357" ht="15.95" customHeight="1"/>
    <row r="358" ht="15.95" customHeight="1"/>
    <row r="359" ht="15.95" customHeight="1"/>
    <row r="360" ht="15.95" customHeight="1"/>
    <row r="361" ht="15.95" customHeight="1"/>
    <row r="362" ht="15.95" customHeight="1"/>
    <row r="363" ht="15.95" customHeight="1"/>
    <row r="364" ht="15.95" customHeight="1"/>
    <row r="365" ht="15.95" customHeight="1"/>
    <row r="366" ht="15.95" customHeight="1"/>
    <row r="367" ht="15.95" customHeight="1"/>
    <row r="368" ht="15.95" customHeight="1"/>
    <row r="369" ht="15.95" customHeight="1"/>
    <row r="370" ht="15.95" customHeight="1"/>
    <row r="371" ht="15.95" customHeight="1"/>
    <row r="372" ht="15.95" customHeight="1"/>
    <row r="373" ht="15.95" customHeight="1"/>
    <row r="374" ht="15.95" customHeight="1"/>
    <row r="375" ht="15.95" customHeight="1"/>
    <row r="376" ht="15.95" customHeight="1"/>
    <row r="377" ht="15.95" customHeight="1"/>
    <row r="378" ht="15.95" customHeight="1"/>
    <row r="379" ht="15.95" customHeight="1"/>
    <row r="380" ht="15.95" customHeight="1"/>
    <row r="381" ht="15.95" customHeight="1"/>
    <row r="382" ht="15.95" customHeight="1"/>
    <row r="383" ht="15.95" customHeight="1"/>
    <row r="384" ht="15.95" customHeight="1"/>
    <row r="385" ht="15.95" customHeight="1"/>
    <row r="386" ht="15.95" customHeight="1"/>
    <row r="387" ht="15.95" customHeight="1"/>
    <row r="388" ht="15.95" customHeight="1"/>
    <row r="389" ht="15.95" customHeight="1"/>
    <row r="390" ht="15.95" customHeight="1"/>
    <row r="391" ht="15.95" customHeight="1"/>
    <row r="392" ht="15.95" customHeight="1"/>
    <row r="393" ht="15.95" customHeight="1"/>
    <row r="394" ht="15.95" customHeight="1"/>
    <row r="395" ht="15.95" customHeight="1"/>
    <row r="396" ht="15.95" customHeight="1"/>
    <row r="397" ht="15.95" customHeight="1"/>
    <row r="398" ht="15.95" customHeight="1"/>
    <row r="399" ht="15.95" customHeight="1"/>
    <row r="400" ht="15.95" customHeight="1"/>
    <row r="401" ht="15.95" customHeight="1"/>
    <row r="402" ht="15.95" customHeight="1"/>
    <row r="403" ht="15.95" customHeight="1"/>
    <row r="404" ht="15.95" customHeight="1"/>
    <row r="405" ht="15.95" customHeight="1"/>
    <row r="406" ht="15.95" customHeight="1"/>
    <row r="407" ht="15.95" customHeight="1"/>
    <row r="408" ht="15.95" customHeight="1"/>
    <row r="409" ht="15.95" customHeight="1"/>
    <row r="410" ht="15.95" customHeight="1"/>
    <row r="411" ht="15.95" customHeight="1"/>
    <row r="412" ht="15.95" customHeight="1"/>
    <row r="413" ht="15.95" customHeight="1"/>
    <row r="414" ht="15.95" customHeight="1"/>
    <row r="415" ht="15.95" customHeight="1"/>
    <row r="416" ht="15.95" customHeight="1"/>
    <row r="417" ht="15.95" customHeight="1"/>
    <row r="418" ht="15.95" customHeight="1"/>
  </sheetData>
  <mergeCells count="8">
    <mergeCell ref="B28:H28"/>
    <mergeCell ref="B29:H29"/>
    <mergeCell ref="B5:D5"/>
    <mergeCell ref="F5:H5"/>
    <mergeCell ref="G6:H6"/>
    <mergeCell ref="C6:D6"/>
    <mergeCell ref="B9:D9"/>
    <mergeCell ref="F9:H9"/>
  </mergeCells>
  <phoneticPr fontId="29" type="noConversion"/>
  <pageMargins left="0.74803149606299202" right="0.511811023622047" top="0.62992125984252001" bottom="0.62992125984252001" header="0.511811023622047" footer="0.23622047244094499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2F392-0DE8-48E1-9669-6E1D22B8DF21}">
  <sheetPr>
    <tabColor rgb="FF00B050"/>
  </sheetPr>
  <dimension ref="A1:U190"/>
  <sheetViews>
    <sheetView workbookViewId="0">
      <selection activeCell="C14" sqref="C14"/>
    </sheetView>
  </sheetViews>
  <sheetFormatPr defaultRowHeight="12.75"/>
  <cols>
    <col min="1" max="1" width="37.140625" style="577" customWidth="1"/>
    <col min="2" max="7" width="13.85546875" style="577" customWidth="1"/>
    <col min="8" max="8" width="12.5703125" style="577" customWidth="1"/>
    <col min="9" max="10" width="13.85546875" style="577" customWidth="1"/>
    <col min="11" max="11" width="11.5703125" style="577" customWidth="1"/>
    <col min="12" max="13" width="12.85546875" style="577" customWidth="1"/>
    <col min="14" max="14" width="12.85546875" style="577" bestFit="1" customWidth="1"/>
    <col min="15" max="16384" width="9.140625" style="577"/>
  </cols>
  <sheetData>
    <row r="1" spans="1:21" s="564" customFormat="1" ht="20.100000000000001" customHeight="1">
      <c r="A1" s="23" t="s">
        <v>589</v>
      </c>
    </row>
    <row r="2" spans="1:21" s="564" customFormat="1" ht="20.100000000000001" customHeight="1">
      <c r="A2" s="24" t="s">
        <v>590</v>
      </c>
      <c r="H2" s="564">
        <f>156319/137574</f>
        <v>1.1362539433323158</v>
      </c>
      <c r="I2" s="564">
        <f>H2*1000</f>
        <v>1136.2539433323159</v>
      </c>
    </row>
    <row r="3" spans="1:21" s="564" customFormat="1" ht="20.100000000000001" customHeight="1">
      <c r="K3" s="12"/>
      <c r="M3" s="396" t="s">
        <v>591</v>
      </c>
      <c r="N3" s="11"/>
      <c r="O3" s="11"/>
    </row>
    <row r="4" spans="1:21" s="564" customFormat="1" ht="27" customHeight="1">
      <c r="A4" s="593"/>
      <c r="B4" s="595">
        <v>2009</v>
      </c>
      <c r="C4" s="597">
        <v>2010</v>
      </c>
      <c r="D4" s="591">
        <v>2011</v>
      </c>
      <c r="E4" s="591">
        <v>2012</v>
      </c>
      <c r="F4" s="591">
        <v>2013</v>
      </c>
      <c r="G4" s="591">
        <v>2014</v>
      </c>
      <c r="H4" s="591">
        <v>2015</v>
      </c>
      <c r="I4" s="591">
        <v>2016</v>
      </c>
      <c r="J4" s="591">
        <v>2017</v>
      </c>
      <c r="K4" s="591">
        <v>2018</v>
      </c>
      <c r="L4" s="591">
        <v>2019</v>
      </c>
      <c r="M4" s="591" t="s">
        <v>583</v>
      </c>
      <c r="N4" s="565"/>
    </row>
    <row r="5" spans="1:21" s="564" customFormat="1">
      <c r="A5" s="594"/>
      <c r="B5" s="596"/>
      <c r="C5" s="598"/>
      <c r="D5" s="592"/>
      <c r="E5" s="592"/>
      <c r="F5" s="592"/>
      <c r="G5" s="592"/>
      <c r="H5" s="592"/>
      <c r="I5" s="592"/>
      <c r="J5" s="592"/>
      <c r="K5" s="592"/>
      <c r="L5" s="592"/>
      <c r="M5" s="592"/>
      <c r="N5" s="565"/>
    </row>
    <row r="6" spans="1:21" s="564" customFormat="1" ht="20.100000000000001" customHeight="1">
      <c r="A6" s="566" t="s">
        <v>17</v>
      </c>
      <c r="B6" s="391">
        <f t="shared" ref="B6" si="0">SUM(B7:B21)</f>
        <v>1735718</v>
      </c>
      <c r="C6" s="391">
        <f>+SUM(C7:C21)</f>
        <v>1748555</v>
      </c>
      <c r="D6" s="391">
        <f t="shared" ref="D6:M6" si="1">+SUM(D7:D21)</f>
        <v>1760420</v>
      </c>
      <c r="E6" s="391">
        <f t="shared" si="1"/>
        <v>1777255</v>
      </c>
      <c r="F6" s="391">
        <f t="shared" si="1"/>
        <v>1794558</v>
      </c>
      <c r="G6" s="391">
        <f t="shared" si="1"/>
        <v>1805826</v>
      </c>
      <c r="H6" s="391">
        <f t="shared" si="1"/>
        <v>1820149</v>
      </c>
      <c r="I6" s="391">
        <f t="shared" si="1"/>
        <v>1836390</v>
      </c>
      <c r="J6" s="391">
        <f t="shared" si="1"/>
        <v>1850314</v>
      </c>
      <c r="K6" s="391">
        <f t="shared" si="1"/>
        <v>1861518</v>
      </c>
      <c r="L6" s="391">
        <f t="shared" si="1"/>
        <v>1872574</v>
      </c>
      <c r="M6" s="391">
        <f t="shared" si="1"/>
        <v>1886937</v>
      </c>
      <c r="N6" s="567"/>
      <c r="O6" s="568"/>
      <c r="P6" s="568"/>
      <c r="Q6" s="568"/>
      <c r="R6" s="568"/>
      <c r="S6" s="568"/>
      <c r="T6" s="568"/>
      <c r="U6" s="568"/>
    </row>
    <row r="7" spans="1:21" s="564" customFormat="1" ht="20.100000000000001" customHeight="1">
      <c r="A7" s="564" t="s">
        <v>326</v>
      </c>
      <c r="B7" s="569">
        <v>330605</v>
      </c>
      <c r="C7" s="569">
        <f>C51+C88</f>
        <v>334904</v>
      </c>
      <c r="D7" s="569">
        <f t="shared" ref="D7:M21" si="2">D51+D88</f>
        <v>338874</v>
      </c>
      <c r="E7" s="569">
        <f t="shared" si="2"/>
        <v>344507</v>
      </c>
      <c r="F7" s="569">
        <f t="shared" si="2"/>
        <v>350307</v>
      </c>
      <c r="G7" s="569">
        <f t="shared" si="2"/>
        <v>354087</v>
      </c>
      <c r="H7" s="569">
        <f t="shared" si="2"/>
        <v>358899</v>
      </c>
      <c r="I7" s="569">
        <f t="shared" si="2"/>
        <v>364365</v>
      </c>
      <c r="J7" s="569">
        <f t="shared" si="2"/>
        <v>369057</v>
      </c>
      <c r="K7" s="569">
        <f t="shared" si="2"/>
        <v>372837</v>
      </c>
      <c r="L7" s="569">
        <f t="shared" si="2"/>
        <v>376520</v>
      </c>
      <c r="M7" s="569">
        <f t="shared" si="2"/>
        <v>380755</v>
      </c>
      <c r="N7" s="567"/>
      <c r="O7" s="568"/>
      <c r="P7" s="568"/>
      <c r="Q7" s="568"/>
      <c r="R7" s="568"/>
      <c r="S7" s="568"/>
      <c r="T7" s="568"/>
      <c r="U7" s="568"/>
    </row>
    <row r="8" spans="1:21" s="564" customFormat="1" ht="20.100000000000001" customHeight="1">
      <c r="A8" s="564" t="s">
        <v>327</v>
      </c>
      <c r="B8" s="569">
        <v>121550</v>
      </c>
      <c r="C8" s="569">
        <f t="shared" ref="C8:L21" si="3">C52+C89</f>
        <v>123011</v>
      </c>
      <c r="D8" s="569">
        <f t="shared" si="3"/>
        <v>124359</v>
      </c>
      <c r="E8" s="569">
        <f t="shared" si="3"/>
        <v>126268</v>
      </c>
      <c r="F8" s="569">
        <f t="shared" si="3"/>
        <v>128231</v>
      </c>
      <c r="G8" s="569">
        <f t="shared" si="3"/>
        <v>129511</v>
      </c>
      <c r="H8" s="569">
        <f t="shared" si="3"/>
        <v>131138</v>
      </c>
      <c r="I8" s="569">
        <f t="shared" si="3"/>
        <v>132984</v>
      </c>
      <c r="J8" s="569">
        <f t="shared" si="3"/>
        <v>134568</v>
      </c>
      <c r="K8" s="569">
        <f t="shared" si="3"/>
        <v>135841</v>
      </c>
      <c r="L8" s="569">
        <f t="shared" si="3"/>
        <v>137093</v>
      </c>
      <c r="M8" s="569">
        <f t="shared" si="2"/>
        <v>138093</v>
      </c>
      <c r="N8" s="567"/>
      <c r="O8" s="568"/>
      <c r="P8" s="568"/>
      <c r="Q8" s="568"/>
      <c r="R8" s="568"/>
      <c r="S8" s="568"/>
      <c r="T8" s="568"/>
      <c r="U8" s="568"/>
    </row>
    <row r="9" spans="1:21" s="564" customFormat="1" ht="20.100000000000001" customHeight="1">
      <c r="A9" s="564" t="s">
        <v>328</v>
      </c>
      <c r="B9" s="569">
        <v>60057</v>
      </c>
      <c r="C9" s="569">
        <f t="shared" si="3"/>
        <v>61051</v>
      </c>
      <c r="D9" s="569">
        <f t="shared" si="3"/>
        <v>61972</v>
      </c>
      <c r="E9" s="569">
        <f t="shared" si="3"/>
        <v>63280</v>
      </c>
      <c r="F9" s="569">
        <f t="shared" si="3"/>
        <v>64633</v>
      </c>
      <c r="G9" s="569">
        <f t="shared" si="3"/>
        <v>65520</v>
      </c>
      <c r="H9" s="569">
        <f t="shared" si="3"/>
        <v>66652</v>
      </c>
      <c r="I9" s="569">
        <f t="shared" si="3"/>
        <v>67941</v>
      </c>
      <c r="J9" s="569">
        <f t="shared" si="3"/>
        <v>69054</v>
      </c>
      <c r="K9" s="569">
        <f t="shared" si="3"/>
        <v>69953</v>
      </c>
      <c r="L9" s="569">
        <f t="shared" si="3"/>
        <v>70834</v>
      </c>
      <c r="M9" s="569">
        <f t="shared" si="2"/>
        <v>71759</v>
      </c>
      <c r="N9" s="567"/>
      <c r="O9" s="568"/>
      <c r="P9" s="568"/>
      <c r="Q9" s="568"/>
      <c r="R9" s="568"/>
      <c r="S9" s="568"/>
      <c r="T9" s="568"/>
      <c r="U9" s="568"/>
    </row>
    <row r="10" spans="1:21" s="564" customFormat="1" ht="20.100000000000001" customHeight="1">
      <c r="A10" s="564" t="s">
        <v>329</v>
      </c>
      <c r="B10" s="569">
        <v>117817</v>
      </c>
      <c r="C10" s="569">
        <f t="shared" si="3"/>
        <v>118653</v>
      </c>
      <c r="D10" s="569">
        <f t="shared" si="3"/>
        <v>119423</v>
      </c>
      <c r="E10" s="569">
        <f t="shared" si="3"/>
        <v>120511</v>
      </c>
      <c r="F10" s="569">
        <f t="shared" si="3"/>
        <v>121622</v>
      </c>
      <c r="G10" s="569">
        <f t="shared" si="3"/>
        <v>122343</v>
      </c>
      <c r="H10" s="569">
        <f t="shared" si="3"/>
        <v>123256</v>
      </c>
      <c r="I10" s="569">
        <f t="shared" si="3"/>
        <v>124285</v>
      </c>
      <c r="J10" s="569">
        <f t="shared" si="3"/>
        <v>125163</v>
      </c>
      <c r="K10" s="569">
        <f t="shared" si="3"/>
        <v>125868</v>
      </c>
      <c r="L10" s="569">
        <f t="shared" si="3"/>
        <v>126562</v>
      </c>
      <c r="M10" s="569">
        <f t="shared" si="2"/>
        <v>127544</v>
      </c>
      <c r="N10" s="567"/>
      <c r="O10" s="568"/>
      <c r="P10" s="568"/>
      <c r="Q10" s="568"/>
      <c r="R10" s="568"/>
      <c r="S10" s="568"/>
      <c r="T10" s="568"/>
      <c r="U10" s="568"/>
    </row>
    <row r="11" spans="1:21" s="564" customFormat="1" ht="20.100000000000001" customHeight="1">
      <c r="A11" s="564" t="s">
        <v>330</v>
      </c>
      <c r="B11" s="569">
        <v>57088</v>
      </c>
      <c r="C11" s="569">
        <f t="shared" si="3"/>
        <v>57825</v>
      </c>
      <c r="D11" s="569">
        <f t="shared" si="3"/>
        <v>58506</v>
      </c>
      <c r="E11" s="569">
        <f t="shared" si="3"/>
        <v>59470</v>
      </c>
      <c r="F11" s="569">
        <f t="shared" si="3"/>
        <v>60464</v>
      </c>
      <c r="G11" s="569">
        <f t="shared" si="3"/>
        <v>61111</v>
      </c>
      <c r="H11" s="569">
        <f t="shared" si="3"/>
        <v>61936</v>
      </c>
      <c r="I11" s="569">
        <f t="shared" si="3"/>
        <v>62873</v>
      </c>
      <c r="J11" s="569">
        <f t="shared" si="3"/>
        <v>63677</v>
      </c>
      <c r="K11" s="569">
        <f t="shared" si="3"/>
        <v>64325</v>
      </c>
      <c r="L11" s="569">
        <f t="shared" si="3"/>
        <v>64960</v>
      </c>
      <c r="M11" s="569">
        <f t="shared" si="2"/>
        <v>65692</v>
      </c>
      <c r="N11" s="567"/>
      <c r="O11" s="568"/>
      <c r="P11" s="568"/>
      <c r="Q11" s="568"/>
      <c r="R11" s="568"/>
      <c r="S11" s="568"/>
      <c r="T11" s="568"/>
      <c r="U11" s="568"/>
    </row>
    <row r="12" spans="1:21" s="564" customFormat="1" ht="20.100000000000001" customHeight="1">
      <c r="A12" s="564" t="s">
        <v>331</v>
      </c>
      <c r="B12" s="569">
        <v>59796</v>
      </c>
      <c r="C12" s="569">
        <f t="shared" si="3"/>
        <v>60231</v>
      </c>
      <c r="D12" s="569">
        <f t="shared" si="3"/>
        <v>60632</v>
      </c>
      <c r="E12" s="569">
        <f t="shared" si="3"/>
        <v>61198</v>
      </c>
      <c r="F12" s="569">
        <f t="shared" si="3"/>
        <v>61777</v>
      </c>
      <c r="G12" s="569">
        <f t="shared" si="3"/>
        <v>62152</v>
      </c>
      <c r="H12" s="569">
        <f t="shared" si="3"/>
        <v>62628</v>
      </c>
      <c r="I12" s="569">
        <f t="shared" si="3"/>
        <v>63164</v>
      </c>
      <c r="J12" s="569">
        <f t="shared" si="3"/>
        <v>63622</v>
      </c>
      <c r="K12" s="569">
        <f t="shared" si="3"/>
        <v>63989</v>
      </c>
      <c r="L12" s="569">
        <v>64489</v>
      </c>
      <c r="M12" s="569">
        <f t="shared" si="2"/>
        <v>64913</v>
      </c>
      <c r="N12" s="567"/>
      <c r="O12" s="568"/>
      <c r="P12" s="568"/>
      <c r="Q12" s="568"/>
      <c r="R12" s="568"/>
      <c r="S12" s="568"/>
      <c r="T12" s="568"/>
      <c r="U12" s="568"/>
    </row>
    <row r="13" spans="1:21" s="564" customFormat="1" ht="20.100000000000001" customHeight="1">
      <c r="A13" s="564" t="s">
        <v>332</v>
      </c>
      <c r="B13" s="569">
        <v>164474</v>
      </c>
      <c r="C13" s="569">
        <f t="shared" si="3"/>
        <v>165756</v>
      </c>
      <c r="D13" s="569">
        <f t="shared" si="3"/>
        <v>166936</v>
      </c>
      <c r="E13" s="569">
        <f t="shared" si="3"/>
        <v>168602</v>
      </c>
      <c r="F13" s="569">
        <f t="shared" si="3"/>
        <v>170307</v>
      </c>
      <c r="G13" s="569">
        <f t="shared" si="3"/>
        <v>171412</v>
      </c>
      <c r="H13" s="569">
        <f t="shared" si="3"/>
        <v>172814</v>
      </c>
      <c r="I13" s="569">
        <f t="shared" si="3"/>
        <v>174396</v>
      </c>
      <c r="J13" s="569">
        <f t="shared" si="3"/>
        <v>175747</v>
      </c>
      <c r="K13" s="569">
        <f t="shared" si="3"/>
        <v>176829</v>
      </c>
      <c r="L13" s="569">
        <v>177760</v>
      </c>
      <c r="M13" s="569">
        <f t="shared" si="2"/>
        <v>178840</v>
      </c>
      <c r="N13" s="567"/>
      <c r="O13" s="568"/>
      <c r="P13" s="568"/>
      <c r="Q13" s="568"/>
      <c r="R13" s="568"/>
      <c r="S13" s="568"/>
      <c r="T13" s="568"/>
      <c r="U13" s="568"/>
    </row>
    <row r="14" spans="1:21" s="564" customFormat="1" ht="20.100000000000001" customHeight="1">
      <c r="A14" s="564" t="s">
        <v>333</v>
      </c>
      <c r="B14" s="569">
        <v>136819</v>
      </c>
      <c r="C14" s="569">
        <f t="shared" si="3"/>
        <v>137574</v>
      </c>
      <c r="D14" s="569">
        <f t="shared" si="3"/>
        <v>138268</v>
      </c>
      <c r="E14" s="569">
        <f t="shared" si="3"/>
        <v>139249</v>
      </c>
      <c r="F14" s="569">
        <f t="shared" si="3"/>
        <v>140249</v>
      </c>
      <c r="G14" s="569">
        <f t="shared" si="3"/>
        <v>140897</v>
      </c>
      <c r="H14" s="569">
        <f t="shared" si="3"/>
        <v>141715</v>
      </c>
      <c r="I14" s="569">
        <f t="shared" si="3"/>
        <v>142637</v>
      </c>
      <c r="J14" s="569">
        <f t="shared" si="3"/>
        <v>143423</v>
      </c>
      <c r="K14" s="569">
        <f t="shared" si="3"/>
        <v>144052</v>
      </c>
      <c r="L14" s="569">
        <f t="shared" si="3"/>
        <v>144675</v>
      </c>
      <c r="M14" s="569">
        <f t="shared" si="2"/>
        <v>145548</v>
      </c>
      <c r="N14" s="567"/>
      <c r="O14" s="568"/>
      <c r="P14" s="568"/>
      <c r="Q14" s="568"/>
      <c r="R14" s="568"/>
      <c r="S14" s="568"/>
      <c r="T14" s="568"/>
      <c r="U14" s="568"/>
    </row>
    <row r="15" spans="1:21" s="564" customFormat="1" ht="20.100000000000001" customHeight="1">
      <c r="A15" s="564" t="s">
        <v>334</v>
      </c>
      <c r="B15" s="569">
        <v>65299</v>
      </c>
      <c r="C15" s="569">
        <f t="shared" si="3"/>
        <v>65959</v>
      </c>
      <c r="D15" s="569">
        <f t="shared" si="3"/>
        <v>66567</v>
      </c>
      <c r="E15" s="569">
        <f t="shared" si="3"/>
        <v>67426</v>
      </c>
      <c r="F15" s="569">
        <f t="shared" si="3"/>
        <v>68308</v>
      </c>
      <c r="G15" s="569">
        <f t="shared" si="3"/>
        <v>68882</v>
      </c>
      <c r="H15" s="569">
        <f t="shared" si="3"/>
        <v>69610</v>
      </c>
      <c r="I15" s="569">
        <f t="shared" si="3"/>
        <v>70435</v>
      </c>
      <c r="J15" s="569">
        <f t="shared" si="3"/>
        <v>71141</v>
      </c>
      <c r="K15" s="569">
        <f t="shared" si="3"/>
        <v>71708</v>
      </c>
      <c r="L15" s="569">
        <f t="shared" si="3"/>
        <v>72265</v>
      </c>
      <c r="M15" s="569">
        <f t="shared" si="2"/>
        <v>72950</v>
      </c>
      <c r="N15" s="567"/>
      <c r="O15" s="568"/>
      <c r="P15" s="568"/>
      <c r="Q15" s="568"/>
      <c r="R15" s="568"/>
      <c r="S15" s="568"/>
      <c r="T15" s="568"/>
      <c r="U15" s="568"/>
    </row>
    <row r="16" spans="1:21" s="564" customFormat="1" ht="20.100000000000001" customHeight="1">
      <c r="A16" s="564" t="s">
        <v>335</v>
      </c>
      <c r="B16" s="569">
        <v>198008</v>
      </c>
      <c r="C16" s="569">
        <f t="shared" si="3"/>
        <v>197679</v>
      </c>
      <c r="D16" s="569">
        <f t="shared" si="3"/>
        <v>197388</v>
      </c>
      <c r="E16" s="569">
        <f t="shared" si="3"/>
        <v>196995</v>
      </c>
      <c r="F16" s="569">
        <f t="shared" si="3"/>
        <v>196597</v>
      </c>
      <c r="G16" s="569">
        <f t="shared" si="3"/>
        <v>196341</v>
      </c>
      <c r="H16" s="569">
        <f t="shared" si="3"/>
        <v>196020</v>
      </c>
      <c r="I16" s="569">
        <f t="shared" si="3"/>
        <v>195661</v>
      </c>
      <c r="J16" s="569">
        <f t="shared" si="3"/>
        <v>195358</v>
      </c>
      <c r="K16" s="569">
        <f t="shared" si="3"/>
        <v>195117</v>
      </c>
      <c r="L16" s="569">
        <f t="shared" si="3"/>
        <v>194910</v>
      </c>
      <c r="M16" s="569">
        <f t="shared" si="2"/>
        <v>195542</v>
      </c>
      <c r="N16" s="567"/>
      <c r="O16" s="568"/>
      <c r="P16" s="568"/>
      <c r="Q16" s="568"/>
      <c r="R16" s="568"/>
      <c r="S16" s="568"/>
      <c r="T16" s="568"/>
      <c r="U16" s="568"/>
    </row>
    <row r="17" spans="1:21" s="564" customFormat="1" ht="20.100000000000001" customHeight="1">
      <c r="A17" s="564" t="s">
        <v>336</v>
      </c>
      <c r="B17" s="569">
        <v>87267</v>
      </c>
      <c r="C17" s="569">
        <f t="shared" si="3"/>
        <v>87741</v>
      </c>
      <c r="D17" s="569">
        <f t="shared" si="3"/>
        <v>88178</v>
      </c>
      <c r="E17" s="569">
        <f t="shared" si="3"/>
        <v>88795</v>
      </c>
      <c r="F17" s="569">
        <f t="shared" si="3"/>
        <v>89424</v>
      </c>
      <c r="G17" s="569">
        <f t="shared" si="3"/>
        <v>89831</v>
      </c>
      <c r="H17" s="569">
        <f t="shared" si="3"/>
        <v>90346</v>
      </c>
      <c r="I17" s="569">
        <f t="shared" si="3"/>
        <v>90926</v>
      </c>
      <c r="J17" s="569">
        <f t="shared" si="3"/>
        <v>91420</v>
      </c>
      <c r="K17" s="569">
        <f t="shared" si="3"/>
        <v>91815</v>
      </c>
      <c r="L17" s="569">
        <f t="shared" si="3"/>
        <v>92207</v>
      </c>
      <c r="M17" s="569">
        <f t="shared" si="2"/>
        <v>92859</v>
      </c>
      <c r="N17" s="567"/>
      <c r="O17" s="568"/>
      <c r="P17" s="568"/>
      <c r="Q17" s="568"/>
      <c r="R17" s="568"/>
      <c r="S17" s="568"/>
      <c r="T17" s="568"/>
      <c r="U17" s="568"/>
    </row>
    <row r="18" spans="1:21" s="564" customFormat="1" ht="20.100000000000001" customHeight="1">
      <c r="A18" s="564" t="s">
        <v>341</v>
      </c>
      <c r="B18" s="569">
        <v>81298</v>
      </c>
      <c r="C18" s="569">
        <f t="shared" si="3"/>
        <v>81162</v>
      </c>
      <c r="D18" s="569">
        <f t="shared" si="3"/>
        <v>81042</v>
      </c>
      <c r="E18" s="569">
        <f t="shared" si="3"/>
        <v>80879</v>
      </c>
      <c r="F18" s="569">
        <f t="shared" si="3"/>
        <v>80714</v>
      </c>
      <c r="G18" s="569">
        <f t="shared" si="3"/>
        <v>80608</v>
      </c>
      <c r="H18" s="569">
        <f t="shared" si="3"/>
        <v>80475</v>
      </c>
      <c r="I18" s="569">
        <f t="shared" si="3"/>
        <v>80327</v>
      </c>
      <c r="J18" s="569">
        <f t="shared" si="3"/>
        <v>80202</v>
      </c>
      <c r="K18" s="569">
        <f t="shared" si="3"/>
        <v>80102</v>
      </c>
      <c r="L18" s="569">
        <f t="shared" si="3"/>
        <v>80016</v>
      </c>
      <c r="M18" s="569">
        <f t="shared" si="2"/>
        <v>80582</v>
      </c>
      <c r="N18" s="567"/>
      <c r="O18" s="568"/>
      <c r="P18" s="568"/>
      <c r="Q18" s="568"/>
      <c r="R18" s="568"/>
      <c r="S18" s="568"/>
      <c r="T18" s="568"/>
      <c r="U18" s="568"/>
    </row>
    <row r="19" spans="1:21" s="564" customFormat="1" ht="20.100000000000001" customHeight="1">
      <c r="A19" s="564" t="s">
        <v>338</v>
      </c>
      <c r="B19" s="569">
        <v>59816</v>
      </c>
      <c r="C19" s="569">
        <f t="shared" si="3"/>
        <v>60759</v>
      </c>
      <c r="D19" s="569">
        <f t="shared" si="3"/>
        <v>61630</v>
      </c>
      <c r="E19" s="569">
        <f t="shared" si="3"/>
        <v>62868</v>
      </c>
      <c r="F19" s="569">
        <f t="shared" si="3"/>
        <v>64148</v>
      </c>
      <c r="G19" s="569">
        <f t="shared" si="3"/>
        <v>64985</v>
      </c>
      <c r="H19" s="569">
        <f t="shared" si="3"/>
        <v>66050</v>
      </c>
      <c r="I19" s="569">
        <f t="shared" si="3"/>
        <v>67266</v>
      </c>
      <c r="J19" s="569">
        <f t="shared" si="3"/>
        <v>68310</v>
      </c>
      <c r="K19" s="569">
        <f t="shared" si="3"/>
        <v>69157</v>
      </c>
      <c r="L19" s="569">
        <f t="shared" si="3"/>
        <v>69994</v>
      </c>
      <c r="M19" s="569">
        <f t="shared" si="2"/>
        <v>70862</v>
      </c>
      <c r="N19" s="567"/>
      <c r="O19" s="568"/>
      <c r="P19" s="568"/>
      <c r="Q19" s="568"/>
      <c r="R19" s="568"/>
      <c r="S19" s="568"/>
      <c r="T19" s="568"/>
      <c r="U19" s="568"/>
    </row>
    <row r="20" spans="1:21" s="564" customFormat="1" ht="20.100000000000001" customHeight="1">
      <c r="A20" s="564" t="s">
        <v>339</v>
      </c>
      <c r="B20" s="569">
        <v>98879</v>
      </c>
      <c r="C20" s="569">
        <f t="shared" si="3"/>
        <v>99121</v>
      </c>
      <c r="D20" s="569">
        <f t="shared" si="3"/>
        <v>99344</v>
      </c>
      <c r="E20" s="569">
        <f t="shared" si="3"/>
        <v>99662</v>
      </c>
      <c r="F20" s="569">
        <f t="shared" si="3"/>
        <v>99984</v>
      </c>
      <c r="G20" s="569">
        <f t="shared" si="3"/>
        <v>100193</v>
      </c>
      <c r="H20" s="569">
        <f t="shared" si="3"/>
        <v>100455</v>
      </c>
      <c r="I20" s="569">
        <f t="shared" si="3"/>
        <v>100750</v>
      </c>
      <c r="J20" s="569">
        <f t="shared" si="3"/>
        <v>101000</v>
      </c>
      <c r="K20" s="569">
        <f t="shared" si="3"/>
        <v>101200</v>
      </c>
      <c r="L20" s="569">
        <f t="shared" si="3"/>
        <v>101404</v>
      </c>
      <c r="M20" s="569">
        <f t="shared" si="2"/>
        <v>101754</v>
      </c>
      <c r="N20" s="567"/>
      <c r="O20" s="568"/>
      <c r="P20" s="568"/>
      <c r="Q20" s="568"/>
      <c r="R20" s="568"/>
      <c r="S20" s="568"/>
      <c r="T20" s="568"/>
      <c r="U20" s="568"/>
    </row>
    <row r="21" spans="1:21" s="564" customFormat="1" ht="20.100000000000001" customHeight="1">
      <c r="A21" s="564" t="s">
        <v>340</v>
      </c>
      <c r="B21" s="569">
        <v>96945</v>
      </c>
      <c r="C21" s="569">
        <f t="shared" si="3"/>
        <v>97129</v>
      </c>
      <c r="D21" s="569">
        <f t="shared" si="3"/>
        <v>97301</v>
      </c>
      <c r="E21" s="569">
        <f t="shared" si="3"/>
        <v>97545</v>
      </c>
      <c r="F21" s="569">
        <f t="shared" si="3"/>
        <v>97793</v>
      </c>
      <c r="G21" s="569">
        <f t="shared" si="3"/>
        <v>97953</v>
      </c>
      <c r="H21" s="569">
        <f t="shared" si="3"/>
        <v>98155</v>
      </c>
      <c r="I21" s="569">
        <f t="shared" si="3"/>
        <v>98380</v>
      </c>
      <c r="J21" s="569">
        <f t="shared" si="3"/>
        <v>98572</v>
      </c>
      <c r="K21" s="569">
        <f t="shared" si="3"/>
        <v>98725</v>
      </c>
      <c r="L21" s="569">
        <f t="shared" si="3"/>
        <v>98885</v>
      </c>
      <c r="M21" s="569">
        <f t="shared" si="2"/>
        <v>99244</v>
      </c>
      <c r="N21" s="567"/>
      <c r="O21" s="568"/>
      <c r="P21" s="568"/>
      <c r="Q21" s="568"/>
      <c r="R21" s="568"/>
      <c r="S21" s="568"/>
      <c r="T21" s="568"/>
      <c r="U21" s="568"/>
    </row>
    <row r="22" spans="1:21" s="564" customFormat="1" ht="20.100000000000001" customHeight="1">
      <c r="B22" s="570"/>
      <c r="C22" s="570"/>
      <c r="D22" s="570"/>
      <c r="E22" s="570"/>
      <c r="F22" s="570"/>
    </row>
    <row r="45" spans="1:17" s="564" customFormat="1" ht="20.100000000000001" customHeight="1">
      <c r="A45" s="23" t="s">
        <v>592</v>
      </c>
    </row>
    <row r="46" spans="1:17" s="564" customFormat="1" ht="20.100000000000001" customHeight="1">
      <c r="A46" s="24" t="s">
        <v>593</v>
      </c>
    </row>
    <row r="47" spans="1:17" s="564" customFormat="1" ht="20.100000000000001" customHeight="1">
      <c r="M47" s="396" t="s">
        <v>594</v>
      </c>
      <c r="N47" s="11"/>
      <c r="O47" s="11"/>
      <c r="P47" s="11"/>
      <c r="Q47" s="11"/>
    </row>
    <row r="48" spans="1:17" s="564" customFormat="1" ht="27" customHeight="1">
      <c r="A48" s="593"/>
      <c r="B48" s="595">
        <v>2009</v>
      </c>
      <c r="C48" s="597">
        <v>2010</v>
      </c>
      <c r="D48" s="591">
        <v>2011</v>
      </c>
      <c r="E48" s="591">
        <v>2012</v>
      </c>
      <c r="F48" s="591">
        <v>2013</v>
      </c>
      <c r="G48" s="591">
        <v>2014</v>
      </c>
      <c r="H48" s="591">
        <v>2015</v>
      </c>
      <c r="I48" s="591">
        <v>2016</v>
      </c>
      <c r="J48" s="591">
        <v>2017</v>
      </c>
      <c r="K48" s="591">
        <v>2018</v>
      </c>
      <c r="L48" s="591">
        <v>2019</v>
      </c>
      <c r="M48" s="591" t="s">
        <v>583</v>
      </c>
    </row>
    <row r="49" spans="1:13" s="564" customFormat="1">
      <c r="A49" s="594"/>
      <c r="B49" s="596"/>
      <c r="C49" s="598"/>
      <c r="D49" s="592"/>
      <c r="E49" s="592"/>
      <c r="F49" s="592"/>
      <c r="G49" s="592"/>
      <c r="H49" s="592"/>
      <c r="I49" s="592"/>
      <c r="J49" s="592"/>
      <c r="K49" s="592"/>
      <c r="L49" s="592"/>
      <c r="M49" s="592"/>
    </row>
    <row r="50" spans="1:13" s="564" customFormat="1" ht="20.100000000000001" customHeight="1">
      <c r="A50" s="566" t="s">
        <v>17</v>
      </c>
      <c r="B50" s="571">
        <f t="shared" ref="B50:M50" si="4">SUM(B51:B65)</f>
        <v>876283</v>
      </c>
      <c r="C50" s="214">
        <f t="shared" si="4"/>
        <v>882653</v>
      </c>
      <c r="D50" s="214">
        <f t="shared" si="4"/>
        <v>888531</v>
      </c>
      <c r="E50" s="214">
        <f t="shared" si="4"/>
        <v>896915</v>
      </c>
      <c r="F50" s="214">
        <f t="shared" si="4"/>
        <v>905534</v>
      </c>
      <c r="G50" s="214">
        <f t="shared" si="4"/>
        <v>911105</v>
      </c>
      <c r="H50" s="214">
        <f t="shared" si="4"/>
        <v>918216</v>
      </c>
      <c r="I50" s="214">
        <f t="shared" si="4"/>
        <v>926293</v>
      </c>
      <c r="J50" s="214">
        <f t="shared" si="4"/>
        <v>933199</v>
      </c>
      <c r="K50" s="214">
        <f t="shared" si="4"/>
        <v>938732</v>
      </c>
      <c r="L50" s="214">
        <f t="shared" si="4"/>
        <v>944189</v>
      </c>
      <c r="M50" s="214">
        <f t="shared" si="4"/>
        <v>952219</v>
      </c>
    </row>
    <row r="51" spans="1:13" s="564" customFormat="1" ht="20.100000000000001" customHeight="1">
      <c r="A51" s="564" t="s">
        <v>326</v>
      </c>
      <c r="B51" s="572">
        <v>164213</v>
      </c>
      <c r="C51" s="573">
        <v>166365</v>
      </c>
      <c r="D51" s="573">
        <v>168353</v>
      </c>
      <c r="E51" s="573">
        <v>171194</v>
      </c>
      <c r="F51" s="573">
        <v>174122</v>
      </c>
      <c r="G51" s="573">
        <v>176016</v>
      </c>
      <c r="H51" s="573">
        <v>178438</v>
      </c>
      <c r="I51" s="294">
        <v>181194</v>
      </c>
      <c r="J51" s="294">
        <v>183555</v>
      </c>
      <c r="K51" s="294">
        <v>185449</v>
      </c>
      <c r="L51" s="294">
        <v>187324</v>
      </c>
      <c r="M51" s="565">
        <v>189652</v>
      </c>
    </row>
    <row r="52" spans="1:13" s="564" customFormat="1" ht="20.100000000000001" customHeight="1">
      <c r="A52" s="564" t="s">
        <v>327</v>
      </c>
      <c r="B52" s="572">
        <v>61988</v>
      </c>
      <c r="C52" s="573">
        <v>62712</v>
      </c>
      <c r="D52" s="573">
        <v>63381</v>
      </c>
      <c r="E52" s="573">
        <v>64335</v>
      </c>
      <c r="F52" s="573">
        <v>65316</v>
      </c>
      <c r="G52" s="573">
        <v>65951</v>
      </c>
      <c r="H52" s="573">
        <v>66761</v>
      </c>
      <c r="I52" s="294">
        <v>67681</v>
      </c>
      <c r="J52" s="294">
        <v>68468</v>
      </c>
      <c r="K52" s="294">
        <v>69099</v>
      </c>
      <c r="L52" s="294">
        <v>69721</v>
      </c>
      <c r="M52" s="565">
        <v>70324</v>
      </c>
    </row>
    <row r="53" spans="1:13" s="564" customFormat="1" ht="20.100000000000001" customHeight="1">
      <c r="A53" s="564" t="s">
        <v>328</v>
      </c>
      <c r="B53" s="572">
        <v>31163</v>
      </c>
      <c r="C53" s="573">
        <v>31639</v>
      </c>
      <c r="D53" s="573">
        <v>32080</v>
      </c>
      <c r="E53" s="573">
        <v>32711</v>
      </c>
      <c r="F53" s="573">
        <v>33363</v>
      </c>
      <c r="G53" s="573">
        <v>33786</v>
      </c>
      <c r="H53" s="573">
        <v>34328</v>
      </c>
      <c r="I53" s="294">
        <v>34947</v>
      </c>
      <c r="J53" s="294">
        <v>35478</v>
      </c>
      <c r="K53" s="294">
        <v>35905</v>
      </c>
      <c r="L53" s="294">
        <v>36328</v>
      </c>
      <c r="M53" s="565">
        <v>36827</v>
      </c>
    </row>
    <row r="54" spans="1:13" s="564" customFormat="1" ht="20.100000000000001" customHeight="1">
      <c r="A54" s="564" t="s">
        <v>329</v>
      </c>
      <c r="B54" s="572">
        <v>59996</v>
      </c>
      <c r="C54" s="573">
        <v>60421</v>
      </c>
      <c r="D54" s="573">
        <v>60812</v>
      </c>
      <c r="E54" s="573">
        <v>61367</v>
      </c>
      <c r="F54" s="573">
        <v>61934</v>
      </c>
      <c r="G54" s="573">
        <v>62299</v>
      </c>
      <c r="H54" s="573">
        <v>62763</v>
      </c>
      <c r="I54" s="294">
        <v>63287</v>
      </c>
      <c r="J54" s="294">
        <v>63733</v>
      </c>
      <c r="K54" s="294">
        <v>64089</v>
      </c>
      <c r="L54" s="294">
        <v>64437</v>
      </c>
      <c r="M54" s="565">
        <v>64937</v>
      </c>
    </row>
    <row r="55" spans="1:13" s="564" customFormat="1" ht="20.100000000000001" customHeight="1">
      <c r="A55" s="564" t="s">
        <v>330</v>
      </c>
      <c r="B55" s="572">
        <v>29126</v>
      </c>
      <c r="C55" s="573">
        <v>29502</v>
      </c>
      <c r="D55" s="573">
        <v>29849</v>
      </c>
      <c r="E55" s="573">
        <v>30345</v>
      </c>
      <c r="F55" s="573">
        <v>30856</v>
      </c>
      <c r="G55" s="573">
        <v>31187</v>
      </c>
      <c r="H55" s="573">
        <v>31610</v>
      </c>
      <c r="I55" s="294">
        <v>32091</v>
      </c>
      <c r="J55" s="294">
        <v>32503</v>
      </c>
      <c r="K55" s="294">
        <v>32833</v>
      </c>
      <c r="L55" s="294">
        <v>33160</v>
      </c>
      <c r="M55" s="565">
        <v>33569</v>
      </c>
    </row>
    <row r="56" spans="1:13" s="564" customFormat="1" ht="20.100000000000001" customHeight="1">
      <c r="A56" s="564" t="s">
        <v>331</v>
      </c>
      <c r="B56" s="572">
        <v>30432</v>
      </c>
      <c r="C56" s="573">
        <v>30638</v>
      </c>
      <c r="D56" s="573">
        <v>30828</v>
      </c>
      <c r="E56" s="573">
        <v>31097</v>
      </c>
      <c r="F56" s="573">
        <v>31372</v>
      </c>
      <c r="G56" s="573">
        <v>31549</v>
      </c>
      <c r="H56" s="573">
        <v>31774</v>
      </c>
      <c r="I56" s="294">
        <v>32028</v>
      </c>
      <c r="J56" s="294">
        <v>32244</v>
      </c>
      <c r="K56" s="294">
        <v>32417</v>
      </c>
      <c r="L56" s="294">
        <v>32655</v>
      </c>
      <c r="M56" s="565">
        <v>32891</v>
      </c>
    </row>
    <row r="57" spans="1:13" s="564" customFormat="1" ht="20.100000000000001" customHeight="1">
      <c r="A57" s="564" t="s">
        <v>332</v>
      </c>
      <c r="B57" s="572">
        <v>82968</v>
      </c>
      <c r="C57" s="573">
        <v>83610</v>
      </c>
      <c r="D57" s="573">
        <v>84201</v>
      </c>
      <c r="E57" s="573">
        <v>85041</v>
      </c>
      <c r="F57" s="573">
        <v>85900</v>
      </c>
      <c r="G57" s="573">
        <v>86453</v>
      </c>
      <c r="H57" s="573">
        <v>87156</v>
      </c>
      <c r="I57" s="294">
        <v>87952</v>
      </c>
      <c r="J57" s="294">
        <v>88630</v>
      </c>
      <c r="K57" s="294">
        <v>89171</v>
      </c>
      <c r="L57" s="294">
        <v>89633</v>
      </c>
      <c r="M57" s="565">
        <v>90243</v>
      </c>
    </row>
    <row r="58" spans="1:13" s="564" customFormat="1" ht="20.100000000000001" customHeight="1">
      <c r="A58" s="564" t="s">
        <v>333</v>
      </c>
      <c r="B58" s="572">
        <v>68997</v>
      </c>
      <c r="C58" s="573">
        <v>69389</v>
      </c>
      <c r="D58" s="573">
        <v>69748</v>
      </c>
      <c r="E58" s="573">
        <v>70258</v>
      </c>
      <c r="F58" s="573">
        <v>70778</v>
      </c>
      <c r="G58" s="573">
        <v>71112</v>
      </c>
      <c r="H58" s="573">
        <v>71536</v>
      </c>
      <c r="I58" s="294">
        <v>72015</v>
      </c>
      <c r="J58" s="294">
        <v>72422</v>
      </c>
      <c r="K58" s="294">
        <v>72746</v>
      </c>
      <c r="L58" s="294">
        <v>73064</v>
      </c>
      <c r="M58" s="565">
        <v>73545</v>
      </c>
    </row>
    <row r="59" spans="1:13" s="564" customFormat="1" ht="20.100000000000001" customHeight="1">
      <c r="A59" s="564" t="s">
        <v>334</v>
      </c>
      <c r="B59" s="572">
        <v>33395</v>
      </c>
      <c r="C59" s="573">
        <v>33690</v>
      </c>
      <c r="D59" s="573">
        <v>33961</v>
      </c>
      <c r="E59" s="573">
        <v>34347</v>
      </c>
      <c r="F59" s="573">
        <v>34742</v>
      </c>
      <c r="G59" s="573">
        <v>34997</v>
      </c>
      <c r="H59" s="573">
        <v>35322</v>
      </c>
      <c r="I59" s="294">
        <v>35690</v>
      </c>
      <c r="J59" s="294">
        <v>36003</v>
      </c>
      <c r="K59" s="294">
        <v>36253</v>
      </c>
      <c r="L59" s="294">
        <v>36500</v>
      </c>
      <c r="M59" s="565">
        <v>36862</v>
      </c>
    </row>
    <row r="60" spans="1:13" s="564" customFormat="1" ht="20.100000000000001" customHeight="1">
      <c r="A60" s="564" t="s">
        <v>335</v>
      </c>
      <c r="B60" s="572">
        <v>100050</v>
      </c>
      <c r="C60" s="573">
        <v>99886</v>
      </c>
      <c r="D60" s="573">
        <v>99737</v>
      </c>
      <c r="E60" s="573">
        <v>99527</v>
      </c>
      <c r="F60" s="573">
        <v>99315</v>
      </c>
      <c r="G60" s="573">
        <v>99180</v>
      </c>
      <c r="H60" s="573">
        <v>99010</v>
      </c>
      <c r="I60" s="294">
        <v>98819</v>
      </c>
      <c r="J60" s="294">
        <v>98658</v>
      </c>
      <c r="K60" s="294">
        <v>98531</v>
      </c>
      <c r="L60" s="294">
        <v>98406</v>
      </c>
      <c r="M60" s="565">
        <v>98788</v>
      </c>
    </row>
    <row r="61" spans="1:13" s="564" customFormat="1" ht="20.100000000000001" customHeight="1">
      <c r="A61" s="564" t="s">
        <v>336</v>
      </c>
      <c r="B61" s="572">
        <v>44234</v>
      </c>
      <c r="C61" s="573">
        <v>44458</v>
      </c>
      <c r="D61" s="573">
        <v>44664</v>
      </c>
      <c r="E61" s="573">
        <v>44956</v>
      </c>
      <c r="F61" s="573">
        <v>45253</v>
      </c>
      <c r="G61" s="573">
        <v>45444</v>
      </c>
      <c r="H61" s="573">
        <v>45686</v>
      </c>
      <c r="I61" s="294">
        <v>45959</v>
      </c>
      <c r="J61" s="294">
        <v>46191</v>
      </c>
      <c r="K61" s="294">
        <v>46376</v>
      </c>
      <c r="L61" s="294">
        <v>46558</v>
      </c>
      <c r="M61" s="565">
        <v>46987</v>
      </c>
    </row>
    <row r="62" spans="1:13" s="564" customFormat="1" ht="20.100000000000001" customHeight="1">
      <c r="A62" s="564" t="s">
        <v>341</v>
      </c>
      <c r="B62" s="572">
        <v>41282</v>
      </c>
      <c r="C62" s="573">
        <v>41185</v>
      </c>
      <c r="D62" s="573">
        <v>41096</v>
      </c>
      <c r="E62" s="573">
        <v>40971</v>
      </c>
      <c r="F62" s="573">
        <v>40845</v>
      </c>
      <c r="G62" s="573">
        <v>40765</v>
      </c>
      <c r="H62" s="573">
        <v>40664</v>
      </c>
      <c r="I62" s="294">
        <v>40551</v>
      </c>
      <c r="J62" s="294">
        <v>40456</v>
      </c>
      <c r="K62" s="294">
        <v>40381</v>
      </c>
      <c r="L62" s="294">
        <v>40306</v>
      </c>
      <c r="M62" s="565">
        <v>40597</v>
      </c>
    </row>
    <row r="63" spans="1:13" s="564" customFormat="1" ht="20.100000000000001" customHeight="1">
      <c r="A63" s="564" t="s">
        <v>338</v>
      </c>
      <c r="B63" s="572">
        <v>29749</v>
      </c>
      <c r="C63" s="573">
        <v>30219</v>
      </c>
      <c r="D63" s="573">
        <v>30654</v>
      </c>
      <c r="E63" s="573">
        <v>31278</v>
      </c>
      <c r="F63" s="573">
        <v>31923</v>
      </c>
      <c r="G63" s="573">
        <v>32342</v>
      </c>
      <c r="H63" s="573">
        <v>32879</v>
      </c>
      <c r="I63" s="294">
        <v>33492</v>
      </c>
      <c r="J63" s="294">
        <v>34018</v>
      </c>
      <c r="K63" s="294">
        <v>34441</v>
      </c>
      <c r="L63" s="294">
        <v>34860</v>
      </c>
      <c r="M63" s="565">
        <v>35360</v>
      </c>
    </row>
    <row r="64" spans="1:13" s="564" customFormat="1" ht="20.100000000000001" customHeight="1">
      <c r="A64" s="564" t="s">
        <v>339</v>
      </c>
      <c r="B64" s="572">
        <v>49855</v>
      </c>
      <c r="C64" s="573">
        <v>49999</v>
      </c>
      <c r="D64" s="573">
        <v>50131</v>
      </c>
      <c r="E64" s="573">
        <v>50317</v>
      </c>
      <c r="F64" s="573">
        <v>50506</v>
      </c>
      <c r="G64" s="573">
        <v>50627</v>
      </c>
      <c r="H64" s="573">
        <v>50780</v>
      </c>
      <c r="I64" s="294">
        <v>50952</v>
      </c>
      <c r="J64" s="294">
        <v>51098</v>
      </c>
      <c r="K64" s="294">
        <v>51214</v>
      </c>
      <c r="L64" s="294">
        <v>51327</v>
      </c>
      <c r="M64" s="565">
        <v>51529</v>
      </c>
    </row>
    <row r="65" spans="1:13" s="564" customFormat="1" ht="20.100000000000001" customHeight="1">
      <c r="A65" s="564" t="s">
        <v>340</v>
      </c>
      <c r="B65" s="572">
        <v>48835</v>
      </c>
      <c r="C65" s="573">
        <v>48940</v>
      </c>
      <c r="D65" s="573">
        <v>49036</v>
      </c>
      <c r="E65" s="573">
        <v>49171</v>
      </c>
      <c r="F65" s="573">
        <v>49309</v>
      </c>
      <c r="G65" s="573">
        <v>49397</v>
      </c>
      <c r="H65" s="573">
        <v>49509</v>
      </c>
      <c r="I65" s="294">
        <v>49635</v>
      </c>
      <c r="J65" s="294">
        <v>49742</v>
      </c>
      <c r="K65" s="294">
        <v>49827</v>
      </c>
      <c r="L65" s="294">
        <v>49910</v>
      </c>
      <c r="M65" s="565">
        <v>50108</v>
      </c>
    </row>
    <row r="66" spans="1:13" s="564" customFormat="1" ht="20.100000000000001" customHeight="1">
      <c r="B66" s="574"/>
      <c r="C66" s="575"/>
      <c r="D66" s="575"/>
      <c r="E66" s="576"/>
      <c r="F66" s="576"/>
      <c r="G66" s="575"/>
      <c r="H66" s="575"/>
      <c r="I66" s="575"/>
    </row>
    <row r="67" spans="1:13" ht="18" customHeight="1"/>
    <row r="68" spans="1:13" ht="18" customHeight="1"/>
    <row r="69" spans="1:13" ht="18" customHeight="1"/>
    <row r="70" spans="1:13" ht="18" customHeight="1"/>
    <row r="71" spans="1:13" ht="18" customHeight="1"/>
    <row r="72" spans="1:13" ht="18" customHeight="1"/>
    <row r="73" spans="1:13" ht="18" customHeight="1"/>
    <row r="74" spans="1:13" ht="18" customHeight="1"/>
    <row r="75" spans="1:13" ht="18" customHeight="1"/>
    <row r="76" spans="1:13" ht="18" customHeight="1"/>
    <row r="77" spans="1:13" ht="18" customHeight="1"/>
    <row r="78" spans="1:13" ht="18" customHeight="1"/>
    <row r="79" spans="1:13" ht="18" customHeight="1"/>
    <row r="80" spans="1:13" ht="18" customHeight="1"/>
    <row r="81" spans="1:17" ht="18" customHeight="1"/>
    <row r="82" spans="1:17" s="564" customFormat="1" ht="20.100000000000001" customHeight="1">
      <c r="A82" s="23" t="s">
        <v>595</v>
      </c>
    </row>
    <row r="83" spans="1:17" s="564" customFormat="1" ht="20.100000000000001" customHeight="1">
      <c r="A83" s="24" t="s">
        <v>596</v>
      </c>
    </row>
    <row r="84" spans="1:17" s="564" customFormat="1" ht="20.100000000000001" customHeight="1">
      <c r="M84" s="396" t="s">
        <v>594</v>
      </c>
      <c r="N84" s="11"/>
      <c r="O84" s="11"/>
      <c r="P84" s="11"/>
      <c r="Q84" s="11"/>
    </row>
    <row r="85" spans="1:17" s="564" customFormat="1" ht="27" customHeight="1">
      <c r="A85" s="593"/>
      <c r="B85" s="595">
        <v>2009</v>
      </c>
      <c r="C85" s="597">
        <v>2010</v>
      </c>
      <c r="D85" s="591">
        <v>2011</v>
      </c>
      <c r="E85" s="591">
        <v>2012</v>
      </c>
      <c r="F85" s="591">
        <v>2013</v>
      </c>
      <c r="G85" s="591">
        <v>2014</v>
      </c>
      <c r="H85" s="591">
        <v>2015</v>
      </c>
      <c r="I85" s="591">
        <v>2016</v>
      </c>
      <c r="J85" s="591">
        <v>2017</v>
      </c>
      <c r="K85" s="591">
        <v>2018</v>
      </c>
      <c r="L85" s="591">
        <v>2019</v>
      </c>
      <c r="M85" s="591" t="s">
        <v>583</v>
      </c>
    </row>
    <row r="86" spans="1:17" s="564" customFormat="1">
      <c r="A86" s="594"/>
      <c r="B86" s="596"/>
      <c r="C86" s="598"/>
      <c r="D86" s="592"/>
      <c r="E86" s="592"/>
      <c r="F86" s="592"/>
      <c r="G86" s="592"/>
      <c r="H86" s="592"/>
      <c r="I86" s="592"/>
      <c r="J86" s="592"/>
      <c r="K86" s="592"/>
      <c r="L86" s="592"/>
      <c r="M86" s="592"/>
    </row>
    <row r="87" spans="1:17" s="564" customFormat="1" ht="20.100000000000001" customHeight="1">
      <c r="A87" s="566" t="s">
        <v>17</v>
      </c>
      <c r="B87" s="571">
        <f t="shared" ref="B87:M87" si="5">SUM(B88:B102)</f>
        <v>859435</v>
      </c>
      <c r="C87" s="214">
        <f t="shared" si="5"/>
        <v>865902</v>
      </c>
      <c r="D87" s="214">
        <f t="shared" si="5"/>
        <v>871889</v>
      </c>
      <c r="E87" s="214">
        <f t="shared" si="5"/>
        <v>880340</v>
      </c>
      <c r="F87" s="214">
        <f t="shared" si="5"/>
        <v>889024</v>
      </c>
      <c r="G87" s="214">
        <f t="shared" si="5"/>
        <v>894721</v>
      </c>
      <c r="H87" s="214">
        <f t="shared" si="5"/>
        <v>901933</v>
      </c>
      <c r="I87" s="214">
        <f t="shared" si="5"/>
        <v>910097</v>
      </c>
      <c r="J87" s="214">
        <f t="shared" si="5"/>
        <v>917115</v>
      </c>
      <c r="K87" s="214">
        <f t="shared" si="5"/>
        <v>922786</v>
      </c>
      <c r="L87" s="214">
        <f t="shared" si="5"/>
        <v>928385</v>
      </c>
      <c r="M87" s="214">
        <f t="shared" si="5"/>
        <v>934718</v>
      </c>
    </row>
    <row r="88" spans="1:17" s="564" customFormat="1" ht="20.100000000000001" customHeight="1">
      <c r="A88" s="564" t="s">
        <v>326</v>
      </c>
      <c r="B88" s="572">
        <v>166392</v>
      </c>
      <c r="C88" s="573">
        <v>168539</v>
      </c>
      <c r="D88" s="573">
        <v>170521</v>
      </c>
      <c r="E88" s="573">
        <v>173313</v>
      </c>
      <c r="F88" s="573">
        <v>176185</v>
      </c>
      <c r="G88" s="565">
        <v>178071</v>
      </c>
      <c r="H88" s="565">
        <v>180461</v>
      </c>
      <c r="I88" s="565">
        <v>183171</v>
      </c>
      <c r="J88" s="565">
        <v>185502</v>
      </c>
      <c r="K88" s="565">
        <v>187388</v>
      </c>
      <c r="L88" s="565">
        <v>189196</v>
      </c>
      <c r="M88" s="565">
        <v>191103</v>
      </c>
    </row>
    <row r="89" spans="1:17" s="564" customFormat="1" ht="20.100000000000001" customHeight="1">
      <c r="A89" s="564" t="s">
        <v>327</v>
      </c>
      <c r="B89" s="572">
        <v>59562</v>
      </c>
      <c r="C89" s="573">
        <v>60299</v>
      </c>
      <c r="D89" s="573">
        <v>60978</v>
      </c>
      <c r="E89" s="573">
        <v>61933</v>
      </c>
      <c r="F89" s="573">
        <v>62915</v>
      </c>
      <c r="G89" s="565">
        <v>63560</v>
      </c>
      <c r="H89" s="565">
        <v>64377</v>
      </c>
      <c r="I89" s="565">
        <v>65303</v>
      </c>
      <c r="J89" s="565">
        <v>66100</v>
      </c>
      <c r="K89" s="565">
        <v>66742</v>
      </c>
      <c r="L89" s="565">
        <v>67372</v>
      </c>
      <c r="M89" s="565">
        <v>67769</v>
      </c>
    </row>
    <row r="90" spans="1:17" s="564" customFormat="1" ht="20.100000000000001" customHeight="1">
      <c r="A90" s="564" t="s">
        <v>328</v>
      </c>
      <c r="B90" s="572">
        <v>28894</v>
      </c>
      <c r="C90" s="573">
        <v>29412</v>
      </c>
      <c r="D90" s="573">
        <v>29892</v>
      </c>
      <c r="E90" s="573">
        <v>30569</v>
      </c>
      <c r="F90" s="573">
        <v>31270</v>
      </c>
      <c r="G90" s="565">
        <v>31734</v>
      </c>
      <c r="H90" s="565">
        <v>32324</v>
      </c>
      <c r="I90" s="565">
        <v>32994</v>
      </c>
      <c r="J90" s="565">
        <v>33576</v>
      </c>
      <c r="K90" s="565">
        <v>34048</v>
      </c>
      <c r="L90" s="565">
        <v>34506</v>
      </c>
      <c r="M90" s="565">
        <v>34932</v>
      </c>
    </row>
    <row r="91" spans="1:17" s="564" customFormat="1" ht="20.100000000000001" customHeight="1">
      <c r="A91" s="564" t="s">
        <v>329</v>
      </c>
      <c r="B91" s="572">
        <v>57821</v>
      </c>
      <c r="C91" s="573">
        <v>58232</v>
      </c>
      <c r="D91" s="573">
        <v>58611</v>
      </c>
      <c r="E91" s="573">
        <v>59144</v>
      </c>
      <c r="F91" s="573">
        <v>59688</v>
      </c>
      <c r="G91" s="565">
        <v>60044</v>
      </c>
      <c r="H91" s="565">
        <v>60493</v>
      </c>
      <c r="I91" s="565">
        <v>60998</v>
      </c>
      <c r="J91" s="565">
        <v>61430</v>
      </c>
      <c r="K91" s="565">
        <v>61779</v>
      </c>
      <c r="L91" s="565">
        <v>62125</v>
      </c>
      <c r="M91" s="565">
        <v>62607</v>
      </c>
    </row>
    <row r="92" spans="1:17" s="564" customFormat="1" ht="20.100000000000001" customHeight="1">
      <c r="A92" s="564" t="s">
        <v>330</v>
      </c>
      <c r="B92" s="572">
        <v>27962</v>
      </c>
      <c r="C92" s="573">
        <v>28323</v>
      </c>
      <c r="D92" s="573">
        <v>28657</v>
      </c>
      <c r="E92" s="573">
        <v>29125</v>
      </c>
      <c r="F92" s="573">
        <v>29608</v>
      </c>
      <c r="G92" s="565">
        <v>29924</v>
      </c>
      <c r="H92" s="565">
        <v>30326</v>
      </c>
      <c r="I92" s="565">
        <v>30782</v>
      </c>
      <c r="J92" s="565">
        <v>31174</v>
      </c>
      <c r="K92" s="565">
        <v>31492</v>
      </c>
      <c r="L92" s="565">
        <v>31800</v>
      </c>
      <c r="M92" s="565">
        <v>32123</v>
      </c>
    </row>
    <row r="93" spans="1:17" s="564" customFormat="1" ht="20.100000000000001" customHeight="1">
      <c r="A93" s="564" t="s">
        <v>331</v>
      </c>
      <c r="B93" s="572">
        <v>29364</v>
      </c>
      <c r="C93" s="573">
        <v>29593</v>
      </c>
      <c r="D93" s="573">
        <v>29804</v>
      </c>
      <c r="E93" s="573">
        <v>30101</v>
      </c>
      <c r="F93" s="573">
        <v>30405</v>
      </c>
      <c r="G93" s="565">
        <v>30603</v>
      </c>
      <c r="H93" s="565">
        <v>30854</v>
      </c>
      <c r="I93" s="565">
        <v>31136</v>
      </c>
      <c r="J93" s="565">
        <v>31378</v>
      </c>
      <c r="K93" s="565">
        <v>31572</v>
      </c>
      <c r="L93" s="565">
        <v>31834</v>
      </c>
      <c r="M93" s="565">
        <v>32022</v>
      </c>
    </row>
    <row r="94" spans="1:17" s="564" customFormat="1" ht="20.100000000000001" customHeight="1">
      <c r="A94" s="564" t="s">
        <v>332</v>
      </c>
      <c r="B94" s="572">
        <v>81506</v>
      </c>
      <c r="C94" s="573">
        <v>82146</v>
      </c>
      <c r="D94" s="573">
        <v>82735</v>
      </c>
      <c r="E94" s="573">
        <v>83561</v>
      </c>
      <c r="F94" s="573">
        <v>84407</v>
      </c>
      <c r="G94" s="565">
        <v>84959</v>
      </c>
      <c r="H94" s="565">
        <v>85658</v>
      </c>
      <c r="I94" s="565">
        <v>86444</v>
      </c>
      <c r="J94" s="565">
        <v>87117</v>
      </c>
      <c r="K94" s="565">
        <v>87658</v>
      </c>
      <c r="L94" s="565">
        <v>88127</v>
      </c>
      <c r="M94" s="565">
        <v>88597</v>
      </c>
    </row>
    <row r="95" spans="1:17" s="564" customFormat="1" ht="20.100000000000001" customHeight="1">
      <c r="A95" s="564" t="s">
        <v>333</v>
      </c>
      <c r="B95" s="572">
        <v>67822</v>
      </c>
      <c r="C95" s="573">
        <v>68185</v>
      </c>
      <c r="D95" s="573">
        <v>68520</v>
      </c>
      <c r="E95" s="573">
        <v>68991</v>
      </c>
      <c r="F95" s="573">
        <v>69471</v>
      </c>
      <c r="G95" s="565">
        <v>69785</v>
      </c>
      <c r="H95" s="565">
        <v>70179</v>
      </c>
      <c r="I95" s="565">
        <v>70622</v>
      </c>
      <c r="J95" s="565">
        <v>71001</v>
      </c>
      <c r="K95" s="565">
        <v>71306</v>
      </c>
      <c r="L95" s="565">
        <v>71611</v>
      </c>
      <c r="M95" s="565">
        <v>72003</v>
      </c>
    </row>
    <row r="96" spans="1:17" s="564" customFormat="1" ht="20.100000000000001" customHeight="1">
      <c r="A96" s="564" t="s">
        <v>334</v>
      </c>
      <c r="B96" s="572">
        <v>31904</v>
      </c>
      <c r="C96" s="573">
        <v>32269</v>
      </c>
      <c r="D96" s="573">
        <v>32606</v>
      </c>
      <c r="E96" s="573">
        <v>33079</v>
      </c>
      <c r="F96" s="573">
        <v>33566</v>
      </c>
      <c r="G96" s="565">
        <v>33885</v>
      </c>
      <c r="H96" s="565">
        <v>34288</v>
      </c>
      <c r="I96" s="565">
        <v>34745</v>
      </c>
      <c r="J96" s="565">
        <v>35138</v>
      </c>
      <c r="K96" s="565">
        <v>35455</v>
      </c>
      <c r="L96" s="565">
        <v>35765</v>
      </c>
      <c r="M96" s="565">
        <v>36088</v>
      </c>
    </row>
    <row r="97" spans="1:13" s="564" customFormat="1" ht="20.100000000000001" customHeight="1">
      <c r="A97" s="564" t="s">
        <v>335</v>
      </c>
      <c r="B97" s="572">
        <v>97958</v>
      </c>
      <c r="C97" s="573">
        <v>97793</v>
      </c>
      <c r="D97" s="573">
        <v>97651</v>
      </c>
      <c r="E97" s="573">
        <v>97468</v>
      </c>
      <c r="F97" s="573">
        <v>97282</v>
      </c>
      <c r="G97" s="565">
        <v>97161</v>
      </c>
      <c r="H97" s="565">
        <v>97010</v>
      </c>
      <c r="I97" s="565">
        <v>96842</v>
      </c>
      <c r="J97" s="565">
        <v>96700</v>
      </c>
      <c r="K97" s="565">
        <v>96586</v>
      </c>
      <c r="L97" s="565">
        <v>96504</v>
      </c>
      <c r="M97" s="565">
        <v>96754</v>
      </c>
    </row>
    <row r="98" spans="1:13" s="564" customFormat="1" ht="20.100000000000001" customHeight="1">
      <c r="A98" s="564" t="s">
        <v>336</v>
      </c>
      <c r="B98" s="572">
        <v>43033</v>
      </c>
      <c r="C98" s="573">
        <v>43283</v>
      </c>
      <c r="D98" s="573">
        <v>43514</v>
      </c>
      <c r="E98" s="573">
        <v>43839</v>
      </c>
      <c r="F98" s="573">
        <v>44171</v>
      </c>
      <c r="G98" s="565">
        <v>44387</v>
      </c>
      <c r="H98" s="565">
        <v>44660</v>
      </c>
      <c r="I98" s="565">
        <v>44967</v>
      </c>
      <c r="J98" s="565">
        <v>45229</v>
      </c>
      <c r="K98" s="565">
        <v>45439</v>
      </c>
      <c r="L98" s="565">
        <v>45649</v>
      </c>
      <c r="M98" s="565">
        <v>45872</v>
      </c>
    </row>
    <row r="99" spans="1:13" s="564" customFormat="1" ht="20.100000000000001" customHeight="1">
      <c r="A99" s="564" t="s">
        <v>341</v>
      </c>
      <c r="B99" s="572">
        <v>40016</v>
      </c>
      <c r="C99" s="573">
        <v>39977</v>
      </c>
      <c r="D99" s="573">
        <v>39946</v>
      </c>
      <c r="E99" s="573">
        <v>39908</v>
      </c>
      <c r="F99" s="573">
        <v>39869</v>
      </c>
      <c r="G99" s="565">
        <v>39843</v>
      </c>
      <c r="H99" s="565">
        <v>39811</v>
      </c>
      <c r="I99" s="565">
        <v>39776</v>
      </c>
      <c r="J99" s="565">
        <v>39746</v>
      </c>
      <c r="K99" s="565">
        <v>39721</v>
      </c>
      <c r="L99" s="565">
        <v>39710</v>
      </c>
      <c r="M99" s="565">
        <v>39985</v>
      </c>
    </row>
    <row r="100" spans="1:13" s="564" customFormat="1" ht="20.100000000000001" customHeight="1">
      <c r="A100" s="564" t="s">
        <v>338</v>
      </c>
      <c r="B100" s="572">
        <v>30067</v>
      </c>
      <c r="C100" s="573">
        <v>30540</v>
      </c>
      <c r="D100" s="573">
        <v>30976</v>
      </c>
      <c r="E100" s="573">
        <v>31590</v>
      </c>
      <c r="F100" s="573">
        <v>32225</v>
      </c>
      <c r="G100" s="565">
        <v>32643</v>
      </c>
      <c r="H100" s="565">
        <v>33171</v>
      </c>
      <c r="I100" s="565">
        <v>33774</v>
      </c>
      <c r="J100" s="565">
        <v>34292</v>
      </c>
      <c r="K100" s="565">
        <v>34716</v>
      </c>
      <c r="L100" s="565">
        <v>35134</v>
      </c>
      <c r="M100" s="565">
        <v>35502</v>
      </c>
    </row>
    <row r="101" spans="1:13" s="564" customFormat="1" ht="20.100000000000001" customHeight="1">
      <c r="A101" s="564" t="s">
        <v>339</v>
      </c>
      <c r="B101" s="572">
        <v>49024</v>
      </c>
      <c r="C101" s="573">
        <v>49122</v>
      </c>
      <c r="D101" s="573">
        <v>49213</v>
      </c>
      <c r="E101" s="573">
        <v>49345</v>
      </c>
      <c r="F101" s="573">
        <v>49478</v>
      </c>
      <c r="G101" s="565">
        <v>49566</v>
      </c>
      <c r="H101" s="565">
        <v>49675</v>
      </c>
      <c r="I101" s="565">
        <v>49798</v>
      </c>
      <c r="J101" s="565">
        <v>49902</v>
      </c>
      <c r="K101" s="565">
        <v>49986</v>
      </c>
      <c r="L101" s="565">
        <v>50077</v>
      </c>
      <c r="M101" s="565">
        <v>50225</v>
      </c>
    </row>
    <row r="102" spans="1:13" s="564" customFormat="1" ht="20.100000000000001" customHeight="1">
      <c r="A102" s="564" t="s">
        <v>340</v>
      </c>
      <c r="B102" s="572">
        <v>48110</v>
      </c>
      <c r="C102" s="573">
        <v>48189</v>
      </c>
      <c r="D102" s="573">
        <v>48265</v>
      </c>
      <c r="E102" s="573">
        <v>48374</v>
      </c>
      <c r="F102" s="573">
        <v>48484</v>
      </c>
      <c r="G102" s="565">
        <v>48556</v>
      </c>
      <c r="H102" s="565">
        <v>48646</v>
      </c>
      <c r="I102" s="565">
        <v>48745</v>
      </c>
      <c r="J102" s="565">
        <v>48830</v>
      </c>
      <c r="K102" s="565">
        <v>48898</v>
      </c>
      <c r="L102" s="565">
        <v>48975</v>
      </c>
      <c r="M102" s="565">
        <v>49136</v>
      </c>
    </row>
    <row r="103" spans="1:13" s="564" customFormat="1" ht="20.100000000000001" customHeight="1">
      <c r="B103" s="574"/>
      <c r="C103" s="575"/>
      <c r="D103" s="575"/>
      <c r="E103" s="575"/>
      <c r="F103" s="575"/>
      <c r="G103" s="575"/>
      <c r="H103" s="575"/>
      <c r="I103" s="575"/>
    </row>
    <row r="104" spans="1:13" ht="20.100000000000001" customHeight="1"/>
    <row r="105" spans="1:13" ht="20.100000000000001" customHeight="1"/>
    <row r="106" spans="1:13" ht="20.100000000000001" customHeight="1"/>
    <row r="107" spans="1:13" ht="20.100000000000001" customHeight="1"/>
    <row r="108" spans="1:13" ht="20.100000000000001" customHeight="1"/>
    <row r="109" spans="1:13" ht="20.100000000000001" customHeight="1"/>
    <row r="110" spans="1:13" ht="20.100000000000001" customHeight="1"/>
    <row r="111" spans="1:13" ht="20.100000000000001" customHeight="1"/>
    <row r="112" spans="1:13" ht="20.100000000000001" customHeight="1"/>
    <row r="113" s="577" customFormat="1" ht="20.100000000000001" customHeight="1"/>
    <row r="114" s="577" customFormat="1" ht="20.100000000000001" customHeight="1"/>
    <row r="115" s="577" customFormat="1" ht="20.100000000000001" customHeight="1"/>
    <row r="116" s="577" customFormat="1" ht="20.100000000000001" customHeight="1"/>
    <row r="117" s="577" customFormat="1" ht="20.100000000000001" customHeight="1"/>
    <row r="118" s="577" customFormat="1" ht="20.100000000000001" customHeight="1"/>
    <row r="119" s="577" customFormat="1" ht="20.100000000000001" customHeight="1"/>
    <row r="120" s="577" customFormat="1" ht="20.100000000000001" customHeight="1"/>
    <row r="121" s="577" customFormat="1" ht="20.100000000000001" customHeight="1"/>
    <row r="122" s="577" customFormat="1" ht="20.100000000000001" customHeight="1"/>
    <row r="123" s="577" customFormat="1" ht="20.100000000000001" customHeight="1"/>
    <row r="124" s="577" customFormat="1" ht="20.100000000000001" customHeight="1"/>
    <row r="125" s="577" customFormat="1" ht="20.100000000000001" customHeight="1"/>
    <row r="126" s="577" customFormat="1" ht="20.100000000000001" customHeight="1"/>
    <row r="127" s="577" customFormat="1" ht="20.100000000000001" customHeight="1"/>
    <row r="128" s="577" customFormat="1" ht="20.100000000000001" customHeight="1"/>
    <row r="129" s="577" customFormat="1" ht="20.100000000000001" customHeight="1"/>
    <row r="130" s="577" customFormat="1" ht="20.100000000000001" customHeight="1"/>
    <row r="131" s="577" customFormat="1" ht="20.100000000000001" customHeight="1"/>
    <row r="132" s="577" customFormat="1" ht="20.100000000000001" customHeight="1"/>
    <row r="133" s="577" customFormat="1" ht="20.100000000000001" customHeight="1"/>
    <row r="134" s="577" customFormat="1" ht="20.100000000000001" customHeight="1"/>
    <row r="135" s="577" customFormat="1" ht="20.100000000000001" customHeight="1"/>
    <row r="136" s="577" customFormat="1" ht="20.100000000000001" customHeight="1"/>
    <row r="137" s="577" customFormat="1" ht="20.100000000000001" customHeight="1"/>
    <row r="138" s="577" customFormat="1" ht="20.100000000000001" customHeight="1"/>
    <row r="139" s="577" customFormat="1" ht="20.100000000000001" customHeight="1"/>
    <row r="140" s="577" customFormat="1" ht="20.100000000000001" customHeight="1"/>
    <row r="141" s="577" customFormat="1" ht="20.100000000000001" customHeight="1"/>
    <row r="142" s="577" customFormat="1" ht="20.100000000000001" customHeight="1"/>
    <row r="143" s="577" customFormat="1" ht="20.100000000000001" customHeight="1"/>
    <row r="144" s="577" customFormat="1" ht="20.100000000000001" customHeight="1"/>
    <row r="145" s="577" customFormat="1" ht="15.95" customHeight="1"/>
    <row r="146" s="577" customFormat="1" ht="15.95" customHeight="1"/>
    <row r="147" s="577" customFormat="1" ht="15.95" customHeight="1"/>
    <row r="148" s="577" customFormat="1" ht="15.95" customHeight="1"/>
    <row r="149" s="577" customFormat="1" ht="15.95" customHeight="1"/>
    <row r="150" s="577" customFormat="1" ht="15.95" customHeight="1"/>
    <row r="151" s="577" customFormat="1" ht="15.95" customHeight="1"/>
    <row r="152" s="577" customFormat="1" ht="15.95" customHeight="1"/>
    <row r="153" s="577" customFormat="1" ht="15.95" customHeight="1"/>
    <row r="154" s="577" customFormat="1" ht="15.95" customHeight="1"/>
    <row r="155" s="577" customFormat="1" ht="15.95" customHeight="1"/>
    <row r="156" s="577" customFormat="1" ht="15.95" customHeight="1"/>
    <row r="157" s="577" customFormat="1" ht="15.95" customHeight="1"/>
    <row r="158" s="577" customFormat="1" ht="15.95" customHeight="1"/>
    <row r="159" s="577" customFormat="1" ht="15.95" customHeight="1"/>
    <row r="160" s="577" customFormat="1" ht="15.95" customHeight="1"/>
    <row r="161" s="577" customFormat="1" ht="15.95" customHeight="1"/>
    <row r="162" s="577" customFormat="1" ht="15.95" customHeight="1"/>
    <row r="163" s="577" customFormat="1" ht="15.95" customHeight="1"/>
    <row r="164" s="577" customFormat="1" ht="15.95" customHeight="1"/>
    <row r="165" s="577" customFormat="1" ht="15.95" customHeight="1"/>
    <row r="166" s="577" customFormat="1" ht="15.95" customHeight="1"/>
    <row r="167" s="577" customFormat="1" ht="15.95" customHeight="1"/>
    <row r="168" s="577" customFormat="1" ht="15.95" customHeight="1"/>
    <row r="169" s="577" customFormat="1" ht="15.95" customHeight="1"/>
    <row r="170" s="577" customFormat="1" ht="15.95" customHeight="1"/>
    <row r="171" s="577" customFormat="1" ht="15.95" customHeight="1"/>
    <row r="172" s="577" customFormat="1" ht="15.95" customHeight="1"/>
    <row r="173" s="577" customFormat="1" ht="15.95" customHeight="1"/>
    <row r="174" s="577" customFormat="1" ht="15.95" customHeight="1"/>
    <row r="175" s="577" customFormat="1" ht="15.95" customHeight="1"/>
    <row r="176" s="577" customFormat="1" ht="15.95" customHeight="1"/>
    <row r="177" s="577" customFormat="1" ht="15.95" customHeight="1"/>
    <row r="178" s="577" customFormat="1" ht="15.95" customHeight="1"/>
    <row r="179" s="577" customFormat="1" ht="15.95" customHeight="1"/>
    <row r="180" s="577" customFormat="1" ht="15.95" customHeight="1"/>
    <row r="181" s="577" customFormat="1" ht="15.95" customHeight="1"/>
    <row r="182" s="577" customFormat="1" ht="15.95" customHeight="1"/>
    <row r="183" s="577" customFormat="1" ht="15.95" customHeight="1"/>
    <row r="184" s="577" customFormat="1" ht="15.95" customHeight="1"/>
    <row r="185" s="577" customFormat="1" ht="15.95" customHeight="1"/>
    <row r="186" s="577" customFormat="1" ht="15.95" customHeight="1"/>
    <row r="187" s="577" customFormat="1" ht="15.95" customHeight="1"/>
    <row r="188" s="577" customFormat="1" ht="15.95" customHeight="1"/>
    <row r="189" s="577" customFormat="1" ht="15.95" customHeight="1"/>
    <row r="190" s="577" customFormat="1" ht="15.95" customHeight="1"/>
  </sheetData>
  <mergeCells count="39">
    <mergeCell ref="L4:L5"/>
    <mergeCell ref="F4:F5"/>
    <mergeCell ref="A4:A5"/>
    <mergeCell ref="B4:B5"/>
    <mergeCell ref="C4:C5"/>
    <mergeCell ref="D4:D5"/>
    <mergeCell ref="E4:E5"/>
    <mergeCell ref="L85:L86"/>
    <mergeCell ref="M4:M5"/>
    <mergeCell ref="A48:A49"/>
    <mergeCell ref="B48:B49"/>
    <mergeCell ref="C48:C49"/>
    <mergeCell ref="D48:D49"/>
    <mergeCell ref="E48:E49"/>
    <mergeCell ref="F48:F49"/>
    <mergeCell ref="G48:G49"/>
    <mergeCell ref="H48:H49"/>
    <mergeCell ref="I48:I49"/>
    <mergeCell ref="G4:G5"/>
    <mergeCell ref="H4:H5"/>
    <mergeCell ref="I4:I5"/>
    <mergeCell ref="J4:J5"/>
    <mergeCell ref="K4:K5"/>
    <mergeCell ref="J48:J49"/>
    <mergeCell ref="K48:K49"/>
    <mergeCell ref="L48:L49"/>
    <mergeCell ref="M48:M49"/>
    <mergeCell ref="A85:A86"/>
    <mergeCell ref="B85:B86"/>
    <mergeCell ref="C85:C86"/>
    <mergeCell ref="D85:D86"/>
    <mergeCell ref="E85:E86"/>
    <mergeCell ref="F85:F86"/>
    <mergeCell ref="M85:M86"/>
    <mergeCell ref="G85:G86"/>
    <mergeCell ref="H85:H86"/>
    <mergeCell ref="I85:I86"/>
    <mergeCell ref="J85:J86"/>
    <mergeCell ref="K85:K86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5">
    <tabColor rgb="FF00B050"/>
  </sheetPr>
  <dimension ref="A1:M458"/>
  <sheetViews>
    <sheetView workbookViewId="0">
      <selection activeCell="Q10" sqref="Q10"/>
    </sheetView>
  </sheetViews>
  <sheetFormatPr defaultRowHeight="12.75"/>
  <cols>
    <col min="1" max="1" width="26.85546875" style="11" customWidth="1"/>
    <col min="2" max="2" width="9.7109375" style="11" hidden="1" customWidth="1"/>
    <col min="3" max="3" width="12.42578125" style="11" customWidth="1"/>
    <col min="4" max="5" width="9.7109375" style="11" hidden="1" customWidth="1"/>
    <col min="6" max="6" width="11.140625" style="11" hidden="1" customWidth="1"/>
    <col min="7" max="7" width="9.140625" style="11" hidden="1" customWidth="1"/>
    <col min="8" max="8" width="12.7109375" style="11" customWidth="1"/>
    <col min="9" max="10" width="9.140625" style="11" hidden="1" customWidth="1"/>
    <col min="11" max="11" width="12.85546875" style="11" customWidth="1"/>
    <col min="12" max="12" width="13.140625" style="11" customWidth="1"/>
    <col min="13" max="13" width="9.7109375" style="11" customWidth="1"/>
    <col min="14" max="16384" width="9.140625" style="11"/>
  </cols>
  <sheetData>
    <row r="1" spans="1:13" ht="20.100000000000001" customHeight="1">
      <c r="A1" s="23" t="s">
        <v>292</v>
      </c>
      <c r="B1" s="25"/>
      <c r="C1" s="25"/>
      <c r="D1" s="25"/>
      <c r="E1" s="25"/>
      <c r="F1" s="31"/>
    </row>
    <row r="2" spans="1:13" ht="20.100000000000001" customHeight="1">
      <c r="A2" s="23" t="s">
        <v>154</v>
      </c>
      <c r="B2" s="25"/>
      <c r="C2" s="25"/>
      <c r="D2" s="25"/>
      <c r="E2" s="25"/>
      <c r="F2" s="31"/>
      <c r="M2" s="146"/>
    </row>
    <row r="3" spans="1:13" ht="20.100000000000001" customHeight="1">
      <c r="A3" s="51" t="s">
        <v>174</v>
      </c>
      <c r="B3" s="25"/>
      <c r="C3" s="25"/>
      <c r="D3" s="25"/>
      <c r="E3" s="25"/>
      <c r="F3" s="31"/>
      <c r="M3" s="146"/>
    </row>
    <row r="4" spans="1:13" ht="20.100000000000001" customHeight="1">
      <c r="A4" s="5"/>
      <c r="M4" s="146"/>
    </row>
    <row r="5" spans="1:13" ht="20.100000000000001" customHeight="1">
      <c r="A5" s="14"/>
      <c r="B5" s="14"/>
      <c r="C5" s="14"/>
      <c r="D5" s="55"/>
      <c r="J5" s="304"/>
      <c r="M5" s="305" t="s">
        <v>472</v>
      </c>
    </row>
    <row r="6" spans="1:13" s="105" customFormat="1" ht="27" customHeight="1">
      <c r="A6" s="268"/>
      <c r="B6" s="141">
        <v>2009</v>
      </c>
      <c r="C6" s="536">
        <v>2010</v>
      </c>
      <c r="D6" s="537">
        <v>2011</v>
      </c>
      <c r="E6" s="538">
        <v>2012</v>
      </c>
      <c r="F6" s="538">
        <v>2013</v>
      </c>
      <c r="G6" s="538">
        <v>2014</v>
      </c>
      <c r="H6" s="538">
        <v>2015</v>
      </c>
      <c r="I6" s="538">
        <v>2016</v>
      </c>
      <c r="J6" s="539">
        <v>2017</v>
      </c>
      <c r="K6" s="539">
        <v>2018</v>
      </c>
      <c r="L6" s="539">
        <v>2019</v>
      </c>
      <c r="M6" s="536">
        <v>2020</v>
      </c>
    </row>
    <row r="7" spans="1:13" s="105" customFormat="1" ht="20.100000000000001" customHeight="1">
      <c r="A7" s="260" t="s">
        <v>17</v>
      </c>
      <c r="B7" s="152">
        <f t="shared" ref="B7:G7" si="0">SUM(B8:B22)</f>
        <v>198526</v>
      </c>
      <c r="C7" s="152">
        <f t="shared" si="0"/>
        <v>195745</v>
      </c>
      <c r="D7" s="152">
        <f t="shared" si="0"/>
        <v>200436</v>
      </c>
      <c r="E7" s="152">
        <f t="shared" si="0"/>
        <v>207024</v>
      </c>
      <c r="F7" s="152">
        <f t="shared" si="0"/>
        <v>213285.12</v>
      </c>
      <c r="G7" s="153">
        <f t="shared" si="0"/>
        <v>216619</v>
      </c>
      <c r="H7" s="153">
        <f t="shared" ref="H7:M7" si="1">SUM(H8:H22)</f>
        <v>211843</v>
      </c>
      <c r="I7" s="153">
        <f t="shared" si="1"/>
        <v>206308</v>
      </c>
      <c r="J7" s="153">
        <f t="shared" si="1"/>
        <v>201749</v>
      </c>
      <c r="K7" s="153">
        <f t="shared" si="1"/>
        <v>199853</v>
      </c>
      <c r="L7" s="153">
        <f t="shared" si="1"/>
        <v>195444</v>
      </c>
      <c r="M7" s="153">
        <f t="shared" si="1"/>
        <v>194866</v>
      </c>
    </row>
    <row r="8" spans="1:13" s="105" customFormat="1" ht="20.100000000000001" customHeight="1">
      <c r="A8" s="114" t="s">
        <v>326</v>
      </c>
      <c r="B8" s="145">
        <v>7570</v>
      </c>
      <c r="C8" s="145">
        <f>+'122-124'!C6+'134-136'!C7</f>
        <v>6652</v>
      </c>
      <c r="D8" s="145">
        <f>+'122-124'!D6+'134-136'!D7</f>
        <v>6941</v>
      </c>
      <c r="E8" s="145">
        <f>+'122-124'!E6+'134-136'!E7</f>
        <v>7020</v>
      </c>
      <c r="F8" s="145">
        <f>+'122-124'!F6+'134-136'!F7</f>
        <v>6886.39</v>
      </c>
      <c r="G8" s="145">
        <f>+'122-124'!G6+'134-136'!G7</f>
        <v>6658</v>
      </c>
      <c r="H8" s="145">
        <f>+'122-124'!H6+'134-136'!H7</f>
        <v>6753</v>
      </c>
      <c r="I8" s="145">
        <f>+'122-124'!I6+'134-136'!I7</f>
        <v>6740</v>
      </c>
      <c r="J8" s="145">
        <f>+'122-124'!J6+'134-136'!J7</f>
        <v>6480</v>
      </c>
      <c r="K8" s="145">
        <f>+'122-124'!K6+'134-136'!K7</f>
        <v>6021</v>
      </c>
      <c r="L8" s="145">
        <f>+'122-124'!L6+'134-136'!L7</f>
        <v>5530</v>
      </c>
      <c r="M8" s="145">
        <f>+'122-124'!M6+'134-136'!M7</f>
        <v>5640</v>
      </c>
    </row>
    <row r="9" spans="1:13" s="105" customFormat="1" ht="20.100000000000001" customHeight="1">
      <c r="A9" s="114" t="s">
        <v>327</v>
      </c>
      <c r="B9" s="145">
        <v>12931</v>
      </c>
      <c r="C9" s="145">
        <f>+'122-124'!C7+'134-136'!C8</f>
        <v>13919</v>
      </c>
      <c r="D9" s="145">
        <f>+'122-124'!D7+'134-136'!D8</f>
        <v>13882</v>
      </c>
      <c r="E9" s="145">
        <f>+'122-124'!E7+'134-136'!E8</f>
        <v>15060</v>
      </c>
      <c r="F9" s="145">
        <f>+'122-124'!F7+'134-136'!F8</f>
        <v>14375.6</v>
      </c>
      <c r="G9" s="145">
        <f>+'122-124'!G7+'134-136'!G8</f>
        <v>15409</v>
      </c>
      <c r="H9" s="145">
        <f>+'122-124'!H7+'134-136'!H8</f>
        <v>14898</v>
      </c>
      <c r="I9" s="145">
        <f>+'122-124'!I7+'134-136'!I8</f>
        <v>13881</v>
      </c>
      <c r="J9" s="145">
        <f>+'122-124'!J7+'134-136'!J8</f>
        <v>14480</v>
      </c>
      <c r="K9" s="145">
        <f>+'122-124'!K7+'134-136'!K8</f>
        <v>15420</v>
      </c>
      <c r="L9" s="145">
        <f>+'122-124'!L7+'134-136'!L8</f>
        <v>15407</v>
      </c>
      <c r="M9" s="145">
        <f>+'122-124'!M7+'134-136'!M8</f>
        <v>13932</v>
      </c>
    </row>
    <row r="10" spans="1:13" s="105" customFormat="1" ht="20.100000000000001" customHeight="1">
      <c r="A10" s="114" t="s">
        <v>328</v>
      </c>
      <c r="B10" s="145">
        <v>16872</v>
      </c>
      <c r="C10" s="145">
        <f>+'122-124'!C8+'134-136'!C9</f>
        <v>17089</v>
      </c>
      <c r="D10" s="145">
        <f>+'122-124'!D8+'134-136'!D9</f>
        <v>20041</v>
      </c>
      <c r="E10" s="145">
        <f>+'122-124'!E8+'134-136'!E9</f>
        <v>20408</v>
      </c>
      <c r="F10" s="145">
        <f>+'122-124'!F8+'134-136'!F9</f>
        <v>23578</v>
      </c>
      <c r="G10" s="145">
        <f>+'122-124'!G8+'134-136'!G9</f>
        <v>22302</v>
      </c>
      <c r="H10" s="145">
        <f>+'122-124'!H8+'134-136'!H9</f>
        <v>22818</v>
      </c>
      <c r="I10" s="145">
        <f>+'122-124'!I8+'134-136'!I9</f>
        <v>22079</v>
      </c>
      <c r="J10" s="145">
        <f>+'122-124'!J8+'134-136'!J9</f>
        <v>23713</v>
      </c>
      <c r="K10" s="145">
        <f>+'122-124'!K8+'134-136'!K9</f>
        <v>23921</v>
      </c>
      <c r="L10" s="145">
        <f>+'122-124'!L8+'134-136'!L9</f>
        <v>24555</v>
      </c>
      <c r="M10" s="145">
        <f>+'122-124'!M8+'134-136'!M9</f>
        <v>26800</v>
      </c>
    </row>
    <row r="11" spans="1:13" s="105" customFormat="1" ht="20.100000000000001" customHeight="1">
      <c r="A11" s="114" t="s">
        <v>329</v>
      </c>
      <c r="B11" s="145">
        <v>10554</v>
      </c>
      <c r="C11" s="145">
        <f>+'122-124'!C9+'134-136'!C10</f>
        <v>10584</v>
      </c>
      <c r="D11" s="145">
        <f>+'122-124'!D9+'134-136'!D10</f>
        <v>11021</v>
      </c>
      <c r="E11" s="145">
        <f>+'122-124'!E9+'134-136'!E10</f>
        <v>11167</v>
      </c>
      <c r="F11" s="145">
        <f>+'122-124'!F9+'134-136'!F10</f>
        <v>10817.3</v>
      </c>
      <c r="G11" s="145">
        <f>+'122-124'!G9+'134-136'!G10</f>
        <v>11838</v>
      </c>
      <c r="H11" s="145">
        <f>+'122-124'!H9+'134-136'!H10</f>
        <v>11534</v>
      </c>
      <c r="I11" s="145">
        <f>+'122-124'!I9+'134-136'!I10</f>
        <v>12020</v>
      </c>
      <c r="J11" s="145">
        <f>+'122-124'!J9+'134-136'!J10</f>
        <v>10337</v>
      </c>
      <c r="K11" s="145">
        <f>+'122-124'!K9+'134-136'!K10</f>
        <v>10043</v>
      </c>
      <c r="L11" s="145">
        <f>+'122-124'!L9+'134-136'!L10</f>
        <v>8963</v>
      </c>
      <c r="M11" s="145">
        <f>+'122-124'!M9+'134-136'!M10</f>
        <v>8871</v>
      </c>
    </row>
    <row r="12" spans="1:13" s="105" customFormat="1" ht="20.100000000000001" customHeight="1">
      <c r="A12" s="114" t="s">
        <v>330</v>
      </c>
      <c r="B12" s="145">
        <v>1680</v>
      </c>
      <c r="C12" s="145">
        <f>+'122-124'!C10+'134-136'!C11</f>
        <v>1782</v>
      </c>
      <c r="D12" s="145">
        <f>+'122-124'!D10+'134-136'!D11</f>
        <v>1985</v>
      </c>
      <c r="E12" s="145">
        <f>+'122-124'!E10+'134-136'!E11</f>
        <v>2102</v>
      </c>
      <c r="F12" s="145">
        <f>+'122-124'!F10+'134-136'!F11</f>
        <v>2207.04</v>
      </c>
      <c r="G12" s="145">
        <f>+'122-124'!G10+'134-136'!G11</f>
        <v>2344</v>
      </c>
      <c r="H12" s="145">
        <f>+'122-124'!H10+'134-136'!H11</f>
        <v>2520</v>
      </c>
      <c r="I12" s="145">
        <f>+'122-124'!I10+'134-136'!I11</f>
        <v>2699</v>
      </c>
      <c r="J12" s="145">
        <f>+'122-124'!J10+'134-136'!J11</f>
        <v>2459</v>
      </c>
      <c r="K12" s="145">
        <f>+'122-124'!K10+'134-136'!K11</f>
        <v>2201</v>
      </c>
      <c r="L12" s="145">
        <f>+'122-124'!L10+'134-136'!L11</f>
        <v>1984</v>
      </c>
      <c r="M12" s="145">
        <f>+'122-124'!M10+'134-136'!M11</f>
        <v>1885</v>
      </c>
    </row>
    <row r="13" spans="1:13" s="105" customFormat="1" ht="20.100000000000001" customHeight="1">
      <c r="A13" s="114" t="s">
        <v>331</v>
      </c>
      <c r="B13" s="145">
        <v>7381</v>
      </c>
      <c r="C13" s="145">
        <f>+'122-124'!C11+'134-136'!C12</f>
        <v>7465</v>
      </c>
      <c r="D13" s="145">
        <f>+'122-124'!D11+'134-136'!D12</f>
        <v>7625</v>
      </c>
      <c r="E13" s="145">
        <f>+'122-124'!E11+'134-136'!E12</f>
        <v>8446</v>
      </c>
      <c r="F13" s="145">
        <f>+'122-124'!F11+'134-136'!F12</f>
        <v>9882.99</v>
      </c>
      <c r="G13" s="145">
        <f>+'122-124'!G11+'134-136'!G12</f>
        <v>9993</v>
      </c>
      <c r="H13" s="145">
        <f>+'122-124'!H11+'134-136'!H12</f>
        <v>10018</v>
      </c>
      <c r="I13" s="145">
        <f>+'122-124'!I11+'134-136'!I12</f>
        <v>9851</v>
      </c>
      <c r="J13" s="145">
        <f>+'122-124'!J11+'134-136'!J12</f>
        <v>9492</v>
      </c>
      <c r="K13" s="145">
        <f>+'122-124'!K11+'134-136'!K12</f>
        <v>9647</v>
      </c>
      <c r="L13" s="145">
        <f>+'122-124'!L11+'134-136'!L12</f>
        <v>9516</v>
      </c>
      <c r="M13" s="145">
        <f>+'122-124'!M11+'134-136'!M12</f>
        <v>9412</v>
      </c>
    </row>
    <row r="14" spans="1:13" s="105" customFormat="1" ht="20.100000000000001" customHeight="1">
      <c r="A14" s="114" t="s">
        <v>332</v>
      </c>
      <c r="B14" s="145">
        <v>13216</v>
      </c>
      <c r="C14" s="145">
        <f>+'122-124'!C12+'134-136'!C13</f>
        <v>13759</v>
      </c>
      <c r="D14" s="145">
        <f>+'122-124'!D12+'134-136'!D13</f>
        <v>13967</v>
      </c>
      <c r="E14" s="145">
        <f>+'122-124'!E12+'134-136'!E13</f>
        <v>14191</v>
      </c>
      <c r="F14" s="145">
        <f>+'122-124'!F12+'134-136'!F13</f>
        <v>13673.79</v>
      </c>
      <c r="G14" s="145">
        <f>+'122-124'!G12+'134-136'!G13</f>
        <v>13939</v>
      </c>
      <c r="H14" s="145">
        <f>+'122-124'!H12+'134-136'!H13</f>
        <v>13952</v>
      </c>
      <c r="I14" s="145">
        <f>+'122-124'!I12+'134-136'!I13</f>
        <v>13568</v>
      </c>
      <c r="J14" s="145">
        <f>+'122-124'!J12+'134-136'!J13</f>
        <v>13074</v>
      </c>
      <c r="K14" s="145">
        <f>+'122-124'!K12+'134-136'!K13</f>
        <v>12240</v>
      </c>
      <c r="L14" s="145">
        <f>+'122-124'!L12+'134-136'!L13</f>
        <v>11690</v>
      </c>
      <c r="M14" s="145">
        <f>+'122-124'!M12+'134-136'!M13</f>
        <v>12206</v>
      </c>
    </row>
    <row r="15" spans="1:13" s="105" customFormat="1" ht="20.100000000000001" customHeight="1">
      <c r="A15" s="114" t="s">
        <v>333</v>
      </c>
      <c r="B15" s="145">
        <v>28687</v>
      </c>
      <c r="C15" s="145">
        <f>+'122-124'!C13+'134-136'!C14</f>
        <v>27786</v>
      </c>
      <c r="D15" s="145">
        <f>+'122-124'!D13+'134-136'!D14</f>
        <v>28157</v>
      </c>
      <c r="E15" s="145">
        <f>+'122-124'!E13+'134-136'!E14</f>
        <v>28075</v>
      </c>
      <c r="F15" s="145">
        <f>+'122-124'!F13+'134-136'!F14</f>
        <v>26713.39</v>
      </c>
      <c r="G15" s="145">
        <f>+'122-124'!G13+'134-136'!G14</f>
        <v>27966</v>
      </c>
      <c r="H15" s="145">
        <f>+'122-124'!H13+'134-136'!H14</f>
        <v>26218</v>
      </c>
      <c r="I15" s="145">
        <f>+'122-124'!I13+'134-136'!I14</f>
        <v>22070</v>
      </c>
      <c r="J15" s="145">
        <f>+'122-124'!J13+'134-136'!J14</f>
        <v>22221</v>
      </c>
      <c r="K15" s="145">
        <f>+'122-124'!K13+'134-136'!K14</f>
        <v>22341</v>
      </c>
      <c r="L15" s="145">
        <f>+'122-124'!L13+'134-136'!L14</f>
        <v>23079</v>
      </c>
      <c r="M15" s="145">
        <f>+'122-124'!M13+'134-136'!M14</f>
        <v>23151</v>
      </c>
    </row>
    <row r="16" spans="1:13" s="105" customFormat="1" ht="20.100000000000001" customHeight="1">
      <c r="A16" s="114" t="s">
        <v>334</v>
      </c>
      <c r="B16" s="145">
        <v>10033</v>
      </c>
      <c r="C16" s="145">
        <f>+'122-124'!C14+'134-136'!C15</f>
        <v>10162</v>
      </c>
      <c r="D16" s="145">
        <f>+'122-124'!D14+'134-136'!D15</f>
        <v>10417</v>
      </c>
      <c r="E16" s="145">
        <f>+'122-124'!E14+'134-136'!E15</f>
        <v>11330</v>
      </c>
      <c r="F16" s="145">
        <f>+'122-124'!F14+'134-136'!F15</f>
        <v>12435</v>
      </c>
      <c r="G16" s="145">
        <f>+'122-124'!G14+'134-136'!G15</f>
        <v>11929</v>
      </c>
      <c r="H16" s="145">
        <f>+'122-124'!H14+'134-136'!H15</f>
        <v>11893</v>
      </c>
      <c r="I16" s="145">
        <f>+'122-124'!I14+'134-136'!I15</f>
        <v>11206</v>
      </c>
      <c r="J16" s="145">
        <f>+'122-124'!J14+'134-136'!J15</f>
        <v>11759</v>
      </c>
      <c r="K16" s="145">
        <f>+'122-124'!K14+'134-136'!K15</f>
        <v>11337</v>
      </c>
      <c r="L16" s="145">
        <f>+'122-124'!L14+'134-136'!L15</f>
        <v>10874</v>
      </c>
      <c r="M16" s="145">
        <f>+'122-124'!M14+'134-136'!M15</f>
        <v>11779</v>
      </c>
    </row>
    <row r="17" spans="1:13" s="105" customFormat="1" ht="20.100000000000001" customHeight="1">
      <c r="A17" s="114" t="s">
        <v>335</v>
      </c>
      <c r="B17" s="145">
        <v>23912</v>
      </c>
      <c r="C17" s="145">
        <f>+'122-124'!C15+'134-136'!C16</f>
        <v>24345</v>
      </c>
      <c r="D17" s="145">
        <f>+'122-124'!D15+'134-136'!D16</f>
        <v>24759</v>
      </c>
      <c r="E17" s="145">
        <f>+'122-124'!E15+'134-136'!E16</f>
        <v>25836</v>
      </c>
      <c r="F17" s="145">
        <f>+'122-124'!F15+'134-136'!F16</f>
        <v>26066</v>
      </c>
      <c r="G17" s="145">
        <f>+'122-124'!G15+'134-136'!G16</f>
        <v>27121</v>
      </c>
      <c r="H17" s="145">
        <f>+'122-124'!H15+'134-136'!H16</f>
        <v>26911</v>
      </c>
      <c r="I17" s="145">
        <f>+'122-124'!I15+'134-136'!I16</f>
        <v>28410</v>
      </c>
      <c r="J17" s="145">
        <f>+'122-124'!J15+'134-136'!J16</f>
        <v>27229</v>
      </c>
      <c r="K17" s="145">
        <f>+'122-124'!K15+'134-136'!K16</f>
        <v>26264</v>
      </c>
      <c r="L17" s="145">
        <f>+'122-124'!L15+'134-136'!L16</f>
        <v>26613</v>
      </c>
      <c r="M17" s="145">
        <f>+'122-124'!M15+'134-136'!M16</f>
        <v>23151</v>
      </c>
    </row>
    <row r="18" spans="1:13" s="105" customFormat="1" ht="20.100000000000001" customHeight="1">
      <c r="A18" s="114" t="s">
        <v>336</v>
      </c>
      <c r="B18" s="145">
        <v>16204</v>
      </c>
      <c r="C18" s="145">
        <f>+'122-124'!C16+'134-136'!C17</f>
        <v>16503</v>
      </c>
      <c r="D18" s="145">
        <f>+'122-124'!D16+'134-136'!D17</f>
        <v>16241</v>
      </c>
      <c r="E18" s="145">
        <f>+'122-124'!E16+'134-136'!E17</f>
        <v>16834</v>
      </c>
      <c r="F18" s="145">
        <f>+'122-124'!F16+'134-136'!F17</f>
        <v>19432.89</v>
      </c>
      <c r="G18" s="145">
        <f>+'122-124'!G16+'134-136'!G17</f>
        <v>19429</v>
      </c>
      <c r="H18" s="145">
        <f>+'122-124'!H16+'134-136'!H17</f>
        <v>17342</v>
      </c>
      <c r="I18" s="145">
        <f>+'122-124'!I16+'134-136'!I17</f>
        <v>17220</v>
      </c>
      <c r="J18" s="145">
        <f>+'122-124'!J16+'134-136'!J17</f>
        <v>18113</v>
      </c>
      <c r="K18" s="145">
        <f>+'122-124'!K16+'134-136'!K17</f>
        <v>18092</v>
      </c>
      <c r="L18" s="145">
        <f>+'122-124'!L16+'134-136'!L17</f>
        <v>14622</v>
      </c>
      <c r="M18" s="145">
        <f>+'122-124'!M16+'134-136'!M17</f>
        <v>14236</v>
      </c>
    </row>
    <row r="19" spans="1:13" s="105" customFormat="1" ht="20.100000000000001" customHeight="1">
      <c r="A19" s="114" t="s">
        <v>337</v>
      </c>
      <c r="B19" s="145">
        <v>13500</v>
      </c>
      <c r="C19" s="145">
        <f>+'122-124'!C17+'134-136'!C18</f>
        <v>14062</v>
      </c>
      <c r="D19" s="145">
        <f>+'122-124'!D17+'134-136'!D18</f>
        <v>14013</v>
      </c>
      <c r="E19" s="145">
        <f>+'122-124'!E17+'134-136'!E18</f>
        <v>14287</v>
      </c>
      <c r="F19" s="145">
        <f>+'122-124'!F17+'134-136'!F18</f>
        <v>14413</v>
      </c>
      <c r="G19" s="145">
        <f>+'122-124'!G17+'134-136'!G18</f>
        <v>14190</v>
      </c>
      <c r="H19" s="145">
        <f>+'122-124'!H17+'134-136'!H18</f>
        <v>14064</v>
      </c>
      <c r="I19" s="145">
        <f>+'122-124'!I17+'134-136'!I18</f>
        <v>13808</v>
      </c>
      <c r="J19" s="145">
        <f>+'122-124'!J17+'134-136'!J18</f>
        <v>13562</v>
      </c>
      <c r="K19" s="145">
        <f>+'122-124'!K17+'134-136'!K18</f>
        <v>13754</v>
      </c>
      <c r="L19" s="145">
        <f>+'122-124'!L17+'134-136'!L18</f>
        <v>14366</v>
      </c>
      <c r="M19" s="145">
        <f>+'122-124'!M17+'134-136'!M18</f>
        <v>14285</v>
      </c>
    </row>
    <row r="20" spans="1:13" s="105" customFormat="1" ht="20.100000000000001" customHeight="1">
      <c r="A20" s="114" t="s">
        <v>338</v>
      </c>
      <c r="B20" s="145">
        <v>16773</v>
      </c>
      <c r="C20" s="145">
        <f>+'122-124'!C18+'134-136'!C19</f>
        <v>16126</v>
      </c>
      <c r="D20" s="145">
        <f>+'122-124'!D18+'134-136'!D19</f>
        <v>15523</v>
      </c>
      <c r="E20" s="145">
        <f>+'122-124'!E18+'134-136'!E19</f>
        <v>16978</v>
      </c>
      <c r="F20" s="145">
        <f>+'122-124'!F18+'134-136'!F19</f>
        <v>17807.3</v>
      </c>
      <c r="G20" s="145">
        <f>+'122-124'!G18+'134-136'!G19</f>
        <v>17961</v>
      </c>
      <c r="H20" s="145">
        <f>+'122-124'!H18+'134-136'!H19</f>
        <v>17361</v>
      </c>
      <c r="I20" s="145">
        <f>+'122-124'!I18+'134-136'!I19</f>
        <v>17755</v>
      </c>
      <c r="J20" s="145">
        <f>+'122-124'!J18+'134-136'!J19</f>
        <v>18220</v>
      </c>
      <c r="K20" s="145">
        <f>+'122-124'!K18+'134-136'!K19</f>
        <v>17844</v>
      </c>
      <c r="L20" s="145">
        <f>+'122-124'!L18+'134-136'!L19</f>
        <v>18018</v>
      </c>
      <c r="M20" s="145">
        <f>+'122-124'!M18+'134-136'!M19</f>
        <v>18102</v>
      </c>
    </row>
    <row r="21" spans="1:13" s="105" customFormat="1" ht="20.100000000000001" customHeight="1">
      <c r="A21" s="114" t="s">
        <v>339</v>
      </c>
      <c r="B21" s="145">
        <v>7209</v>
      </c>
      <c r="C21" s="145">
        <f>+'122-124'!C19+'134-136'!C20</f>
        <v>6910</v>
      </c>
      <c r="D21" s="145">
        <f>+'122-124'!D19+'134-136'!D20</f>
        <v>7022</v>
      </c>
      <c r="E21" s="145">
        <f>+'122-124'!E19+'134-136'!E20</f>
        <v>6679</v>
      </c>
      <c r="F21" s="145">
        <f>+'122-124'!F19+'134-136'!F20</f>
        <v>6657</v>
      </c>
      <c r="G21" s="145">
        <f>+'122-124'!G19+'134-136'!G20</f>
        <v>6969</v>
      </c>
      <c r="H21" s="145">
        <f>+'122-124'!H19+'134-136'!H20</f>
        <v>6565</v>
      </c>
      <c r="I21" s="145">
        <f>+'122-124'!I19+'134-136'!I20</f>
        <v>6748</v>
      </c>
      <c r="J21" s="145">
        <f>+'122-124'!J19+'134-136'!J20</f>
        <v>6657</v>
      </c>
      <c r="K21" s="145">
        <f>+'122-124'!K19+'134-136'!K20</f>
        <v>6225</v>
      </c>
      <c r="L21" s="145">
        <f>+'122-124'!L19+'134-136'!L20</f>
        <v>6089</v>
      </c>
      <c r="M21" s="145">
        <f>+'122-124'!M19+'134-136'!M20</f>
        <v>6000</v>
      </c>
    </row>
    <row r="22" spans="1:13" s="105" customFormat="1" ht="20.100000000000001" customHeight="1">
      <c r="A22" s="114" t="s">
        <v>340</v>
      </c>
      <c r="B22" s="145">
        <v>12004</v>
      </c>
      <c r="C22" s="145">
        <f>+'122-124'!C20+'134-136'!C21</f>
        <v>8601</v>
      </c>
      <c r="D22" s="145">
        <f>+'122-124'!D20+'134-136'!D21</f>
        <v>8842</v>
      </c>
      <c r="E22" s="145">
        <f>+'122-124'!E20+'134-136'!E21</f>
        <v>8611</v>
      </c>
      <c r="F22" s="145">
        <f>+'122-124'!F20+'134-136'!F21</f>
        <v>8339.43</v>
      </c>
      <c r="G22" s="145">
        <f>+'122-124'!G20+'134-136'!G21</f>
        <v>8571</v>
      </c>
      <c r="H22" s="145">
        <f>+'122-124'!H20+'134-136'!H21</f>
        <v>8996</v>
      </c>
      <c r="I22" s="145">
        <f>+'122-124'!I20+'134-136'!I21</f>
        <v>8253</v>
      </c>
      <c r="J22" s="145">
        <f>+'122-124'!J20+'134-136'!J21</f>
        <v>3953</v>
      </c>
      <c r="K22" s="145">
        <f>+'122-124'!K20+'134-136'!K21</f>
        <v>4503</v>
      </c>
      <c r="L22" s="145">
        <f>+'122-124'!L20+'134-136'!L21</f>
        <v>4138</v>
      </c>
      <c r="M22" s="145">
        <f>+'122-124'!M20+'134-136'!M21</f>
        <v>5416</v>
      </c>
    </row>
    <row r="23" spans="1:13" s="105" customFormat="1" ht="20.100000000000001" customHeight="1">
      <c r="A23" s="145"/>
      <c r="B23" s="145"/>
      <c r="C23" s="145"/>
      <c r="D23" s="145"/>
      <c r="E23" s="145"/>
      <c r="F23" s="145"/>
      <c r="G23" s="145"/>
      <c r="H23" s="145"/>
      <c r="I23" s="145"/>
      <c r="J23" s="145"/>
    </row>
    <row r="24" spans="1:13" s="105" customFormat="1" ht="20.100000000000001" customHeight="1">
      <c r="A24" s="145"/>
      <c r="B24" s="145"/>
      <c r="C24" s="145"/>
      <c r="D24" s="145"/>
      <c r="E24" s="145"/>
      <c r="F24" s="145"/>
      <c r="G24" s="145"/>
      <c r="H24" s="145"/>
      <c r="I24" s="145"/>
      <c r="J24" s="145"/>
    </row>
    <row r="25" spans="1:13" s="105" customFormat="1" ht="20.100000000000001" customHeight="1">
      <c r="A25" s="145"/>
      <c r="B25" s="145"/>
      <c r="C25" s="145"/>
      <c r="D25" s="145"/>
      <c r="E25" s="145"/>
      <c r="F25" s="145"/>
      <c r="G25" s="145"/>
      <c r="H25" s="145"/>
      <c r="I25" s="145"/>
      <c r="J25" s="145"/>
    </row>
    <row r="26" spans="1:13" s="105" customFormat="1" ht="20.100000000000001" customHeight="1">
      <c r="A26" s="145"/>
      <c r="B26" s="145"/>
      <c r="C26" s="145"/>
      <c r="D26" s="145"/>
      <c r="E26" s="145"/>
      <c r="F26" s="145"/>
      <c r="G26" s="145"/>
      <c r="H26" s="145"/>
      <c r="I26" s="145"/>
      <c r="J26" s="145"/>
    </row>
    <row r="27" spans="1:13" s="105" customFormat="1" ht="20.100000000000001" customHeight="1">
      <c r="A27" s="145"/>
      <c r="B27" s="145"/>
      <c r="C27" s="145"/>
      <c r="D27" s="145"/>
      <c r="E27" s="145"/>
      <c r="F27" s="145"/>
      <c r="G27" s="145"/>
      <c r="H27" s="145"/>
      <c r="I27" s="145"/>
      <c r="J27" s="145"/>
    </row>
    <row r="28" spans="1:13" s="105" customFormat="1" ht="20.100000000000001" customHeight="1">
      <c r="A28" s="145"/>
      <c r="B28" s="145"/>
      <c r="C28" s="145"/>
      <c r="D28" s="145"/>
      <c r="E28" s="145"/>
      <c r="F28" s="145"/>
      <c r="G28" s="145"/>
      <c r="H28" s="145"/>
      <c r="I28" s="145"/>
      <c r="J28" s="145"/>
    </row>
    <row r="29" spans="1:13" s="105" customFormat="1" ht="20.100000000000001" customHeight="1">
      <c r="A29" s="145"/>
      <c r="B29" s="145"/>
      <c r="C29" s="145"/>
      <c r="D29" s="145"/>
      <c r="E29" s="145"/>
      <c r="F29" s="145"/>
      <c r="G29" s="145"/>
      <c r="H29" s="145"/>
      <c r="I29" s="145"/>
      <c r="J29" s="145"/>
    </row>
    <row r="30" spans="1:13" s="105" customFormat="1" ht="20.100000000000001" customHeight="1">
      <c r="A30" s="145"/>
      <c r="B30" s="145"/>
      <c r="C30" s="145"/>
      <c r="D30" s="145"/>
      <c r="E30" s="145"/>
      <c r="F30" s="145"/>
      <c r="G30" s="145"/>
      <c r="H30" s="145"/>
      <c r="I30" s="145"/>
      <c r="J30" s="145"/>
    </row>
    <row r="31" spans="1:13" s="105" customFormat="1" ht="20.100000000000001" customHeight="1">
      <c r="A31" s="145"/>
      <c r="B31" s="145"/>
      <c r="C31" s="145"/>
      <c r="D31" s="145"/>
      <c r="E31" s="145"/>
      <c r="F31" s="145"/>
      <c r="G31" s="145"/>
      <c r="H31" s="145"/>
      <c r="I31" s="145"/>
      <c r="J31" s="145"/>
    </row>
    <row r="32" spans="1:13" s="105" customFormat="1" ht="20.100000000000001" customHeight="1">
      <c r="A32" s="145"/>
      <c r="B32" s="145"/>
      <c r="C32" s="145"/>
      <c r="D32" s="145"/>
      <c r="E32" s="145"/>
      <c r="F32" s="145"/>
      <c r="G32" s="145"/>
      <c r="H32" s="145"/>
      <c r="I32" s="145"/>
      <c r="J32" s="145"/>
    </row>
    <row r="33" spans="1:13" s="105" customFormat="1" ht="20.100000000000001" customHeight="1">
      <c r="A33" s="145"/>
      <c r="B33" s="145"/>
      <c r="C33" s="145"/>
      <c r="D33" s="145"/>
      <c r="E33" s="145"/>
      <c r="F33" s="145"/>
      <c r="G33" s="145"/>
      <c r="H33" s="145"/>
      <c r="I33" s="145"/>
      <c r="J33" s="145"/>
    </row>
    <row r="34" spans="1:13" s="105" customFormat="1" ht="20.100000000000001" customHeight="1">
      <c r="A34" s="145"/>
      <c r="B34" s="145"/>
      <c r="C34" s="145"/>
      <c r="D34" s="145"/>
      <c r="E34" s="145"/>
      <c r="F34" s="145"/>
      <c r="G34" s="145"/>
      <c r="H34" s="145"/>
      <c r="I34" s="145"/>
      <c r="J34" s="145"/>
    </row>
    <row r="35" spans="1:13" s="105" customFormat="1" ht="20.100000000000001" customHeight="1">
      <c r="A35" s="145"/>
      <c r="B35" s="145"/>
      <c r="C35" s="145"/>
      <c r="D35" s="145"/>
      <c r="E35" s="145"/>
      <c r="F35" s="145"/>
      <c r="G35" s="145"/>
      <c r="H35" s="145"/>
      <c r="I35" s="145"/>
      <c r="J35" s="145"/>
    </row>
    <row r="36" spans="1:13" ht="20.100000000000001" customHeight="1">
      <c r="A36" s="23" t="s">
        <v>293</v>
      </c>
      <c r="B36" s="25"/>
      <c r="C36" s="25"/>
      <c r="D36" s="25"/>
      <c r="E36" s="25"/>
      <c r="F36" s="31"/>
    </row>
    <row r="37" spans="1:13" ht="20.100000000000001" customHeight="1">
      <c r="A37" s="23" t="s">
        <v>155</v>
      </c>
      <c r="B37" s="25"/>
      <c r="C37" s="25"/>
      <c r="D37" s="25"/>
      <c r="E37" s="25"/>
      <c r="F37" s="31"/>
      <c r="M37" s="146"/>
    </row>
    <row r="38" spans="1:13" ht="20.100000000000001" customHeight="1">
      <c r="A38" s="51" t="s">
        <v>156</v>
      </c>
      <c r="B38" s="25"/>
      <c r="C38" s="25"/>
      <c r="D38" s="25"/>
      <c r="E38" s="25"/>
      <c r="F38" s="31"/>
      <c r="M38" s="146"/>
    </row>
    <row r="39" spans="1:13" ht="20.100000000000001" customHeight="1">
      <c r="A39" s="5"/>
      <c r="M39" s="146"/>
    </row>
    <row r="40" spans="1:13" ht="20.100000000000001" customHeight="1">
      <c r="A40" s="12"/>
      <c r="B40" s="12"/>
      <c r="C40" s="579"/>
      <c r="D40" s="25"/>
      <c r="E40"/>
      <c r="M40" s="129" t="s">
        <v>404</v>
      </c>
    </row>
    <row r="41" spans="1:13" s="105" customFormat="1" ht="27" customHeight="1">
      <c r="A41" s="268"/>
      <c r="B41" s="141">
        <v>2009</v>
      </c>
      <c r="C41" s="159">
        <v>2010</v>
      </c>
      <c r="D41" s="141">
        <v>2011</v>
      </c>
      <c r="E41" s="160">
        <v>2012</v>
      </c>
      <c r="F41" s="160">
        <v>2013</v>
      </c>
      <c r="G41" s="160">
        <v>2014</v>
      </c>
      <c r="H41" s="160">
        <v>2015</v>
      </c>
      <c r="I41" s="160">
        <v>2016</v>
      </c>
      <c r="J41" s="159">
        <v>2017</v>
      </c>
      <c r="K41" s="281">
        <v>2018</v>
      </c>
      <c r="L41" s="578">
        <v>2019</v>
      </c>
      <c r="M41" s="536">
        <v>2020</v>
      </c>
    </row>
    <row r="42" spans="1:13" s="108" customFormat="1" ht="20.100000000000001" customHeight="1">
      <c r="A42" s="260" t="s">
        <v>17</v>
      </c>
      <c r="B42" s="152">
        <f t="shared" ref="B42" si="2">SUM(B43:B57)</f>
        <v>987576</v>
      </c>
      <c r="C42" s="152">
        <f>'122-124'!C75+'134-136'!C76</f>
        <v>1070910</v>
      </c>
      <c r="D42" s="152">
        <f>'122-124'!D75+'134-136'!D76</f>
        <v>1116508</v>
      </c>
      <c r="E42" s="152">
        <f>'122-124'!E75+'134-136'!E76</f>
        <v>1080076</v>
      </c>
      <c r="F42" s="152">
        <f>'122-124'!F75+'134-136'!F76</f>
        <v>1174546</v>
      </c>
      <c r="G42" s="152">
        <f>'122-124'!G75+'134-136'!G76</f>
        <v>1249191</v>
      </c>
      <c r="H42" s="152">
        <f>'122-124'!H75+'134-136'!H76</f>
        <v>1209217</v>
      </c>
      <c r="I42" s="152">
        <f>'122-124'!I75+'134-136'!I76</f>
        <v>1169474</v>
      </c>
      <c r="J42" s="152">
        <f>'122-124'!J75+'134-136'!J76</f>
        <v>1238499</v>
      </c>
      <c r="K42" s="152">
        <f>'122-124'!K75+'134-136'!K76</f>
        <v>1265073</v>
      </c>
      <c r="L42" s="152">
        <f>'122-124'!L75+'134-136'!L76</f>
        <v>1263580</v>
      </c>
      <c r="M42" s="152">
        <f>'122-124'!M75+'134-136'!M76</f>
        <v>1230784</v>
      </c>
    </row>
    <row r="43" spans="1:13" s="108" customFormat="1" ht="20.100000000000001" customHeight="1">
      <c r="A43" s="114" t="s">
        <v>326</v>
      </c>
      <c r="B43" s="145">
        <v>43362</v>
      </c>
      <c r="C43" s="107">
        <f>'122-124'!C76+'134-136'!C77</f>
        <v>39114</v>
      </c>
      <c r="D43" s="107">
        <f>'122-124'!D76+'134-136'!D77</f>
        <v>41246</v>
      </c>
      <c r="E43" s="107">
        <f>'122-124'!E76+'134-136'!E77</f>
        <v>41895</v>
      </c>
      <c r="F43" s="107">
        <f>'122-124'!F76+'134-136'!F77</f>
        <v>40630</v>
      </c>
      <c r="G43" s="107">
        <f>'122-124'!G76+'134-136'!G77</f>
        <v>40069</v>
      </c>
      <c r="H43" s="107">
        <f>'122-124'!H76+'134-136'!H77</f>
        <v>40651</v>
      </c>
      <c r="I43" s="107">
        <f>'122-124'!I76+'134-136'!I77</f>
        <v>40536</v>
      </c>
      <c r="J43" s="107">
        <f>'122-124'!J76+'134-136'!J77</f>
        <v>40971</v>
      </c>
      <c r="K43" s="107">
        <f>'122-124'!K76+'134-136'!K77</f>
        <v>36720</v>
      </c>
      <c r="L43" s="107">
        <f>'122-124'!L76+'134-136'!L77</f>
        <v>36572</v>
      </c>
      <c r="M43" s="107">
        <f>'122-124'!M76+'134-136'!M77</f>
        <v>34776</v>
      </c>
    </row>
    <row r="44" spans="1:13" s="108" customFormat="1" ht="20.100000000000001" customHeight="1">
      <c r="A44" s="114" t="s">
        <v>327</v>
      </c>
      <c r="B44" s="145">
        <v>49331</v>
      </c>
      <c r="C44" s="107">
        <f>'122-124'!C77+'134-136'!C78</f>
        <v>57286</v>
      </c>
      <c r="D44" s="107">
        <f>'122-124'!D77+'134-136'!D78</f>
        <v>63668</v>
      </c>
      <c r="E44" s="107">
        <f>'122-124'!E77+'134-136'!E78</f>
        <v>64033</v>
      </c>
      <c r="F44" s="107">
        <f>'122-124'!F77+'134-136'!F78</f>
        <v>64781</v>
      </c>
      <c r="G44" s="107">
        <f>'122-124'!G77+'134-136'!G78</f>
        <v>71907</v>
      </c>
      <c r="H44" s="107">
        <f>'122-124'!H77+'134-136'!H78</f>
        <v>62766</v>
      </c>
      <c r="I44" s="107">
        <f>'122-124'!I77+'134-136'!I78</f>
        <v>62032</v>
      </c>
      <c r="J44" s="107">
        <f>'122-124'!J77+'134-136'!J78</f>
        <v>69591</v>
      </c>
      <c r="K44" s="107">
        <f>'122-124'!K77+'134-136'!K78</f>
        <v>87739</v>
      </c>
      <c r="L44" s="107">
        <f>'122-124'!L77+'134-136'!L78</f>
        <v>87371</v>
      </c>
      <c r="M44" s="107">
        <f>'122-124'!M77+'134-136'!M78</f>
        <v>77057</v>
      </c>
    </row>
    <row r="45" spans="1:13" s="108" customFormat="1" ht="20.100000000000001" customHeight="1">
      <c r="A45" s="114" t="s">
        <v>328</v>
      </c>
      <c r="B45" s="145">
        <v>75087</v>
      </c>
      <c r="C45" s="107">
        <f>'122-124'!C78+'134-136'!C79</f>
        <v>86179</v>
      </c>
      <c r="D45" s="107">
        <f>'122-124'!D78+'134-136'!D79</f>
        <v>97523</v>
      </c>
      <c r="E45" s="107">
        <f>'122-124'!E78+'134-136'!E79</f>
        <v>118345</v>
      </c>
      <c r="F45" s="107">
        <f>'122-124'!F78+'134-136'!F79</f>
        <v>119668</v>
      </c>
      <c r="G45" s="107">
        <f>'122-124'!G78+'134-136'!G79</f>
        <v>126664</v>
      </c>
      <c r="H45" s="107">
        <f>'122-124'!H78+'134-136'!H79</f>
        <v>112682</v>
      </c>
      <c r="I45" s="107">
        <f>'122-124'!I78+'134-136'!I79</f>
        <v>118210</v>
      </c>
      <c r="J45" s="107">
        <f>'122-124'!J78+'134-136'!J79</f>
        <v>137262</v>
      </c>
      <c r="K45" s="107">
        <f>'122-124'!K78+'134-136'!K79</f>
        <v>135671</v>
      </c>
      <c r="L45" s="107">
        <f>'122-124'!L78+'134-136'!L79</f>
        <v>142202</v>
      </c>
      <c r="M45" s="107">
        <f>'122-124'!M78+'134-136'!M79</f>
        <v>165445</v>
      </c>
    </row>
    <row r="46" spans="1:13" s="108" customFormat="1" ht="20.100000000000001" customHeight="1">
      <c r="A46" s="114" t="s">
        <v>329</v>
      </c>
      <c r="B46" s="145">
        <v>47247</v>
      </c>
      <c r="C46" s="107">
        <f>'122-124'!C79+'134-136'!C80</f>
        <v>55035</v>
      </c>
      <c r="D46" s="107">
        <f>'122-124'!D79+'134-136'!D80</f>
        <v>54024</v>
      </c>
      <c r="E46" s="107">
        <f>'122-124'!E79+'134-136'!E80</f>
        <v>50877</v>
      </c>
      <c r="F46" s="107">
        <f>'122-124'!F79+'134-136'!F80</f>
        <v>56701</v>
      </c>
      <c r="G46" s="107">
        <f>'122-124'!G79+'134-136'!G80</f>
        <v>66511</v>
      </c>
      <c r="H46" s="107">
        <f>'122-124'!H79+'134-136'!H80</f>
        <v>65406</v>
      </c>
      <c r="I46" s="107">
        <f>'122-124'!I79+'134-136'!I80</f>
        <v>65242</v>
      </c>
      <c r="J46" s="107">
        <f>'122-124'!J79+'134-136'!J80</f>
        <v>64575</v>
      </c>
      <c r="K46" s="107">
        <f>'122-124'!K79+'134-136'!K80</f>
        <v>65931</v>
      </c>
      <c r="L46" s="107">
        <f>'122-124'!L79+'134-136'!L80</f>
        <v>62196</v>
      </c>
      <c r="M46" s="107">
        <f>'122-124'!M79+'134-136'!M80</f>
        <v>53217</v>
      </c>
    </row>
    <row r="47" spans="1:13" s="108" customFormat="1" ht="20.100000000000001" customHeight="1">
      <c r="A47" s="114" t="s">
        <v>330</v>
      </c>
      <c r="B47" s="145">
        <v>7630</v>
      </c>
      <c r="C47" s="107">
        <f>'122-124'!C80+'134-136'!C81</f>
        <v>9872</v>
      </c>
      <c r="D47" s="107">
        <f>'122-124'!D80+'134-136'!D81</f>
        <v>9812</v>
      </c>
      <c r="E47" s="107">
        <f>'122-124'!E80+'134-136'!E81</f>
        <v>12372</v>
      </c>
      <c r="F47" s="107">
        <f>'122-124'!F80+'134-136'!F81</f>
        <v>12905</v>
      </c>
      <c r="G47" s="107">
        <f>'122-124'!G80+'134-136'!G81</f>
        <v>13738</v>
      </c>
      <c r="H47" s="107">
        <f>'122-124'!H80+'134-136'!H81</f>
        <v>12388</v>
      </c>
      <c r="I47" s="107">
        <f>'122-124'!I80+'134-136'!I81</f>
        <v>16484</v>
      </c>
      <c r="J47" s="107">
        <f>'122-124'!J80+'134-136'!J81</f>
        <v>15336</v>
      </c>
      <c r="K47" s="107">
        <f>'122-124'!K80+'134-136'!K81</f>
        <v>13214</v>
      </c>
      <c r="L47" s="107">
        <f>'122-124'!L80+'134-136'!L81</f>
        <v>12441</v>
      </c>
      <c r="M47" s="107">
        <f>'122-124'!M80+'134-136'!M81</f>
        <v>10893</v>
      </c>
    </row>
    <row r="48" spans="1:13" s="108" customFormat="1" ht="20.100000000000001" customHeight="1">
      <c r="A48" s="114" t="s">
        <v>331</v>
      </c>
      <c r="B48" s="145">
        <v>38836</v>
      </c>
      <c r="C48" s="107">
        <f>'122-124'!C81+'134-136'!C82</f>
        <v>39883</v>
      </c>
      <c r="D48" s="107">
        <f>'122-124'!D81+'134-136'!D82</f>
        <v>42064</v>
      </c>
      <c r="E48" s="107">
        <f>'122-124'!E81+'134-136'!E82</f>
        <v>42599</v>
      </c>
      <c r="F48" s="107">
        <f>'122-124'!F81+'134-136'!F82</f>
        <v>51735</v>
      </c>
      <c r="G48" s="107">
        <f>'122-124'!G81+'134-136'!G82</f>
        <v>50790</v>
      </c>
      <c r="H48" s="107">
        <f>'122-124'!H81+'134-136'!H82</f>
        <v>52052</v>
      </c>
      <c r="I48" s="107">
        <f>'122-124'!I81+'134-136'!I82</f>
        <v>51226</v>
      </c>
      <c r="J48" s="107">
        <f>'122-124'!J81+'134-136'!J82</f>
        <v>52665</v>
      </c>
      <c r="K48" s="107">
        <f>'122-124'!K81+'134-136'!K82</f>
        <v>54665</v>
      </c>
      <c r="L48" s="107">
        <f>'122-124'!L81+'134-136'!L82</f>
        <v>54060</v>
      </c>
      <c r="M48" s="107">
        <f>'122-124'!M81+'134-136'!M82</f>
        <v>54404</v>
      </c>
    </row>
    <row r="49" spans="1:13" s="108" customFormat="1" ht="20.100000000000001" customHeight="1">
      <c r="A49" s="114" t="s">
        <v>332</v>
      </c>
      <c r="B49" s="145">
        <v>80348</v>
      </c>
      <c r="C49" s="107">
        <f>'122-124'!C82+'134-136'!C83</f>
        <v>88916</v>
      </c>
      <c r="D49" s="107">
        <f>'122-124'!D82+'134-136'!D83</f>
        <v>90400</v>
      </c>
      <c r="E49" s="107">
        <f>'122-124'!E82+'134-136'!E83</f>
        <v>91077</v>
      </c>
      <c r="F49" s="107">
        <f>'122-124'!F82+'134-136'!F83</f>
        <v>85361</v>
      </c>
      <c r="G49" s="107">
        <f>'122-124'!G82+'134-136'!G83</f>
        <v>88975</v>
      </c>
      <c r="H49" s="107">
        <f>'122-124'!H82+'134-136'!H83</f>
        <v>88832</v>
      </c>
      <c r="I49" s="107">
        <f>'122-124'!I82+'134-136'!I83</f>
        <v>85802</v>
      </c>
      <c r="J49" s="107">
        <f>'122-124'!J82+'134-136'!J83</f>
        <v>84094</v>
      </c>
      <c r="K49" s="107">
        <f>'122-124'!K82+'134-136'!K83</f>
        <v>75588</v>
      </c>
      <c r="L49" s="107">
        <f>'122-124'!L82+'134-136'!L83</f>
        <v>74616</v>
      </c>
      <c r="M49" s="107">
        <f>'122-124'!M82+'134-136'!M83</f>
        <v>73754</v>
      </c>
    </row>
    <row r="50" spans="1:13" s="108" customFormat="1" ht="20.100000000000001" customHeight="1">
      <c r="A50" s="114" t="s">
        <v>333</v>
      </c>
      <c r="B50" s="145">
        <v>119365</v>
      </c>
      <c r="C50" s="107">
        <f>'122-124'!C83+'134-136'!C84</f>
        <v>156319</v>
      </c>
      <c r="D50" s="107">
        <f>'122-124'!D83+'134-136'!D84</f>
        <v>161746</v>
      </c>
      <c r="E50" s="107">
        <f>'122-124'!E83+'134-136'!E84</f>
        <v>138221</v>
      </c>
      <c r="F50" s="107">
        <f>'122-124'!F83+'134-136'!F84</f>
        <v>142466</v>
      </c>
      <c r="G50" s="107">
        <f>'122-124'!G83+'134-136'!G84</f>
        <v>178714</v>
      </c>
      <c r="H50" s="107">
        <f>'122-124'!H83+'134-136'!H84</f>
        <v>160137</v>
      </c>
      <c r="I50" s="107">
        <f>'122-124'!I83+'134-136'!I84</f>
        <v>126021</v>
      </c>
      <c r="J50" s="107">
        <f>'122-124'!J83+'134-136'!J84</f>
        <v>148689</v>
      </c>
      <c r="K50" s="107">
        <f>'122-124'!K83+'134-136'!K84</f>
        <v>149450</v>
      </c>
      <c r="L50" s="107">
        <f>'122-124'!L83+'134-136'!L84</f>
        <v>162278</v>
      </c>
      <c r="M50" s="107">
        <f>'122-124'!M83+'134-136'!M84</f>
        <v>152129</v>
      </c>
    </row>
    <row r="51" spans="1:13" s="108" customFormat="1" ht="20.100000000000001" customHeight="1">
      <c r="A51" s="114" t="s">
        <v>334</v>
      </c>
      <c r="B51" s="145">
        <v>48341</v>
      </c>
      <c r="C51" s="107">
        <f>'122-124'!C84+'134-136'!C85</f>
        <v>58605</v>
      </c>
      <c r="D51" s="107">
        <f>'122-124'!D84+'134-136'!D85</f>
        <v>59483</v>
      </c>
      <c r="E51" s="107">
        <f>'122-124'!E84+'134-136'!E85</f>
        <v>63311</v>
      </c>
      <c r="F51" s="107">
        <f>'122-124'!F84+'134-136'!F85</f>
        <v>75840</v>
      </c>
      <c r="G51" s="107">
        <f>'122-124'!G84+'134-136'!G85</f>
        <v>68546</v>
      </c>
      <c r="H51" s="107">
        <f>'122-124'!H84+'134-136'!H85</f>
        <v>69841</v>
      </c>
      <c r="I51" s="107">
        <f>'122-124'!I84+'134-136'!I85</f>
        <v>68656</v>
      </c>
      <c r="J51" s="107">
        <f>'122-124'!J84+'134-136'!J85</f>
        <v>80004</v>
      </c>
      <c r="K51" s="107">
        <f>'122-124'!K84+'134-136'!K85</f>
        <v>72197</v>
      </c>
      <c r="L51" s="107">
        <f>'122-124'!L84+'134-136'!L85</f>
        <v>69841</v>
      </c>
      <c r="M51" s="107">
        <f>'122-124'!M84+'134-136'!M85</f>
        <v>71724</v>
      </c>
    </row>
    <row r="52" spans="1:13" s="108" customFormat="1" ht="20.100000000000001" customHeight="1">
      <c r="A52" s="114" t="s">
        <v>335</v>
      </c>
      <c r="B52" s="145">
        <v>134358</v>
      </c>
      <c r="C52" s="107">
        <f>'122-124'!C85+'134-136'!C86</f>
        <v>144454</v>
      </c>
      <c r="D52" s="107">
        <f>'122-124'!D85+'134-136'!D86</f>
        <v>151503</v>
      </c>
      <c r="E52" s="107">
        <f>'122-124'!E85+'134-136'!E86</f>
        <v>146578</v>
      </c>
      <c r="F52" s="107">
        <f>'122-124'!F85+'134-136'!F86</f>
        <v>157704</v>
      </c>
      <c r="G52" s="107">
        <f>'122-124'!G85+'134-136'!G86</f>
        <v>173869</v>
      </c>
      <c r="H52" s="107">
        <f>'122-124'!H85+'134-136'!H86</f>
        <v>168038</v>
      </c>
      <c r="I52" s="107">
        <f>'122-124'!I85+'134-136'!I86</f>
        <v>167271</v>
      </c>
      <c r="J52" s="107">
        <f>'122-124'!J85+'134-136'!J86</f>
        <v>176908</v>
      </c>
      <c r="K52" s="107">
        <f>'122-124'!K85+'134-136'!K86</f>
        <v>179695</v>
      </c>
      <c r="L52" s="107">
        <f>'122-124'!L85+'134-136'!L86</f>
        <v>193124</v>
      </c>
      <c r="M52" s="107">
        <f>'122-124'!M85+'134-136'!M86</f>
        <v>165043</v>
      </c>
    </row>
    <row r="53" spans="1:13" s="108" customFormat="1" ht="20.100000000000001" customHeight="1">
      <c r="A53" s="114" t="s">
        <v>336</v>
      </c>
      <c r="B53" s="145">
        <v>76065</v>
      </c>
      <c r="C53" s="295">
        <f>'122-124'!C86+'134-136'!C87</f>
        <v>80622</v>
      </c>
      <c r="D53" s="295">
        <f>'122-124'!D86+'134-136'!D87</f>
        <v>81598</v>
      </c>
      <c r="E53" s="295">
        <f>'122-124'!E86+'134-136'!E87</f>
        <v>63076</v>
      </c>
      <c r="F53" s="295">
        <f>'122-124'!F86+'134-136'!F87</f>
        <v>98482</v>
      </c>
      <c r="G53" s="295">
        <f>'122-124'!G86+'134-136'!G87</f>
        <v>96661</v>
      </c>
      <c r="H53" s="295">
        <f>'122-124'!H86+'134-136'!H87</f>
        <v>96527</v>
      </c>
      <c r="I53" s="295">
        <f>'122-124'!I86+'134-136'!I87</f>
        <v>101276</v>
      </c>
      <c r="J53" s="295">
        <f>'122-124'!J86+'134-136'!J87</f>
        <v>104510</v>
      </c>
      <c r="K53" s="295">
        <f>'122-124'!K86+'134-136'!K87</f>
        <v>118104</v>
      </c>
      <c r="L53" s="295">
        <f>'122-124'!L86+'134-136'!L87</f>
        <v>96486</v>
      </c>
      <c r="M53" s="295">
        <f>'122-124'!M86+'134-136'!M87</f>
        <v>95755</v>
      </c>
    </row>
    <row r="54" spans="1:13" s="108" customFormat="1" ht="20.100000000000001" customHeight="1">
      <c r="A54" s="114" t="s">
        <v>341</v>
      </c>
      <c r="B54" s="145">
        <v>83605</v>
      </c>
      <c r="C54" s="295">
        <f>'122-124'!C87+'134-136'!C88</f>
        <v>85810</v>
      </c>
      <c r="D54" s="295">
        <f>'122-124'!D87+'134-136'!D88</f>
        <v>87012</v>
      </c>
      <c r="E54" s="295">
        <f>'122-124'!E87+'134-136'!E88</f>
        <v>87558</v>
      </c>
      <c r="F54" s="295">
        <f>'122-124'!F87+'134-136'!F88</f>
        <v>87842</v>
      </c>
      <c r="G54" s="295">
        <f>'122-124'!G87+'134-136'!G88</f>
        <v>88835</v>
      </c>
      <c r="H54" s="295">
        <f>'122-124'!H87+'134-136'!H88</f>
        <v>89787</v>
      </c>
      <c r="I54" s="295">
        <f>'122-124'!I87+'134-136'!I88</f>
        <v>82960</v>
      </c>
      <c r="J54" s="295">
        <f>'122-124'!J87+'134-136'!J88</f>
        <v>89436</v>
      </c>
      <c r="K54" s="295">
        <f>'122-124'!K87+'134-136'!K88</f>
        <v>92750</v>
      </c>
      <c r="L54" s="295">
        <f>'122-124'!L87+'134-136'!L88</f>
        <v>99845</v>
      </c>
      <c r="M54" s="295">
        <f>'122-124'!M87+'134-136'!M88</f>
        <v>93328</v>
      </c>
    </row>
    <row r="55" spans="1:13" s="108" customFormat="1" ht="20.100000000000001" customHeight="1">
      <c r="A55" s="114" t="s">
        <v>338</v>
      </c>
      <c r="B55" s="145">
        <v>84878</v>
      </c>
      <c r="C55" s="107">
        <f>'122-124'!C88+'134-136'!C89</f>
        <v>79341</v>
      </c>
      <c r="D55" s="107">
        <f>'122-124'!D88+'134-136'!D89</f>
        <v>83214</v>
      </c>
      <c r="E55" s="107">
        <f>'122-124'!E88+'134-136'!E89</f>
        <v>78974</v>
      </c>
      <c r="F55" s="107">
        <f>'122-124'!F88+'134-136'!F89</f>
        <v>91837</v>
      </c>
      <c r="G55" s="107">
        <f>'122-124'!G88+'134-136'!G89</f>
        <v>89862</v>
      </c>
      <c r="H55" s="107">
        <f>'122-124'!H88+'134-136'!H89</f>
        <v>101627</v>
      </c>
      <c r="I55" s="107">
        <f>'122-124'!I88+'134-136'!I89</f>
        <v>93969</v>
      </c>
      <c r="J55" s="107">
        <f>'122-124'!J88+'134-136'!J89</f>
        <v>108395</v>
      </c>
      <c r="K55" s="107">
        <f>'122-124'!K88+'134-136'!K89</f>
        <v>119372</v>
      </c>
      <c r="L55" s="107">
        <f>'122-124'!L88+'134-136'!L89</f>
        <v>111556</v>
      </c>
      <c r="M55" s="107">
        <f>'122-124'!M88+'134-136'!M89</f>
        <v>111792</v>
      </c>
    </row>
    <row r="56" spans="1:13" s="108" customFormat="1" ht="20.100000000000001" customHeight="1">
      <c r="A56" s="114" t="s">
        <v>339</v>
      </c>
      <c r="B56" s="145">
        <v>42673</v>
      </c>
      <c r="C56" s="107">
        <f>'122-124'!C89+'134-136'!C90</f>
        <v>42061</v>
      </c>
      <c r="D56" s="107">
        <f>'122-124'!D89+'134-136'!D90</f>
        <v>43660</v>
      </c>
      <c r="E56" s="107">
        <f>'122-124'!E89+'134-136'!E90</f>
        <v>35877</v>
      </c>
      <c r="F56" s="107">
        <f>'122-124'!F89+'134-136'!F90</f>
        <v>40310</v>
      </c>
      <c r="G56" s="107">
        <f>'122-124'!G89+'134-136'!G90</f>
        <v>42495</v>
      </c>
      <c r="H56" s="107">
        <f>'122-124'!H89+'134-136'!H90</f>
        <v>39629</v>
      </c>
      <c r="I56" s="107">
        <f>'122-124'!I89+'134-136'!I90</f>
        <v>41931</v>
      </c>
      <c r="J56" s="107">
        <f>'122-124'!J89+'134-136'!J90</f>
        <v>42593</v>
      </c>
      <c r="K56" s="107">
        <f>'122-124'!K89+'134-136'!K90</f>
        <v>36457</v>
      </c>
      <c r="L56" s="107">
        <f>'122-124'!L89+'134-136'!L90</f>
        <v>34269</v>
      </c>
      <c r="M56" s="107">
        <f>'122-124'!M89+'134-136'!M90</f>
        <v>38011</v>
      </c>
    </row>
    <row r="57" spans="1:13" s="108" customFormat="1" ht="20.100000000000001" customHeight="1">
      <c r="A57" s="114" t="s">
        <v>340</v>
      </c>
      <c r="B57" s="145">
        <v>56450</v>
      </c>
      <c r="C57" s="107">
        <f>'122-124'!C90+'134-136'!C91</f>
        <v>47413</v>
      </c>
      <c r="D57" s="107">
        <f>'122-124'!D90+'134-136'!D91</f>
        <v>49555</v>
      </c>
      <c r="E57" s="107">
        <f>'122-124'!E90+'134-136'!E91</f>
        <v>45283</v>
      </c>
      <c r="F57" s="107">
        <f>'122-124'!F90+'134-136'!F91</f>
        <v>48284</v>
      </c>
      <c r="G57" s="107">
        <f>'122-124'!G90+'134-136'!G91</f>
        <v>51555</v>
      </c>
      <c r="H57" s="107">
        <f>'122-124'!H90+'134-136'!H91</f>
        <v>48854</v>
      </c>
      <c r="I57" s="107">
        <f>'122-124'!I90+'134-136'!I91</f>
        <v>47858</v>
      </c>
      <c r="J57" s="107">
        <f>'122-124'!J90+'134-136'!J91</f>
        <v>23470</v>
      </c>
      <c r="K57" s="107">
        <f>'122-124'!K90+'134-136'!K91</f>
        <v>27520</v>
      </c>
      <c r="L57" s="107">
        <f>'122-124'!L90+'134-136'!L91</f>
        <v>26723</v>
      </c>
      <c r="M57" s="107">
        <f>'122-124'!M90+'134-136'!M91</f>
        <v>33456</v>
      </c>
    </row>
    <row r="58" spans="1:13" s="108" customFormat="1" ht="20.100000000000001" customHeight="1">
      <c r="A58" s="145"/>
      <c r="B58" s="145"/>
      <c r="C58" s="106"/>
      <c r="D58" s="106"/>
      <c r="E58" s="106"/>
      <c r="F58" s="106"/>
      <c r="G58" s="106"/>
      <c r="H58" s="106"/>
      <c r="I58" s="106"/>
      <c r="J58" s="106"/>
      <c r="K58" s="106"/>
      <c r="L58" s="307"/>
      <c r="M58" s="106"/>
    </row>
    <row r="59" spans="1:13" ht="20.100000000000001" customHeight="1">
      <c r="A59" s="10"/>
    </row>
    <row r="60" spans="1:13" ht="20.100000000000001" customHeight="1">
      <c r="A60" s="10"/>
    </row>
    <row r="61" spans="1:13" ht="20.100000000000001" customHeight="1">
      <c r="A61" s="10"/>
    </row>
    <row r="62" spans="1:13" ht="20.100000000000001" customHeight="1">
      <c r="A62" s="10"/>
    </row>
    <row r="63" spans="1:13" ht="20.100000000000001" customHeight="1">
      <c r="A63" s="10"/>
    </row>
    <row r="64" spans="1:13" ht="20.100000000000001" customHeight="1">
      <c r="A64" s="10"/>
    </row>
    <row r="65" spans="1:13" ht="20.100000000000001" customHeight="1">
      <c r="A65" s="10"/>
    </row>
    <row r="66" spans="1:13" ht="20.100000000000001" customHeight="1">
      <c r="A66" s="10"/>
    </row>
    <row r="67" spans="1:13" ht="20.100000000000001" customHeight="1">
      <c r="A67" s="10"/>
    </row>
    <row r="68" spans="1:13" ht="20.100000000000001" customHeight="1">
      <c r="A68" s="10"/>
    </row>
    <row r="69" spans="1:13" ht="20.100000000000001" customHeight="1">
      <c r="A69" s="10"/>
    </row>
    <row r="70" spans="1:13" ht="20.100000000000001" customHeight="1">
      <c r="A70" s="10"/>
    </row>
    <row r="71" spans="1:13" ht="20.100000000000001" customHeight="1">
      <c r="A71" s="10"/>
    </row>
    <row r="72" spans="1:13" ht="20.100000000000001" customHeight="1">
      <c r="A72" s="10"/>
    </row>
    <row r="73" spans="1:13" ht="20.100000000000001" customHeight="1">
      <c r="A73" s="10"/>
    </row>
    <row r="74" spans="1:13" ht="20.100000000000001" customHeight="1">
      <c r="A74" s="10"/>
    </row>
    <row r="75" spans="1:13" ht="20.100000000000001" customHeight="1">
      <c r="A75" s="23" t="s">
        <v>294</v>
      </c>
      <c r="B75" s="25"/>
      <c r="C75" s="25"/>
      <c r="D75" s="25"/>
      <c r="E75" s="25"/>
      <c r="F75" s="31"/>
    </row>
    <row r="76" spans="1:13" ht="20.100000000000001" customHeight="1">
      <c r="A76" s="23" t="s">
        <v>167</v>
      </c>
      <c r="B76" s="25"/>
      <c r="C76" s="25"/>
      <c r="D76" s="25"/>
      <c r="E76" s="25"/>
      <c r="F76" s="31"/>
    </row>
    <row r="77" spans="1:13" ht="20.100000000000001" customHeight="1">
      <c r="A77" s="51" t="s">
        <v>168</v>
      </c>
      <c r="B77" s="25"/>
      <c r="C77" s="25"/>
      <c r="D77" s="25"/>
      <c r="E77" s="25"/>
      <c r="F77" s="31"/>
    </row>
    <row r="78" spans="1:13" ht="20.100000000000001" customHeight="1">
      <c r="A78"/>
      <c r="B78"/>
      <c r="C78"/>
      <c r="D78"/>
      <c r="E78"/>
      <c r="F78"/>
    </row>
    <row r="79" spans="1:13" ht="20.100000000000001" customHeight="1">
      <c r="A79" s="296"/>
      <c r="B79" s="296"/>
      <c r="C79" s="296"/>
      <c r="D79" s="296"/>
      <c r="E79" s="296"/>
      <c r="F79" s="296"/>
      <c r="G79" s="296"/>
      <c r="H79" s="296"/>
      <c r="I79" s="296"/>
      <c r="J79" s="296"/>
      <c r="K79" s="296"/>
      <c r="M79" s="396" t="s">
        <v>473</v>
      </c>
    </row>
    <row r="80" spans="1:13" s="105" customFormat="1" ht="27" customHeight="1">
      <c r="A80" s="268"/>
      <c r="B80" s="141">
        <v>2009</v>
      </c>
      <c r="C80" s="159">
        <v>2010</v>
      </c>
      <c r="D80" s="141">
        <v>2011</v>
      </c>
      <c r="E80" s="160">
        <v>2012</v>
      </c>
      <c r="F80" s="160">
        <v>2013</v>
      </c>
      <c r="G80" s="160">
        <v>2014</v>
      </c>
      <c r="H80" s="160">
        <v>2015</v>
      </c>
      <c r="I80" s="160">
        <v>2016</v>
      </c>
      <c r="J80" s="159">
        <v>2017</v>
      </c>
      <c r="K80" s="161">
        <v>2018</v>
      </c>
      <c r="L80" s="161">
        <v>2019</v>
      </c>
      <c r="M80" s="161" t="s">
        <v>583</v>
      </c>
    </row>
    <row r="81" spans="1:13" customFormat="1" ht="20.100000000000001" customHeight="1">
      <c r="A81" s="262" t="s">
        <v>17</v>
      </c>
      <c r="B81" s="137">
        <f>B42/'sheet dân số'!B6*1000</f>
        <v>568.97260960593837</v>
      </c>
      <c r="C81" s="137">
        <f>C42/'sheet dân số'!C6*1000</f>
        <v>612.45428367995294</v>
      </c>
      <c r="D81" s="137">
        <f>D42/'[11]13-15'!D6*1000</f>
        <v>634.22819554424518</v>
      </c>
      <c r="E81" s="137">
        <f>E42/'[11]13-15'!E6*1000</f>
        <v>607.72145809126994</v>
      </c>
      <c r="F81" s="137">
        <f>F42/'[11]13-15'!F6*1000</f>
        <v>654.50434034453053</v>
      </c>
      <c r="G81" s="137">
        <f>G42/'[11]13-15'!G6*1000</f>
        <v>691.75601636038016</v>
      </c>
      <c r="H81" s="137">
        <f>H42/'[11]13-15'!H6*1000</f>
        <v>664.35055591602668</v>
      </c>
      <c r="I81" s="137">
        <f>I42/'[11]13-15'!I6*1000</f>
        <v>636.83313457381053</v>
      </c>
      <c r="J81" s="137">
        <f>J42/'[11]13-15'!J6*1000</f>
        <v>669.34531112016657</v>
      </c>
      <c r="K81" s="137">
        <f>K42/'[11]13-15'!K6*1000</f>
        <v>679.59213931855606</v>
      </c>
      <c r="L81" s="137">
        <f>L42/'[11]13-15'!L6*1000</f>
        <v>674.78241180321845</v>
      </c>
      <c r="M81" s="137">
        <f>M42/'[11]13-15'!M6*1000</f>
        <v>652.26554993621949</v>
      </c>
    </row>
    <row r="82" spans="1:13" customFormat="1" ht="20.100000000000001" customHeight="1">
      <c r="A82" s="117" t="s">
        <v>326</v>
      </c>
      <c r="B82" s="137">
        <f>B43/'sheet dân số'!B7*1000</f>
        <v>131.15954084179003</v>
      </c>
      <c r="C82" s="111">
        <f>C43/'sheet dân số'!C7*1000</f>
        <v>116.79167761507775</v>
      </c>
      <c r="D82" s="111">
        <f>D43/'[11]13-15'!D7*1000</f>
        <v>121.71485566906874</v>
      </c>
      <c r="E82" s="111">
        <f>E43/'[11]13-15'!E7*1000</f>
        <v>121.60855947774645</v>
      </c>
      <c r="F82" s="111">
        <f>F43/'[11]13-15'!F7*1000</f>
        <v>115.98397976631927</v>
      </c>
      <c r="G82" s="111">
        <f>G43/'[11]13-15'!G7*1000</f>
        <v>113.16145467074476</v>
      </c>
      <c r="H82" s="111">
        <f>H43/'[11]13-15'!H7*1000</f>
        <v>113.2658491664786</v>
      </c>
      <c r="I82" s="111">
        <f>I43/'[11]13-15'!I7*1000</f>
        <v>111.25108064715326</v>
      </c>
      <c r="J82" s="111">
        <f>J43/'[11]13-15'!J7*1000</f>
        <v>111.01537160926361</v>
      </c>
      <c r="K82" s="111">
        <f>K43/'[11]13-15'!K7*1000</f>
        <v>98.488079241062451</v>
      </c>
      <c r="L82" s="111">
        <f>L43/'[11]13-15'!L7*1000</f>
        <v>97.131626474025296</v>
      </c>
      <c r="M82" s="111">
        <f>M43/'[11]13-15'!M7*1000</f>
        <v>91.334322595894989</v>
      </c>
    </row>
    <row r="83" spans="1:13" customFormat="1" ht="20.100000000000001" customHeight="1">
      <c r="A83" s="117" t="s">
        <v>327</v>
      </c>
      <c r="B83" s="137">
        <f>B44/'sheet dân số'!B8*1000</f>
        <v>405.84944467297407</v>
      </c>
      <c r="C83" s="111">
        <f>C44/'sheet dân số'!C8*1000</f>
        <v>465.69818959280065</v>
      </c>
      <c r="D83" s="111">
        <f>D44/'[11]13-15'!D8*1000</f>
        <v>511.96937897538572</v>
      </c>
      <c r="E83" s="111">
        <f>E44/'[11]13-15'!E8*1000</f>
        <v>507.11977698229163</v>
      </c>
      <c r="F83" s="111">
        <f>F44/'[11]13-15'!F8*1000</f>
        <v>505.18985268772764</v>
      </c>
      <c r="G83" s="111">
        <f>G44/'[11]13-15'!G8*1000</f>
        <v>555.21924778590233</v>
      </c>
      <c r="H83" s="111">
        <f>H44/'[11]13-15'!H8*1000</f>
        <v>478.62557001021827</v>
      </c>
      <c r="I83" s="111">
        <f>I44/'[11]13-15'!I8*1000</f>
        <v>466.46213078265055</v>
      </c>
      <c r="J83" s="111">
        <f>J44/'[11]13-15'!J8*1000</f>
        <v>517.14374888532188</v>
      </c>
      <c r="K83" s="111">
        <f>K44/'[11]13-15'!K8*1000</f>
        <v>645.89483292967509</v>
      </c>
      <c r="L83" s="111">
        <f>L44/'[11]13-15'!L8*1000</f>
        <v>637.31189776283247</v>
      </c>
      <c r="M83" s="111">
        <f>M44/'[11]13-15'!M8*1000</f>
        <v>558.00800909531984</v>
      </c>
    </row>
    <row r="84" spans="1:13" customFormat="1" ht="20.100000000000001" customHeight="1">
      <c r="A84" s="117" t="s">
        <v>328</v>
      </c>
      <c r="B84" s="137">
        <f>B45/'sheet dân số'!B9*1000</f>
        <v>1250.2622508616814</v>
      </c>
      <c r="C84" s="111">
        <f>C45/'sheet dân số'!C9*1000</f>
        <v>1411.5903097410362</v>
      </c>
      <c r="D84" s="111">
        <f>D45/'[11]13-15'!D9*1000</f>
        <v>1573.6622991028207</v>
      </c>
      <c r="E84" s="111">
        <f>E45/'[11]13-15'!E9*1000</f>
        <v>1870.1801517067006</v>
      </c>
      <c r="F84" s="111">
        <f>F45/'[11]13-15'!F9*1000</f>
        <v>1851.5000077359862</v>
      </c>
      <c r="G84" s="111">
        <f>G45/'[11]13-15'!G9*1000</f>
        <v>1933.2112332112333</v>
      </c>
      <c r="H84" s="111">
        <f>H45/'[11]13-15'!H9*1000</f>
        <v>1690.6019324251336</v>
      </c>
      <c r="I84" s="111">
        <f>I45/'[11]13-15'!I9*1000</f>
        <v>1739.8919650873552</v>
      </c>
      <c r="J84" s="111">
        <f>J45/'[11]13-15'!J9*1000</f>
        <v>1987.7487183943001</v>
      </c>
      <c r="K84" s="111">
        <f>K45/'[11]13-15'!K9*1000</f>
        <v>1939.4593512787158</v>
      </c>
      <c r="L84" s="111">
        <f>L45/'[11]13-15'!L9*1000</f>
        <v>2007.5387525764463</v>
      </c>
      <c r="M84" s="111">
        <f>M45/'[11]13-15'!M9*1000</f>
        <v>2305.5644588135283</v>
      </c>
    </row>
    <row r="85" spans="1:13" customFormat="1" ht="20.100000000000001" customHeight="1">
      <c r="A85" s="117" t="s">
        <v>329</v>
      </c>
      <c r="B85" s="137">
        <f>B46/'sheet dân số'!B10*1000</f>
        <v>401.02022628313398</v>
      </c>
      <c r="C85" s="111">
        <f>C46/'sheet dân số'!C10*1000</f>
        <v>463.83150868498899</v>
      </c>
      <c r="D85" s="111">
        <f>D46/'[11]13-15'!D10*1000</f>
        <v>452.37517061202612</v>
      </c>
      <c r="E85" s="111">
        <f>E46/'[11]13-15'!E10*1000</f>
        <v>422.17722863473045</v>
      </c>
      <c r="F85" s="111">
        <f>F46/'[11]13-15'!F10*1000</f>
        <v>466.20677180115439</v>
      </c>
      <c r="G85" s="111">
        <f>G46/'[11]13-15'!G10*1000</f>
        <v>543.64369028060457</v>
      </c>
      <c r="H85" s="111">
        <f>H46/'[11]13-15'!H10*1000</f>
        <v>530.65165184656325</v>
      </c>
      <c r="I85" s="111">
        <f>I46/'[11]13-15'!I10*1000</f>
        <v>524.93864907269585</v>
      </c>
      <c r="J85" s="111">
        <f>J46/'[11]13-15'!J10*1000</f>
        <v>515.92723089091828</v>
      </c>
      <c r="K85" s="111">
        <f>K46/'[11]13-15'!K10*1000</f>
        <v>523.81065878539425</v>
      </c>
      <c r="L85" s="111">
        <f>L46/'[11]13-15'!L10*1000</f>
        <v>491.42712662568545</v>
      </c>
      <c r="M85" s="111">
        <f>M46/'[11]13-15'!M10*1000</f>
        <v>417.24424512325157</v>
      </c>
    </row>
    <row r="86" spans="1:13" customFormat="1" ht="20.100000000000001" customHeight="1">
      <c r="A86" s="117" t="s">
        <v>330</v>
      </c>
      <c r="B86" s="137">
        <f>B47/'sheet dân số'!B11*1000</f>
        <v>133.65330717488789</v>
      </c>
      <c r="C86" s="111">
        <f>C47/'sheet dân số'!C11*1000</f>
        <v>170.72200605274534</v>
      </c>
      <c r="D86" s="111">
        <f>D47/'[11]13-15'!D11*1000</f>
        <v>167.70929477318566</v>
      </c>
      <c r="E86" s="111">
        <f>E47/'[11]13-15'!E11*1000</f>
        <v>208.03766605010929</v>
      </c>
      <c r="F86" s="111">
        <f>F47/'[11]13-15'!F11*1000</f>
        <v>213.43278645144218</v>
      </c>
      <c r="G86" s="111">
        <f>G47/'[11]13-15'!G11*1000</f>
        <v>224.80404509826383</v>
      </c>
      <c r="H86" s="111">
        <f>H47/'[11]13-15'!H11*1000</f>
        <v>200.01291655902867</v>
      </c>
      <c r="I86" s="111">
        <f>I47/'[11]13-15'!I11*1000</f>
        <v>262.17931385491391</v>
      </c>
      <c r="J86" s="111">
        <f>J47/'[11]13-15'!J11*1000</f>
        <v>240.84049185734253</v>
      </c>
      <c r="K86" s="111">
        <f>K47/'[11]13-15'!K11*1000</f>
        <v>205.42557326078509</v>
      </c>
      <c r="L86" s="111">
        <f>L47/'[11]13-15'!L11*1000</f>
        <v>191.51785714285717</v>
      </c>
      <c r="M86" s="111">
        <f>M47/'[11]13-15'!M11*1000</f>
        <v>165.81927784205078</v>
      </c>
    </row>
    <row r="87" spans="1:13" customFormat="1" ht="20.100000000000001" customHeight="1">
      <c r="A87" s="117" t="s">
        <v>331</v>
      </c>
      <c r="B87" s="137">
        <f>B48/'sheet dân số'!B12*1000</f>
        <v>649.47488126296071</v>
      </c>
      <c r="C87" s="111">
        <f>C48/'sheet dân số'!C12*1000</f>
        <v>662.16732247513744</v>
      </c>
      <c r="D87" s="111">
        <f>D48/'[11]13-15'!D12*1000</f>
        <v>693.75907111756169</v>
      </c>
      <c r="E87" s="111">
        <f>E48/'[11]13-15'!E12*1000</f>
        <v>696.08483937383573</v>
      </c>
      <c r="F87" s="111">
        <f>F48/'[11]13-15'!F12*1000</f>
        <v>837.4475937646697</v>
      </c>
      <c r="G87" s="111">
        <f>G48/'[11]13-15'!G12*1000</f>
        <v>817.19011455785812</v>
      </c>
      <c r="H87" s="111">
        <f>H48/'[11]13-15'!H12*1000</f>
        <v>831.12984607523788</v>
      </c>
      <c r="I87" s="111">
        <f>I48/'[11]13-15'!I12*1000</f>
        <v>810.99993667278829</v>
      </c>
      <c r="J87" s="111">
        <f>J48/'[11]13-15'!J12*1000</f>
        <v>827.77969884631102</v>
      </c>
      <c r="K87" s="111">
        <f>K48/'[11]13-15'!K12*1000</f>
        <v>854.2874556564409</v>
      </c>
      <c r="L87" s="111">
        <f>L48/'[11]13-15'!L12*1000</f>
        <v>838.2824977903208</v>
      </c>
      <c r="M87" s="111">
        <f>M48/'[11]13-15'!M12*1000</f>
        <v>838.10638855082948</v>
      </c>
    </row>
    <row r="88" spans="1:13" customFormat="1" ht="20.100000000000001" customHeight="1">
      <c r="A88" s="117" t="s">
        <v>332</v>
      </c>
      <c r="B88" s="137">
        <f>B49/'sheet dân số'!B13*1000</f>
        <v>488.51490205138811</v>
      </c>
      <c r="C88" s="111">
        <f>C49/'sheet dân số'!C13*1000</f>
        <v>536.42703733198198</v>
      </c>
      <c r="D88" s="111">
        <f>D49/'[11]13-15'!D13*1000</f>
        <v>541.52489576843823</v>
      </c>
      <c r="E88" s="111">
        <f>E49/'[11]13-15'!E13*1000</f>
        <v>540.18932159760857</v>
      </c>
      <c r="F88" s="111">
        <f>F49/'[11]13-15'!F13*1000</f>
        <v>501.21838796996008</v>
      </c>
      <c r="G88" s="111">
        <f>G49/'[11]13-15'!G13*1000</f>
        <v>519.07101019765241</v>
      </c>
      <c r="H88" s="111">
        <f>H49/'[11]13-15'!H13*1000</f>
        <v>514.0324279282928</v>
      </c>
      <c r="I88" s="111">
        <f>I49/'[11]13-15'!I13*1000</f>
        <v>491.99522924837726</v>
      </c>
      <c r="J88" s="111">
        <f>J49/'[11]13-15'!J13*1000</f>
        <v>478.49465424729868</v>
      </c>
      <c r="K88" s="111">
        <f>K49/'[11]13-15'!K13*1000</f>
        <v>427.46382097959048</v>
      </c>
      <c r="L88" s="111">
        <f>L49/'[11]13-15'!L13*1000</f>
        <v>419.75697569756977</v>
      </c>
      <c r="M88" s="111">
        <f>M49/'[11]13-15'!M13*1000</f>
        <v>412.40214717065533</v>
      </c>
    </row>
    <row r="89" spans="1:13" customFormat="1" ht="20.100000000000001" customHeight="1">
      <c r="A89" s="117" t="s">
        <v>333</v>
      </c>
      <c r="B89" s="137">
        <f>B50/'sheet dân số'!B14*1000</f>
        <v>872.42999875748251</v>
      </c>
      <c r="C89" s="111">
        <f>C50/'sheet dân số'!C14*1000</f>
        <v>1136.2539433323159</v>
      </c>
      <c r="D89" s="111">
        <f>D50/'[11]13-15'!D14*1000</f>
        <v>1169.8006769462204</v>
      </c>
      <c r="E89" s="111">
        <f>E50/'[11]13-15'!E14*1000</f>
        <v>992.61754123907531</v>
      </c>
      <c r="F89" s="111">
        <f>F50/'[11]13-15'!F14*1000</f>
        <v>1015.8075993411717</v>
      </c>
      <c r="G89" s="111">
        <f>G50/'[11]13-15'!G14*1000</f>
        <v>1268.4017402783593</v>
      </c>
      <c r="H89" s="111">
        <f>H50/'[11]13-15'!H14*1000</f>
        <v>1129.9932964047562</v>
      </c>
      <c r="I89" s="111">
        <f>I50/'[11]13-15'!I14*1000</f>
        <v>883.50848657781648</v>
      </c>
      <c r="J89" s="111">
        <f>J50/'[11]13-15'!J14*1000</f>
        <v>1036.7165656833283</v>
      </c>
      <c r="K89" s="111">
        <f>K50/'[11]13-15'!K14*1000</f>
        <v>1037.4725793463472</v>
      </c>
      <c r="L89" s="111">
        <f>L50/'[11]13-15'!L14*1000</f>
        <v>1121.6727147053741</v>
      </c>
      <c r="M89" s="111">
        <f>M50/'[11]13-15'!M14*1000</f>
        <v>1045.2153241542308</v>
      </c>
    </row>
    <row r="90" spans="1:13" customFormat="1" ht="20.100000000000001" customHeight="1">
      <c r="A90" s="117" t="s">
        <v>334</v>
      </c>
      <c r="B90" s="137">
        <f>B51/'sheet dân số'!B15*1000</f>
        <v>740.30230171978133</v>
      </c>
      <c r="C90" s="111">
        <f>C51/'sheet dân số'!C15*1000</f>
        <v>888.50649645992212</v>
      </c>
      <c r="D90" s="111">
        <f>D51/'[11]13-15'!D15*1000</f>
        <v>893.58090345065875</v>
      </c>
      <c r="E90" s="111">
        <f>E51/'[11]13-15'!E15*1000</f>
        <v>938.97013021683028</v>
      </c>
      <c r="F90" s="111">
        <f>F51/'[11]13-15'!F15*1000</f>
        <v>1110.2652690753646</v>
      </c>
      <c r="G90" s="111">
        <f>G51/'[11]13-15'!G15*1000</f>
        <v>995.12209285444681</v>
      </c>
      <c r="H90" s="111">
        <f>H51/'[11]13-15'!H15*1000</f>
        <v>1003.3184887228846</v>
      </c>
      <c r="I90" s="111">
        <f>I51/'[11]13-15'!I15*1000</f>
        <v>974.74267054731308</v>
      </c>
      <c r="J90" s="111">
        <f>J51/'[11]13-15'!J15*1000</f>
        <v>1124.5835734667774</v>
      </c>
      <c r="K90" s="111">
        <f>K51/'[11]13-15'!K15*1000</f>
        <v>1006.8193228091704</v>
      </c>
      <c r="L90" s="111">
        <f>L51/'[11]13-15'!L15*1000</f>
        <v>966.45679097765174</v>
      </c>
      <c r="M90" s="111">
        <f>M51/'[11]13-15'!M15*1000</f>
        <v>983.19396847155588</v>
      </c>
    </row>
    <row r="91" spans="1:13" customFormat="1" ht="20.100000000000001" customHeight="1">
      <c r="A91" s="117" t="s">
        <v>335</v>
      </c>
      <c r="B91" s="137">
        <f>B52/'sheet dân số'!B16*1000</f>
        <v>678.54834148115231</v>
      </c>
      <c r="C91" s="111">
        <f>C52/'sheet dân số'!C16*1000</f>
        <v>730.75035790346976</v>
      </c>
      <c r="D91" s="111">
        <f>D52/'[11]13-15'!D16*1000</f>
        <v>767.53906012523555</v>
      </c>
      <c r="E91" s="111">
        <f>E52/'[11]13-15'!E16*1000</f>
        <v>744.06964643772687</v>
      </c>
      <c r="F91" s="111">
        <f>F52/'[11]13-15'!F16*1000</f>
        <v>802.1689038998561</v>
      </c>
      <c r="G91" s="111">
        <f>G52/'[11]13-15'!G16*1000</f>
        <v>885.54606526400494</v>
      </c>
      <c r="H91" s="111">
        <f>H52/'[11]13-15'!H16*1000</f>
        <v>857.24926027956326</v>
      </c>
      <c r="I91" s="111">
        <f>I52/'[11]13-15'!I16*1000</f>
        <v>854.90210108299561</v>
      </c>
      <c r="J91" s="111">
        <f>J52/'[11]13-15'!J16*1000</f>
        <v>905.55800120803849</v>
      </c>
      <c r="K91" s="111">
        <f>K52/'[11]13-15'!K16*1000</f>
        <v>920.96024436620087</v>
      </c>
      <c r="L91" s="111">
        <f>L52/'[11]13-15'!L16*1000</f>
        <v>990.83679647016572</v>
      </c>
      <c r="M91" s="111">
        <f>M52/'[11]13-15'!M16*1000</f>
        <v>844.0283928772335</v>
      </c>
    </row>
    <row r="92" spans="1:13" customFormat="1" ht="20.100000000000001" customHeight="1">
      <c r="A92" s="117" t="s">
        <v>336</v>
      </c>
      <c r="B92" s="137">
        <f>B53/'sheet dân số'!B17*1000</f>
        <v>871.63532606827323</v>
      </c>
      <c r="C92" s="111">
        <f>C53/'sheet dân số'!C17*1000</f>
        <v>918.86347317673608</v>
      </c>
      <c r="D92" s="111">
        <f>D53/'[11]13-15'!D17*1000</f>
        <v>925.37821225248933</v>
      </c>
      <c r="E92" s="111">
        <f>E53/'[11]13-15'!E17*1000</f>
        <v>710.35531279914414</v>
      </c>
      <c r="F92" s="111">
        <f>F53/'[11]13-15'!F17*1000</f>
        <v>1101.2927178386117</v>
      </c>
      <c r="G92" s="111">
        <f>G53/'[11]13-15'!G17*1000</f>
        <v>1076.0316594494107</v>
      </c>
      <c r="H92" s="111">
        <f>H53/'[11]13-15'!H17*1000</f>
        <v>1068.4147610298187</v>
      </c>
      <c r="I92" s="111">
        <f>I53/'[11]13-15'!I17*1000</f>
        <v>1113.8288278380221</v>
      </c>
      <c r="J92" s="111">
        <f>J53/'[11]13-15'!J17*1000</f>
        <v>1143.1852986217459</v>
      </c>
      <c r="K92" s="111">
        <f>K53/'[11]13-15'!K17*1000</f>
        <v>1286.3257637640909</v>
      </c>
      <c r="L92" s="111">
        <f>L53/'[11]13-15'!L17*1000</f>
        <v>1046.4064550413743</v>
      </c>
      <c r="M92" s="111">
        <f>M53/'[11]13-15'!M17*1000</f>
        <v>1031.1870685663209</v>
      </c>
    </row>
    <row r="93" spans="1:13" customFormat="1" ht="20.100000000000001" customHeight="1">
      <c r="A93" s="117" t="s">
        <v>341</v>
      </c>
      <c r="B93" s="137">
        <f>B54/'sheet dân số'!B18*1000</f>
        <v>1028.3770818470318</v>
      </c>
      <c r="C93" s="111">
        <f>C54/'sheet dân số'!C18*1000</f>
        <v>1057.2681796900029</v>
      </c>
      <c r="D93" s="111">
        <f>D54/'[11]13-15'!D18*1000</f>
        <v>1073.6655067742652</v>
      </c>
      <c r="E93" s="111">
        <f>E54/'[11]13-15'!E18*1000</f>
        <v>1082.5801505953339</v>
      </c>
      <c r="F93" s="111">
        <f>F54/'[11]13-15'!F18*1000</f>
        <v>1088.3118170329806</v>
      </c>
      <c r="G93" s="111">
        <f>G54/'[11]13-15'!G18*1000</f>
        <v>1102.0618300913061</v>
      </c>
      <c r="H93" s="111">
        <f>H54/'[11]13-15'!H18*1000</f>
        <v>1115.7129543336439</v>
      </c>
      <c r="I93" s="111">
        <f>I54/'[11]13-15'!I18*1000</f>
        <v>1032.7785178084578</v>
      </c>
      <c r="J93" s="111">
        <f>J54/'[11]13-15'!J18*1000</f>
        <v>1115.1342859280317</v>
      </c>
      <c r="K93" s="111">
        <f>K54/'[11]13-15'!K18*1000</f>
        <v>1157.8986791840405</v>
      </c>
      <c r="L93" s="111">
        <f>L54/'[11]13-15'!L18*1000</f>
        <v>1247.8129374125176</v>
      </c>
      <c r="M93" s="111">
        <f>M54/'[11]13-15'!M18*1000</f>
        <v>1158.174282097739</v>
      </c>
    </row>
    <row r="94" spans="1:13" customFormat="1" ht="20.100000000000001" customHeight="1">
      <c r="A94" s="117" t="s">
        <v>338</v>
      </c>
      <c r="B94" s="137">
        <f>B55/'sheet dân số'!B19*1000</f>
        <v>1418.9848869867594</v>
      </c>
      <c r="C94" s="111">
        <f>C55/'sheet dân số'!C19*1000</f>
        <v>1305.8312348787836</v>
      </c>
      <c r="D94" s="111">
        <f>D55/'[11]13-15'!D19*1000</f>
        <v>1350.219049164368</v>
      </c>
      <c r="E94" s="111">
        <f>E55/'[11]13-15'!E19*1000</f>
        <v>1256.1875676019597</v>
      </c>
      <c r="F94" s="111">
        <f>F55/'[11]13-15'!F19*1000</f>
        <v>1431.6424518301428</v>
      </c>
      <c r="G94" s="111">
        <f>G55/'[11]13-15'!G19*1000</f>
        <v>1382.811418019543</v>
      </c>
      <c r="H94" s="111">
        <f>H55/'[11]13-15'!H19*1000</f>
        <v>1538.6373959121877</v>
      </c>
      <c r="I94" s="111">
        <f>I55/'[11]13-15'!I19*1000</f>
        <v>1396.9761841048969</v>
      </c>
      <c r="J94" s="111">
        <f>J55/'[11]13-15'!J19*1000</f>
        <v>1586.8101302883913</v>
      </c>
      <c r="K94" s="111">
        <f>K55/'[11]13-15'!K19*1000</f>
        <v>1726.1014792428821</v>
      </c>
      <c r="L94" s="111">
        <f>L55/'[11]13-15'!L19*1000</f>
        <v>1593.7937537503215</v>
      </c>
      <c r="M94" s="111">
        <f>M55/'[11]13-15'!M19*1000</f>
        <v>1577.6015353786233</v>
      </c>
    </row>
    <row r="95" spans="1:13" customFormat="1" ht="20.100000000000001" customHeight="1">
      <c r="A95" s="117" t="s">
        <v>339</v>
      </c>
      <c r="B95" s="137">
        <f>B56/'sheet dân số'!B20*1000</f>
        <v>431.56787588871248</v>
      </c>
      <c r="C95" s="111">
        <f>C56/'sheet dân số'!C20*1000</f>
        <v>424.33994814418742</v>
      </c>
      <c r="D95" s="111">
        <f>D56/'[11]13-15'!D20*1000</f>
        <v>439.48300853599613</v>
      </c>
      <c r="E95" s="111">
        <f>E56/'[11]13-15'!E20*1000</f>
        <v>359.98675523268645</v>
      </c>
      <c r="F95" s="111">
        <f>F56/'[11]13-15'!F20*1000</f>
        <v>403.16450632101134</v>
      </c>
      <c r="G95" s="111">
        <f>G56/'[11]13-15'!G20*1000</f>
        <v>424.13142634715001</v>
      </c>
      <c r="H95" s="111">
        <f>H56/'[11]13-15'!H20*1000</f>
        <v>394.49504753372156</v>
      </c>
      <c r="I95" s="111">
        <f>I56/'[11]13-15'!I20*1000</f>
        <v>416.18858560794041</v>
      </c>
      <c r="J95" s="111">
        <f>J56/'[11]13-15'!J20*1000</f>
        <v>421.71287128712868</v>
      </c>
      <c r="K95" s="111">
        <f>K56/'[11]13-15'!K20*1000</f>
        <v>360.24703557312256</v>
      </c>
      <c r="L95" s="111">
        <f>L56/'[11]13-15'!L20*1000</f>
        <v>337.94524870813774</v>
      </c>
      <c r="M95" s="111">
        <f>M56/'[11]13-15'!M20*1000</f>
        <v>373.55779625370997</v>
      </c>
    </row>
    <row r="96" spans="1:13" customFormat="1" ht="20.100000000000001" customHeight="1">
      <c r="A96" s="117" t="s">
        <v>340</v>
      </c>
      <c r="B96" s="137">
        <f>B57/'sheet dân số'!B21*1000</f>
        <v>582.28892671102176</v>
      </c>
      <c r="C96" s="111">
        <f>C57/'sheet dân số'!C21*1000</f>
        <v>488.14463239609177</v>
      </c>
      <c r="D96" s="111">
        <f>D57/'[11]13-15'!D21*1000</f>
        <v>509.2958962395042</v>
      </c>
      <c r="E96" s="111">
        <f>E57/'[11]13-15'!E21*1000</f>
        <v>464.22676713311807</v>
      </c>
      <c r="F96" s="111">
        <f>F57/'[11]13-15'!F21*1000</f>
        <v>493.73677052549777</v>
      </c>
      <c r="G96" s="111">
        <f>G57/'[11]13-15'!G21*1000</f>
        <v>526.32384919298022</v>
      </c>
      <c r="H96" s="111">
        <f>H57/'[11]13-15'!H21*1000</f>
        <v>497.72298914981405</v>
      </c>
      <c r="I96" s="111">
        <f>I57/'[11]13-15'!I21*1000</f>
        <v>486.46066273632852</v>
      </c>
      <c r="J96" s="111">
        <f>J57/'[11]13-15'!J21*1000</f>
        <v>238.10006898510733</v>
      </c>
      <c r="K96" s="111">
        <f>K57/'[11]13-15'!K21*1000</f>
        <v>278.75411496581415</v>
      </c>
      <c r="L96" s="111">
        <f>L57/'[11]13-15'!L21*1000</f>
        <v>270.24321181170046</v>
      </c>
      <c r="M96" s="111">
        <f>M57/'[11]13-15'!M21*1000</f>
        <v>337.10854056668416</v>
      </c>
    </row>
    <row r="97" spans="1:12" customFormat="1" ht="20.100000000000001" customHeight="1">
      <c r="A97" s="117"/>
      <c r="B97" s="117"/>
      <c r="C97" s="158"/>
      <c r="D97" s="158"/>
      <c r="E97" s="158"/>
      <c r="F97" s="158"/>
      <c r="G97" s="117"/>
      <c r="H97" s="117"/>
      <c r="I97" s="117"/>
      <c r="J97" s="132"/>
      <c r="L97" s="11"/>
    </row>
    <row r="98" spans="1:12" ht="20.100000000000001" customHeight="1"/>
    <row r="99" spans="1:12" ht="20.100000000000001" customHeight="1"/>
    <row r="100" spans="1:12" ht="20.100000000000001" customHeight="1"/>
    <row r="101" spans="1:12" ht="20.100000000000001" customHeight="1"/>
    <row r="102" spans="1:12" ht="20.100000000000001" customHeight="1"/>
    <row r="103" spans="1:12" ht="20.100000000000001" customHeight="1"/>
    <row r="104" spans="1:12" ht="20.100000000000001" customHeight="1"/>
    <row r="105" spans="1:12" ht="20.100000000000001" customHeight="1"/>
    <row r="106" spans="1:12" ht="20.100000000000001" customHeight="1"/>
    <row r="107" spans="1:12" ht="20.100000000000001" customHeight="1"/>
    <row r="108" spans="1:12" ht="20.100000000000001" customHeight="1"/>
    <row r="109" spans="1:12" ht="20.100000000000001" customHeight="1"/>
    <row r="110" spans="1:12" ht="20.100000000000001" customHeight="1"/>
    <row r="111" spans="1:12" ht="20.100000000000001" customHeight="1"/>
    <row r="112" spans="1:12" ht="20.100000000000001" customHeight="1"/>
    <row r="113" ht="20.100000000000001" customHeight="1"/>
    <row r="114" ht="20.100000000000001" customHeight="1"/>
    <row r="115" ht="20.100000000000001" customHeight="1"/>
    <row r="116" ht="20.100000000000001" customHeight="1"/>
    <row r="117" ht="20.100000000000001" customHeight="1"/>
    <row r="118" ht="20.100000000000001" customHeight="1"/>
    <row r="119" ht="20.100000000000001" customHeight="1"/>
    <row r="120" ht="20.100000000000001" customHeight="1"/>
    <row r="121" ht="20.100000000000001" customHeight="1"/>
    <row r="122" ht="20.100000000000001" customHeight="1"/>
    <row r="123" ht="20.100000000000001" customHeight="1"/>
    <row r="124" ht="20.100000000000001" customHeight="1"/>
    <row r="125" ht="20.100000000000001" customHeight="1"/>
    <row r="126" ht="20.100000000000001" customHeight="1"/>
    <row r="127" ht="15.95" customHeight="1"/>
    <row r="128" ht="15.95" customHeight="1"/>
    <row r="129" ht="15.95" customHeight="1"/>
    <row r="130" ht="15.95" customHeight="1"/>
    <row r="131" ht="15.95" customHeight="1"/>
    <row r="132" ht="15.95" customHeight="1"/>
    <row r="133" ht="15.95" customHeight="1"/>
    <row r="134" ht="15.95" customHeight="1"/>
    <row r="135" ht="15.95" customHeight="1"/>
    <row r="136" ht="15.95" customHeight="1"/>
    <row r="137" ht="15.95" customHeight="1"/>
    <row r="138" ht="15.95" customHeight="1"/>
    <row r="139" ht="15.95" customHeight="1"/>
    <row r="140" ht="15.95" customHeight="1"/>
    <row r="141" ht="15.95" customHeight="1"/>
    <row r="142" ht="15.95" customHeight="1"/>
    <row r="143" ht="15.95" customHeight="1"/>
    <row r="144" ht="15.95" customHeight="1"/>
    <row r="145" ht="15.95" customHeight="1"/>
    <row r="146" ht="15.95" customHeight="1"/>
    <row r="147" ht="15.95" customHeight="1"/>
    <row r="148" ht="15.95" customHeight="1"/>
    <row r="149" ht="15.95" customHeight="1"/>
    <row r="150" ht="15.95" customHeight="1"/>
    <row r="151" ht="15.95" customHeight="1"/>
    <row r="152" ht="15.95" customHeight="1"/>
    <row r="153" ht="15.95" customHeight="1"/>
    <row r="154" ht="15.95" customHeight="1"/>
    <row r="155" ht="15.95" customHeight="1"/>
    <row r="156" ht="15.95" customHeight="1"/>
    <row r="157" ht="15.95" customHeight="1"/>
    <row r="158" ht="15.95" customHeight="1"/>
    <row r="159" ht="15.95" customHeight="1"/>
    <row r="160" ht="15.95" customHeight="1"/>
    <row r="161" ht="15.95" customHeight="1"/>
    <row r="162" ht="15.95" customHeight="1"/>
    <row r="163" ht="15.95" customHeight="1"/>
    <row r="164" ht="15.95" customHeight="1"/>
    <row r="165" ht="15.95" customHeight="1"/>
    <row r="166" ht="15.95" customHeight="1"/>
    <row r="167" ht="15.95" customHeight="1"/>
    <row r="168" ht="15.95" customHeight="1"/>
    <row r="169" ht="15.95" customHeight="1"/>
    <row r="170" ht="15.95" customHeight="1"/>
    <row r="171" ht="15.95" customHeight="1"/>
    <row r="172" ht="15.95" customHeight="1"/>
    <row r="173" ht="15.95" customHeight="1"/>
    <row r="174" ht="15.95" customHeight="1"/>
    <row r="175" ht="15.95" customHeight="1"/>
    <row r="176" ht="15.95" customHeight="1"/>
    <row r="177" ht="15.95" customHeight="1"/>
    <row r="178" ht="15.95" customHeight="1"/>
    <row r="179" ht="15.95" customHeight="1"/>
    <row r="180" ht="15.95" customHeight="1"/>
    <row r="181" ht="15.95" customHeight="1"/>
    <row r="182" ht="15.95" customHeight="1"/>
    <row r="183" ht="15.95" customHeight="1"/>
    <row r="184" ht="15.95" customHeight="1"/>
    <row r="185" ht="15.95" customHeight="1"/>
    <row r="186" ht="15.95" customHeight="1"/>
    <row r="187" ht="15.95" customHeight="1"/>
    <row r="188" ht="15.95" customHeight="1"/>
    <row r="189" ht="15.95" customHeight="1"/>
    <row r="190" ht="15.95" customHeight="1"/>
    <row r="191" ht="15.95" customHeight="1"/>
    <row r="192" ht="15.95" customHeight="1"/>
    <row r="193" ht="15.95" customHeight="1"/>
    <row r="194" ht="15.95" customHeight="1"/>
    <row r="195" ht="15.95" customHeight="1"/>
    <row r="196" ht="15.95" customHeight="1"/>
    <row r="197" ht="15.95" customHeight="1"/>
    <row r="198" ht="15.95" customHeight="1"/>
    <row r="199" ht="15.95" customHeight="1"/>
    <row r="200" ht="15.95" customHeight="1"/>
    <row r="201" ht="15.95" customHeight="1"/>
    <row r="202" ht="15.95" customHeight="1"/>
    <row r="203" ht="15.95" customHeight="1"/>
    <row r="204" ht="15.95" customHeight="1"/>
    <row r="205" ht="15.95" customHeight="1"/>
    <row r="206" ht="15.95" customHeight="1"/>
    <row r="207" ht="15.95" customHeight="1"/>
    <row r="208" ht="15.95" customHeight="1"/>
    <row r="209" ht="15.95" customHeight="1"/>
    <row r="210" ht="15.95" customHeight="1"/>
    <row r="211" ht="15.95" customHeight="1"/>
    <row r="212" ht="15.95" customHeight="1"/>
    <row r="213" ht="15.95" customHeight="1"/>
    <row r="214" ht="15.95" customHeight="1"/>
    <row r="215" ht="15.95" customHeight="1"/>
    <row r="216" ht="15.95" customHeight="1"/>
    <row r="217" ht="15.95" customHeight="1"/>
    <row r="218" ht="15.95" customHeight="1"/>
    <row r="219" ht="15.95" customHeight="1"/>
    <row r="220" ht="15.95" customHeight="1"/>
    <row r="221" ht="15.95" customHeight="1"/>
    <row r="222" ht="15.95" customHeight="1"/>
    <row r="223" ht="15.95" customHeight="1"/>
    <row r="224" ht="15.95" customHeight="1"/>
    <row r="225" ht="15.95" customHeight="1"/>
    <row r="226" ht="15.95" customHeight="1"/>
    <row r="227" ht="15.95" customHeight="1"/>
    <row r="228" ht="15.95" customHeight="1"/>
    <row r="229" ht="15.95" customHeight="1"/>
    <row r="230" ht="15.95" customHeight="1"/>
    <row r="231" ht="15.95" customHeight="1"/>
    <row r="232" ht="15.95" customHeight="1"/>
    <row r="233" ht="15.95" customHeight="1"/>
    <row r="234" ht="15.95" customHeight="1"/>
    <row r="235" ht="15.95" customHeight="1"/>
    <row r="236" ht="15.95" customHeight="1"/>
    <row r="237" ht="15.95" customHeight="1"/>
    <row r="238" ht="15.95" customHeight="1"/>
    <row r="239" ht="15.95" customHeight="1"/>
    <row r="240" ht="15.95" customHeight="1"/>
    <row r="241" ht="15.95" customHeight="1"/>
    <row r="242" ht="15.95" customHeight="1"/>
    <row r="243" ht="15.95" customHeight="1"/>
    <row r="244" ht="15.95" customHeight="1"/>
    <row r="245" ht="15.95" customHeight="1"/>
    <row r="246" ht="15.95" customHeight="1"/>
    <row r="247" ht="15.95" customHeight="1"/>
    <row r="248" ht="15.95" customHeight="1"/>
    <row r="249" ht="15.95" customHeight="1"/>
    <row r="250" ht="15.95" customHeight="1"/>
    <row r="251" ht="15.95" customHeight="1"/>
    <row r="252" ht="15.95" customHeight="1"/>
    <row r="253" ht="15.95" customHeight="1"/>
    <row r="254" ht="15.95" customHeight="1"/>
    <row r="255" ht="15.95" customHeight="1"/>
    <row r="256" ht="15.95" customHeight="1"/>
    <row r="257" ht="15.95" customHeight="1"/>
    <row r="258" ht="15.95" customHeight="1"/>
    <row r="259" ht="15.95" customHeight="1"/>
    <row r="260" ht="15.95" customHeight="1"/>
    <row r="261" ht="15.95" customHeight="1"/>
    <row r="262" ht="15.95" customHeight="1"/>
    <row r="263" ht="15.95" customHeight="1"/>
    <row r="264" ht="15.95" customHeight="1"/>
    <row r="265" ht="15.95" customHeight="1"/>
    <row r="266" ht="15.95" customHeight="1"/>
    <row r="267" ht="15.95" customHeight="1"/>
    <row r="268" ht="15.95" customHeight="1"/>
    <row r="269" ht="15.95" customHeight="1"/>
    <row r="270" ht="15.95" customHeight="1"/>
    <row r="271" ht="15.95" customHeight="1"/>
    <row r="272" ht="15.95" customHeight="1"/>
    <row r="273" ht="15.95" customHeight="1"/>
    <row r="274" ht="15.95" customHeight="1"/>
    <row r="275" ht="15.95" customHeight="1"/>
    <row r="276" ht="15.95" customHeight="1"/>
    <row r="277" ht="15.95" customHeight="1"/>
    <row r="278" ht="15.95" customHeight="1"/>
    <row r="279" ht="15.95" customHeight="1"/>
    <row r="280" ht="15.95" customHeight="1"/>
    <row r="281" ht="15.95" customHeight="1"/>
    <row r="282" ht="15.95" customHeight="1"/>
    <row r="283" ht="15.95" customHeight="1"/>
    <row r="284" ht="15.95" customHeight="1"/>
    <row r="285" ht="15.95" customHeight="1"/>
    <row r="286" ht="15.95" customHeight="1"/>
    <row r="287" ht="15.95" customHeight="1"/>
    <row r="288" ht="15.95" customHeight="1"/>
    <row r="289" ht="15.95" customHeight="1"/>
    <row r="290" ht="15.95" customHeight="1"/>
    <row r="291" ht="15.95" customHeight="1"/>
    <row r="292" ht="15.95" customHeight="1"/>
    <row r="293" ht="15.95" customHeight="1"/>
    <row r="294" ht="15.95" customHeight="1"/>
    <row r="295" ht="15.95" customHeight="1"/>
    <row r="296" ht="15.95" customHeight="1"/>
    <row r="297" ht="15.95" customHeight="1"/>
    <row r="298" ht="15.95" customHeight="1"/>
    <row r="299" ht="15.95" customHeight="1"/>
    <row r="300" ht="15.95" customHeight="1"/>
    <row r="301" ht="15.95" customHeight="1"/>
    <row r="302" ht="15.95" customHeight="1"/>
    <row r="303" ht="15.95" customHeight="1"/>
    <row r="304" ht="15.95" customHeight="1"/>
    <row r="305" ht="15.95" customHeight="1"/>
    <row r="306" ht="15.95" customHeight="1"/>
    <row r="307" ht="15.95" customHeight="1"/>
    <row r="308" ht="15.95" customHeight="1"/>
    <row r="309" ht="15.95" customHeight="1"/>
    <row r="310" ht="15.95" customHeight="1"/>
    <row r="311" ht="15.95" customHeight="1"/>
    <row r="312" ht="15.95" customHeight="1"/>
    <row r="313" ht="15.95" customHeight="1"/>
    <row r="314" ht="15.95" customHeight="1"/>
    <row r="315" ht="15.95" customHeight="1"/>
    <row r="316" ht="15.95" customHeight="1"/>
    <row r="317" ht="15.95" customHeight="1"/>
    <row r="318" ht="15.95" customHeight="1"/>
    <row r="319" ht="15.95" customHeight="1"/>
    <row r="320" ht="15.95" customHeight="1"/>
    <row r="321" ht="15.95" customHeight="1"/>
    <row r="322" ht="15.95" customHeight="1"/>
    <row r="323" ht="15.95" customHeight="1"/>
    <row r="324" ht="15.95" customHeight="1"/>
    <row r="325" ht="15.95" customHeight="1"/>
    <row r="326" ht="15.95" customHeight="1"/>
    <row r="327" ht="15.95" customHeight="1"/>
    <row r="328" ht="15.95" customHeight="1"/>
    <row r="329" ht="15.95" customHeight="1"/>
    <row r="330" ht="15.95" customHeight="1"/>
    <row r="331" ht="15.95" customHeight="1"/>
    <row r="332" ht="15.95" customHeight="1"/>
    <row r="333" ht="15.95" customHeight="1"/>
    <row r="334" ht="15.95" customHeight="1"/>
    <row r="335" ht="15.95" customHeight="1"/>
    <row r="336" ht="15.95" customHeight="1"/>
    <row r="337" ht="15.95" customHeight="1"/>
    <row r="338" ht="15.95" customHeight="1"/>
    <row r="339" ht="15.95" customHeight="1"/>
    <row r="340" ht="15.95" customHeight="1"/>
    <row r="341" ht="15.95" customHeight="1"/>
    <row r="342" ht="15.95" customHeight="1"/>
    <row r="343" ht="15.95" customHeight="1"/>
    <row r="344" ht="15.95" customHeight="1"/>
    <row r="345" ht="15.95" customHeight="1"/>
    <row r="346" ht="15.95" customHeight="1"/>
    <row r="347" ht="15.95" customHeight="1"/>
    <row r="348" ht="15.95" customHeight="1"/>
    <row r="349" ht="15.95" customHeight="1"/>
    <row r="350" ht="15.95" customHeight="1"/>
    <row r="351" ht="15.95" customHeight="1"/>
    <row r="352" ht="15.95" customHeight="1"/>
    <row r="353" ht="15.95" customHeight="1"/>
    <row r="354" ht="15.95" customHeight="1"/>
    <row r="355" ht="15.95" customHeight="1"/>
    <row r="356" ht="15.95" customHeight="1"/>
    <row r="357" ht="15.95" customHeight="1"/>
    <row r="358" ht="15.95" customHeight="1"/>
    <row r="359" ht="15.95" customHeight="1"/>
    <row r="360" ht="15.95" customHeight="1"/>
    <row r="361" ht="15.95" customHeight="1"/>
    <row r="362" ht="15.95" customHeight="1"/>
    <row r="363" ht="15.95" customHeight="1"/>
    <row r="364" ht="15.95" customHeight="1"/>
    <row r="365" ht="15.95" customHeight="1"/>
    <row r="366" ht="15.95" customHeight="1"/>
    <row r="367" ht="15.95" customHeight="1"/>
    <row r="368" ht="15.95" customHeight="1"/>
    <row r="369" ht="15.95" customHeight="1"/>
    <row r="370" ht="15.95" customHeight="1"/>
    <row r="371" ht="15.95" customHeight="1"/>
    <row r="372" ht="15.95" customHeight="1"/>
    <row r="373" ht="15.95" customHeight="1"/>
    <row r="374" ht="15.95" customHeight="1"/>
    <row r="375" ht="15.95" customHeight="1"/>
    <row r="376" ht="15.95" customHeight="1"/>
    <row r="377" ht="15.95" customHeight="1"/>
    <row r="378" ht="15.95" customHeight="1"/>
    <row r="379" ht="15.95" customHeight="1"/>
    <row r="380" ht="15.95" customHeight="1"/>
    <row r="381" ht="15.95" customHeight="1"/>
    <row r="382" ht="15.95" customHeight="1"/>
    <row r="383" ht="15.95" customHeight="1"/>
    <row r="384" ht="15.95" customHeight="1"/>
    <row r="385" ht="15.95" customHeight="1"/>
    <row r="386" ht="15.95" customHeight="1"/>
    <row r="387" ht="15.95" customHeight="1"/>
    <row r="388" ht="15.95" customHeight="1"/>
    <row r="389" ht="15.95" customHeight="1"/>
    <row r="390" ht="15.95" customHeight="1"/>
    <row r="391" ht="15.95" customHeight="1"/>
    <row r="392" ht="15.95" customHeight="1"/>
    <row r="393" ht="15.95" customHeight="1"/>
    <row r="394" ht="15.95" customHeight="1"/>
    <row r="395" ht="15.95" customHeight="1"/>
    <row r="396" ht="15.95" customHeight="1"/>
    <row r="397" ht="15.95" customHeight="1"/>
    <row r="398" ht="15.95" customHeight="1"/>
    <row r="399" ht="15.95" customHeight="1"/>
    <row r="400" ht="15.95" customHeight="1"/>
    <row r="401" ht="15.95" customHeight="1"/>
    <row r="402" ht="15.95" customHeight="1"/>
    <row r="403" ht="15.95" customHeight="1"/>
    <row r="404" ht="15.95" customHeight="1"/>
    <row r="405" ht="15.95" customHeight="1"/>
    <row r="406" ht="15.95" customHeight="1"/>
    <row r="407" ht="15.95" customHeight="1"/>
    <row r="408" ht="15.95" customHeight="1"/>
    <row r="409" ht="15.95" customHeight="1"/>
    <row r="410" ht="15.95" customHeight="1"/>
    <row r="411" ht="15.95" customHeight="1"/>
    <row r="412" ht="15.95" customHeight="1"/>
    <row r="413" ht="15.95" customHeight="1"/>
    <row r="414" ht="15.95" customHeight="1"/>
    <row r="415" ht="15.95" customHeight="1"/>
    <row r="416" ht="15.95" customHeight="1"/>
    <row r="417" ht="15.95" customHeight="1"/>
    <row r="418" ht="15.95" customHeight="1"/>
    <row r="419" ht="15.95" customHeight="1"/>
    <row r="420" ht="15.95" customHeight="1"/>
    <row r="421" ht="15.95" customHeight="1"/>
    <row r="422" ht="15.95" customHeight="1"/>
    <row r="423" ht="15.95" customHeight="1"/>
    <row r="424" ht="15.95" customHeight="1"/>
    <row r="425" ht="15.95" customHeight="1"/>
    <row r="426" ht="15.95" customHeight="1"/>
    <row r="427" ht="15.95" customHeight="1"/>
    <row r="428" ht="15.95" customHeight="1"/>
    <row r="429" ht="15.95" customHeight="1"/>
    <row r="430" ht="15.95" customHeight="1"/>
    <row r="431" ht="15.95" customHeight="1"/>
    <row r="432" ht="15.95" customHeight="1"/>
    <row r="433" ht="15.95" customHeight="1"/>
    <row r="434" ht="15.95" customHeight="1"/>
    <row r="435" ht="15.95" customHeight="1"/>
    <row r="436" ht="15.95" customHeight="1"/>
    <row r="437" ht="15.95" customHeight="1"/>
    <row r="438" ht="15.95" customHeight="1"/>
    <row r="439" ht="15.95" customHeight="1"/>
    <row r="440" ht="15.95" customHeight="1"/>
    <row r="441" ht="15.95" customHeight="1"/>
    <row r="442" ht="15.95" customHeight="1"/>
    <row r="443" ht="15.95" customHeight="1"/>
    <row r="444" ht="15.95" customHeight="1"/>
    <row r="445" ht="15.95" customHeight="1"/>
    <row r="446" ht="15.95" customHeight="1"/>
    <row r="447" ht="15.95" customHeight="1"/>
    <row r="448" ht="15.95" customHeight="1"/>
    <row r="449" ht="15.95" customHeight="1"/>
    <row r="450" ht="15.95" customHeight="1"/>
    <row r="451" ht="15.95" customHeight="1"/>
    <row r="452" ht="15.95" customHeight="1"/>
    <row r="453" ht="15.95" customHeight="1"/>
    <row r="454" ht="15.95" customHeight="1"/>
    <row r="455" ht="15.95" customHeight="1"/>
    <row r="456" ht="15.95" customHeight="1"/>
    <row r="457" ht="15.95" customHeight="1"/>
    <row r="458" ht="15.95" customHeight="1"/>
  </sheetData>
  <phoneticPr fontId="29" type="noConversion"/>
  <pageMargins left="0.74803149606299202" right="0.511811023622047" top="0.62992125984252001" bottom="0.62992125984252001" header="0.511811023622047" footer="0.23622047244094499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41</vt:i4>
      </vt:variant>
      <vt:variant>
        <vt:lpstr>Named Ranges</vt:lpstr>
      </vt:variant>
      <vt:variant>
        <vt:i4>1</vt:i4>
      </vt:variant>
    </vt:vector>
  </HeadingPairs>
  <TitlesOfParts>
    <vt:vector size="42" baseType="lpstr">
      <vt:lpstr>Nong nghiep</vt:lpstr>
      <vt:lpstr>Giai thich</vt:lpstr>
      <vt:lpstr>Tong quan</vt:lpstr>
      <vt:lpstr>Info</vt:lpstr>
      <vt:lpstr>113</vt:lpstr>
      <vt:lpstr>114</vt:lpstr>
      <vt:lpstr>115</vt:lpstr>
      <vt:lpstr>sheet dân số</vt:lpstr>
      <vt:lpstr>116-118</vt:lpstr>
      <vt:lpstr>119</vt:lpstr>
      <vt:lpstr>120</vt:lpstr>
      <vt:lpstr>121</vt:lpstr>
      <vt:lpstr>122-124</vt:lpstr>
      <vt:lpstr>125-127</vt:lpstr>
      <vt:lpstr>128-130</vt:lpstr>
      <vt:lpstr>131-133</vt:lpstr>
      <vt:lpstr>134-136</vt:lpstr>
      <vt:lpstr>137-139</vt:lpstr>
      <vt:lpstr>140-142</vt:lpstr>
      <vt:lpstr>143</vt:lpstr>
      <vt:lpstr>144-152</vt:lpstr>
      <vt:lpstr>153</vt:lpstr>
      <vt:lpstr>154</vt:lpstr>
      <vt:lpstr>155-167</vt:lpstr>
      <vt:lpstr>168-180</vt:lpstr>
      <vt:lpstr>CN 181</vt:lpstr>
      <vt:lpstr>CN 182-184</vt:lpstr>
      <vt:lpstr>CN 185-186</vt:lpstr>
      <vt:lpstr>CN 187-188</vt:lpstr>
      <vt:lpstr>CN 189-190</vt:lpstr>
      <vt:lpstr>LN 191</vt:lpstr>
      <vt:lpstr>LN 192</vt:lpstr>
      <vt:lpstr>LN 193</vt:lpstr>
      <vt:lpstr>LN 194</vt:lpstr>
      <vt:lpstr>LN 195</vt:lpstr>
      <vt:lpstr>TS 196</vt:lpstr>
      <vt:lpstr>TS 197</vt:lpstr>
      <vt:lpstr>TS 198</vt:lpstr>
      <vt:lpstr>TS 199</vt:lpstr>
      <vt:lpstr>Sheet1</vt:lpstr>
      <vt:lpstr>175</vt:lpstr>
      <vt:lpstr>'Nong nghiep'!Print_Titles</vt:lpstr>
    </vt:vector>
  </TitlesOfParts>
  <Company>tctk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ptnam</dc:creator>
  <cp:lastModifiedBy>CTK</cp:lastModifiedBy>
  <cp:lastPrinted>2021-06-02T08:52:06Z</cp:lastPrinted>
  <dcterms:created xsi:type="dcterms:W3CDTF">2012-02-14T03:28:14Z</dcterms:created>
  <dcterms:modified xsi:type="dcterms:W3CDTF">2021-06-16T01:39:58Z</dcterms:modified>
</cp:coreProperties>
</file>