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L14" i="1"/>
  <c r="M6" i="1"/>
  <c r="M7" i="1"/>
  <c r="M8" i="1"/>
  <c r="M9" i="1"/>
  <c r="M5" i="1"/>
  <c r="D6" i="1"/>
  <c r="D7" i="1"/>
  <c r="D8" i="1"/>
  <c r="D9" i="1"/>
  <c r="D10" i="1"/>
  <c r="D11" i="1"/>
  <c r="D12" i="1"/>
  <c r="D13" i="1"/>
  <c r="D14" i="1"/>
  <c r="D5" i="1"/>
  <c r="I5" i="1"/>
  <c r="I6" i="1"/>
  <c r="I7" i="1"/>
  <c r="I8" i="1"/>
  <c r="I9" i="1"/>
  <c r="I10" i="1"/>
  <c r="I11" i="1"/>
  <c r="I12" i="1"/>
  <c r="I13" i="1"/>
  <c r="I1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<sst xmlns="http://schemas.openxmlformats.org/spreadsheetml/2006/main" count="47" uniqueCount="34">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</sst>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2" zoomScale="73" zoomScaleNormal="73" workbookViewId="0">
      <selection activeCell="L14" sqref="L14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tr">
        <f>VLOOKUP(C5,$K$5:$L$9,2,0)</f>
        <v>Xi măng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>IF(C5="TH",10%,IF(OR(C5="GM",C5="XM"),5%,0))</f>
        <v>0.05</v>
      </c>
      <c r="J5" s="14"/>
      <c r="K5" s="2" t="s">
        <v>7</v>
      </c>
      <c r="L5" s="3" t="s">
        <v>12</v>
      </c>
      <c r="M5" s="23">
        <f>COUNTIF($C$5:$C$14,K5)</f>
        <v>3</v>
      </c>
    </row>
    <row r="6" spans="2:14" ht="16.5" customHeight="1" x14ac:dyDescent="0.25">
      <c r="B6" s="13">
        <v>2</v>
      </c>
      <c r="C6" s="13" t="s">
        <v>8</v>
      </c>
      <c r="D6" s="23" t="str">
        <f t="shared" ref="D6:D14" si="0">VLOOKUP(C6,$K$5:$L$9,2,0)</f>
        <v>Gạch</v>
      </c>
      <c r="E6" s="22">
        <v>42736</v>
      </c>
      <c r="F6" s="1">
        <v>2.5</v>
      </c>
      <c r="G6" s="13">
        <v>6</v>
      </c>
      <c r="H6" s="23">
        <f t="shared" ref="H6:H14" si="1">F6*G6</f>
        <v>15</v>
      </c>
      <c r="I6" s="24">
        <f t="shared" ref="I6:I14" si="2">IF(C6="TH",10%,IF(OR(C6="GM",C6="XM"),5%,0))</f>
        <v>0</v>
      </c>
      <c r="J6" s="14"/>
      <c r="K6" s="13" t="s">
        <v>8</v>
      </c>
      <c r="L6" s="3" t="s">
        <v>13</v>
      </c>
      <c r="M6" s="23">
        <f t="shared" ref="M6:M9" si="3">COUNTIF($C$5:$C$14,K6)</f>
        <v>2</v>
      </c>
    </row>
    <row r="7" spans="2:14" x14ac:dyDescent="0.25">
      <c r="B7" s="13">
        <v>3</v>
      </c>
      <c r="C7" s="13" t="s">
        <v>8</v>
      </c>
      <c r="D7" s="23" t="str">
        <f t="shared" si="0"/>
        <v>Gạch</v>
      </c>
      <c r="E7" s="22">
        <v>42738</v>
      </c>
      <c r="F7" s="1">
        <v>2.5499999999999998</v>
      </c>
      <c r="G7" s="13">
        <v>7</v>
      </c>
      <c r="H7" s="23">
        <f t="shared" si="1"/>
        <v>17.849999999999998</v>
      </c>
      <c r="I7" s="24">
        <f t="shared" si="2"/>
        <v>0</v>
      </c>
      <c r="J7" s="14"/>
      <c r="K7" s="3" t="s">
        <v>9</v>
      </c>
      <c r="L7" s="3" t="s">
        <v>14</v>
      </c>
      <c r="M7" s="23">
        <f t="shared" si="3"/>
        <v>1</v>
      </c>
    </row>
    <row r="8" spans="2:14" x14ac:dyDescent="0.25">
      <c r="B8" s="13">
        <v>4</v>
      </c>
      <c r="C8" s="13" t="s">
        <v>9</v>
      </c>
      <c r="D8" s="23" t="str">
        <f t="shared" si="0"/>
        <v>Thép xây dựng</v>
      </c>
      <c r="E8" s="22">
        <v>42740</v>
      </c>
      <c r="F8" s="1">
        <v>4.5</v>
      </c>
      <c r="G8" s="13">
        <v>5</v>
      </c>
      <c r="H8" s="23">
        <f t="shared" si="1"/>
        <v>22.5</v>
      </c>
      <c r="I8" s="24">
        <f t="shared" si="2"/>
        <v>0.1</v>
      </c>
      <c r="J8" s="14"/>
      <c r="K8" s="3" t="s">
        <v>10</v>
      </c>
      <c r="L8" s="3" t="s">
        <v>15</v>
      </c>
      <c r="M8" s="23">
        <f t="shared" si="3"/>
        <v>3</v>
      </c>
    </row>
    <row r="9" spans="2:14" x14ac:dyDescent="0.25">
      <c r="B9" s="13">
        <v>5</v>
      </c>
      <c r="C9" s="13" t="s">
        <v>10</v>
      </c>
      <c r="D9" s="23" t="str">
        <f t="shared" si="0"/>
        <v>Cát xây dựng</v>
      </c>
      <c r="E9" s="22">
        <v>42740</v>
      </c>
      <c r="F9" s="1">
        <v>0.2</v>
      </c>
      <c r="G9" s="13">
        <v>3</v>
      </c>
      <c r="H9" s="23">
        <f t="shared" si="1"/>
        <v>0.60000000000000009</v>
      </c>
      <c r="I9" s="24">
        <f t="shared" si="2"/>
        <v>0</v>
      </c>
      <c r="J9" s="14"/>
      <c r="K9" s="3" t="s">
        <v>11</v>
      </c>
      <c r="L9" s="3" t="s">
        <v>16</v>
      </c>
      <c r="M9" s="23">
        <f t="shared" si="3"/>
        <v>1</v>
      </c>
    </row>
    <row r="10" spans="2:14" x14ac:dyDescent="0.25">
      <c r="B10" s="13">
        <v>6</v>
      </c>
      <c r="C10" s="13" t="s">
        <v>11</v>
      </c>
      <c r="D10" s="23" t="str">
        <f t="shared" si="0"/>
        <v>Gạch men</v>
      </c>
      <c r="E10" s="22">
        <v>42736</v>
      </c>
      <c r="F10" s="1">
        <v>5.5</v>
      </c>
      <c r="G10" s="13">
        <v>4</v>
      </c>
      <c r="H10" s="23">
        <f t="shared" si="1"/>
        <v>22</v>
      </c>
      <c r="I10" s="24">
        <f t="shared" si="2"/>
        <v>0.05</v>
      </c>
      <c r="J10" s="14"/>
    </row>
    <row r="11" spans="2:14" x14ac:dyDescent="0.25">
      <c r="B11" s="13">
        <v>7</v>
      </c>
      <c r="C11" s="13" t="s">
        <v>10</v>
      </c>
      <c r="D11" s="23" t="str">
        <f t="shared" si="0"/>
        <v>Cát xây dựng</v>
      </c>
      <c r="E11" s="22">
        <v>42743</v>
      </c>
      <c r="F11" s="1">
        <v>0.25</v>
      </c>
      <c r="G11" s="13">
        <v>3</v>
      </c>
      <c r="H11" s="23">
        <f t="shared" si="1"/>
        <v>0.75</v>
      </c>
      <c r="I11" s="24">
        <f t="shared" si="2"/>
        <v>0</v>
      </c>
      <c r="J11" s="14"/>
    </row>
    <row r="12" spans="2:14" x14ac:dyDescent="0.25">
      <c r="B12" s="13">
        <v>8</v>
      </c>
      <c r="C12" s="13" t="s">
        <v>7</v>
      </c>
      <c r="D12" s="23" t="str">
        <f t="shared" si="0"/>
        <v>Xi măng</v>
      </c>
      <c r="E12" s="22">
        <v>42743</v>
      </c>
      <c r="F12" s="1">
        <v>2.1</v>
      </c>
      <c r="G12" s="13">
        <v>2</v>
      </c>
      <c r="H12" s="23">
        <f t="shared" si="1"/>
        <v>4.2</v>
      </c>
      <c r="I12" s="24">
        <f t="shared" si="2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tr">
        <f t="shared" si="0"/>
        <v>Cát xây dựng</v>
      </c>
      <c r="E13" s="22">
        <v>42744</v>
      </c>
      <c r="F13" s="3">
        <v>0.3</v>
      </c>
      <c r="G13" s="13">
        <v>5</v>
      </c>
      <c r="H13" s="23">
        <f t="shared" si="1"/>
        <v>1.5</v>
      </c>
      <c r="I13" s="24">
        <f t="shared" si="2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tr">
        <f t="shared" si="0"/>
        <v>Xi măng</v>
      </c>
      <c r="E14" s="22">
        <v>42745</v>
      </c>
      <c r="F14" s="2">
        <v>3</v>
      </c>
      <c r="G14" s="13">
        <v>6</v>
      </c>
      <c r="H14" s="23">
        <f t="shared" si="1"/>
        <v>18</v>
      </c>
      <c r="I14" s="24">
        <f t="shared" si="2"/>
        <v>0.05</v>
      </c>
      <c r="J14" s="14"/>
      <c r="K14" s="25">
        <v>42736</v>
      </c>
      <c r="L14" s="23">
        <f>MAX(H5,H6,H10)</f>
        <v>22</v>
      </c>
      <c r="M14" s="23">
        <f>MIN(H5,H6,H10)</f>
        <v>10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2019-05-09T08:14:49Z</dcterms:modified>
</cp:coreProperties>
</file>