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6.225.9\af\3.DATA\13. Tax\PIT\"/>
    </mc:Choice>
  </mc:AlternateContent>
  <bookViews>
    <workbookView xWindow="0" yWindow="0" windowWidth="7470" windowHeight="4050"/>
  </bookViews>
  <sheets>
    <sheet name="Formular (2)" sheetId="4" r:id="rId1"/>
    <sheet name="給与所得控除額" sheetId="2" r:id="rId2"/>
    <sheet name="所得税の速算表" sheetId="3" r:id="rId3"/>
  </sheets>
  <calcPr calcId="152511"/>
</workbook>
</file>

<file path=xl/calcChain.xml><?xml version="1.0" encoding="utf-8"?>
<calcChain xmlns="http://schemas.openxmlformats.org/spreadsheetml/2006/main">
  <c r="E42" i="4" l="1"/>
  <c r="E24" i="4"/>
  <c r="E33" i="4" l="1"/>
  <c r="E32" i="4"/>
  <c r="D22" i="4"/>
  <c r="E22" i="4" s="1"/>
  <c r="E36" i="4" l="1"/>
  <c r="E38" i="4" s="1"/>
  <c r="D40" i="4" s="1"/>
  <c r="E40" i="4" s="1"/>
  <c r="E43" i="4" s="1"/>
  <c r="E46" i="4" s="1"/>
</calcChain>
</file>

<file path=xl/comments1.xml><?xml version="1.0" encoding="utf-8"?>
<comments xmlns="http://schemas.openxmlformats.org/spreadsheetml/2006/main">
  <authors>
    <author>Pham Thi Thanh Hoa (FJP)</author>
  </authors>
  <commentList>
    <comment ref="D32" authorId="0" shapeId="0">
      <text>
        <r>
          <rPr>
            <b/>
            <sz val="9"/>
            <color indexed="81"/>
            <rFont val="Tahoma"/>
            <family val="2"/>
          </rPr>
          <t>Pham Thi Thanh Hoa (FJP):</t>
        </r>
        <r>
          <rPr>
            <sz val="9"/>
            <color indexed="81"/>
            <rFont val="Tahoma"/>
            <family val="2"/>
          </rPr>
          <t xml:space="preserve">
1: nếu có vợ/chồng phụ thuộc
0: nếu ko có vợ/chồng phụ thuộc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Pham Thi Thanh Hoa (FJP):</t>
        </r>
        <r>
          <rPr>
            <sz val="9"/>
            <color indexed="81"/>
            <rFont val="Tahoma"/>
            <family val="2"/>
          </rPr>
          <t xml:space="preserve">
Điền số người phụ thuộc được công nhận ngoài vợ/chồng, ko kể trẻ em dưới 16 tuổi</t>
        </r>
      </text>
    </comment>
  </commentList>
</comments>
</file>

<file path=xl/sharedStrings.xml><?xml version="1.0" encoding="utf-8"?>
<sst xmlns="http://schemas.openxmlformats.org/spreadsheetml/2006/main" count="103" uniqueCount="98">
  <si>
    <t>http://www.nta.go.jp/shiraberu/ippanjoho/pamph/koho/kurashi/html/02_1.htm</t>
    <phoneticPr fontId="2"/>
  </si>
  <si>
    <t>http://www.nta.go.jp/taxanswer/shotoku/2260.htm</t>
    <phoneticPr fontId="2"/>
  </si>
  <si>
    <t>給与所得控除後の金額＝給与所得金額です。そこから所得控除を差し引きます。</t>
    <phoneticPr fontId="2"/>
  </si>
  <si>
    <t>所得税の計算のしくみ（給与所得のみ）</t>
  </si>
  <si>
    <t>収入金額－給与所得控除＝給与所得控除後の金額（給与所得金額）</t>
  </si>
  <si>
    <t>給与所得控除後の金額－所得控除の合計額＝課税所得金額</t>
    <phoneticPr fontId="2"/>
  </si>
  <si>
    <t>課税所得金額×税率＝所得税</t>
  </si>
  <si>
    <t>＊給与所得控除について</t>
    <phoneticPr fontId="2"/>
  </si>
  <si>
    <t>＊所得控除について</t>
    <phoneticPr fontId="2"/>
  </si>
  <si>
    <t>＊税率について</t>
    <phoneticPr fontId="2"/>
  </si>
  <si>
    <t>年末調整算出</t>
    <rPh sb="0" eb="2">
      <t>ネンマツ</t>
    </rPh>
    <rPh sb="2" eb="4">
      <t>チョウセイ</t>
    </rPh>
    <rPh sb="4" eb="6">
      <t>サンシュツ</t>
    </rPh>
    <phoneticPr fontId="2"/>
  </si>
  <si>
    <t>給与控除額</t>
    <rPh sb="0" eb="2">
      <t>キュウヨ</t>
    </rPh>
    <rPh sb="2" eb="4">
      <t>コウジョ</t>
    </rPh>
    <rPh sb="4" eb="5">
      <t>ガク</t>
    </rPh>
    <phoneticPr fontId="8"/>
  </si>
  <si>
    <t>社会保険料</t>
    <rPh sb="0" eb="2">
      <t>シャカイ</t>
    </rPh>
    <rPh sb="2" eb="5">
      <t>ホケンリョウ</t>
    </rPh>
    <phoneticPr fontId="8"/>
  </si>
  <si>
    <t>健康保険料 　　</t>
    <rPh sb="0" eb="2">
      <t>ケンコウ</t>
    </rPh>
    <rPh sb="2" eb="5">
      <t>ホケンリョウ</t>
    </rPh>
    <phoneticPr fontId="8"/>
  </si>
  <si>
    <t>厚生年金保険料</t>
    <rPh sb="0" eb="2">
      <t>コウセイ</t>
    </rPh>
    <rPh sb="2" eb="4">
      <t>ネンキン</t>
    </rPh>
    <rPh sb="4" eb="7">
      <t>ホケンリョウ</t>
    </rPh>
    <phoneticPr fontId="8"/>
  </si>
  <si>
    <t>雇用保険料 　　</t>
    <rPh sb="0" eb="2">
      <t>コヨウ</t>
    </rPh>
    <rPh sb="2" eb="5">
      <t>ホケンリョウ</t>
    </rPh>
    <phoneticPr fontId="8"/>
  </si>
  <si>
    <t>配偶者控除</t>
    <rPh sb="0" eb="3">
      <t>ハイグウシャ</t>
    </rPh>
    <rPh sb="3" eb="5">
      <t>コウジョ</t>
    </rPh>
    <phoneticPr fontId="8"/>
  </si>
  <si>
    <t>基礎控除</t>
    <rPh sb="0" eb="2">
      <t>キソ</t>
    </rPh>
    <rPh sb="2" eb="4">
      <t>コウジョ</t>
    </rPh>
    <phoneticPr fontId="8"/>
  </si>
  <si>
    <t>控除合計</t>
    <rPh sb="0" eb="2">
      <t>コウジョ</t>
    </rPh>
    <rPh sb="2" eb="4">
      <t>ゴウケイ</t>
    </rPh>
    <phoneticPr fontId="8"/>
  </si>
  <si>
    <t>課税所得</t>
    <rPh sb="0" eb="2">
      <t>カゼイ</t>
    </rPh>
    <rPh sb="2" eb="4">
      <t>ショトク</t>
    </rPh>
    <phoneticPr fontId="8"/>
  </si>
  <si>
    <t>詳細計算</t>
    <rPh sb="0" eb="2">
      <t>ショウサイ</t>
    </rPh>
    <rPh sb="2" eb="4">
      <t>ケイサン</t>
    </rPh>
    <phoneticPr fontId="2"/>
  </si>
  <si>
    <t>(源泉徴収票の情報を参考)</t>
    <rPh sb="1" eb="3">
      <t>ゲンセン</t>
    </rPh>
    <rPh sb="3" eb="5">
      <t>チョウシュウ</t>
    </rPh>
    <rPh sb="5" eb="6">
      <t>ヒョウ</t>
    </rPh>
    <rPh sb="7" eb="9">
      <t>ジョウホウ</t>
    </rPh>
    <rPh sb="10" eb="12">
      <t>サンコウ</t>
    </rPh>
    <phoneticPr fontId="2"/>
  </si>
  <si>
    <t>JPY</t>
    <phoneticPr fontId="2"/>
  </si>
  <si>
    <t>給与所得控除額</t>
  </si>
  <si>
    <t>1,625,000円まで</t>
  </si>
  <si>
    <t>年収×40％</t>
  </si>
  <si>
    <t>扶養控除</t>
    <rPh sb="0" eb="2">
      <t>フヨウ</t>
    </rPh>
    <rPh sb="2" eb="4">
      <t>コウジョ</t>
    </rPh>
    <phoneticPr fontId="8"/>
  </si>
  <si>
    <t>課税される所得金額</t>
  </si>
  <si>
    <t>税率</t>
  </si>
  <si>
    <t>控除額</t>
  </si>
  <si>
    <t>0円</t>
  </si>
  <si>
    <t>97,500円</t>
  </si>
  <si>
    <t>427,500円</t>
  </si>
  <si>
    <t>636,000円</t>
  </si>
  <si>
    <t>1,536,000円</t>
  </si>
  <si>
    <t>所得税の速算表</t>
    <phoneticPr fontId="2"/>
  </si>
  <si>
    <t>還付額/追加徴収額</t>
    <rPh sb="0" eb="2">
      <t>カンプ</t>
    </rPh>
    <rPh sb="2" eb="3">
      <t>ガク</t>
    </rPh>
    <rPh sb="4" eb="6">
      <t>ツイカ</t>
    </rPh>
    <rPh sb="6" eb="8">
      <t>チョウシュウ</t>
    </rPh>
    <rPh sb="8" eb="9">
      <t>ガク</t>
    </rPh>
    <phoneticPr fontId="8"/>
  </si>
  <si>
    <t>所得税納付済</t>
    <rPh sb="0" eb="3">
      <t>ショトクゼイ</t>
    </rPh>
    <rPh sb="3" eb="5">
      <t>ノウフ</t>
    </rPh>
    <rPh sb="5" eb="6">
      <t>ズ</t>
    </rPh>
    <phoneticPr fontId="8"/>
  </si>
  <si>
    <t xml:space="preserve">所得税 </t>
    <rPh sb="0" eb="3">
      <t>ショトクゼイ</t>
    </rPh>
    <phoneticPr fontId="8"/>
  </si>
  <si>
    <t>復興特別所得税を含む年調年税額</t>
    <rPh sb="0" eb="2">
      <t>フッコウ</t>
    </rPh>
    <rPh sb="2" eb="4">
      <t>トクベツ</t>
    </rPh>
    <rPh sb="4" eb="7">
      <t>ショトクゼイ</t>
    </rPh>
    <rPh sb="8" eb="9">
      <t>フク</t>
    </rPh>
    <rPh sb="10" eb="11">
      <t>トシ</t>
    </rPh>
    <rPh sb="11" eb="12">
      <t>チョウ</t>
    </rPh>
    <rPh sb="12" eb="15">
      <t>ネンゼイガク</t>
    </rPh>
    <phoneticPr fontId="2"/>
  </si>
  <si>
    <t>Min</t>
    <phoneticPr fontId="2"/>
  </si>
  <si>
    <t>Max</t>
    <phoneticPr fontId="2"/>
  </si>
  <si>
    <t>Formular</t>
    <phoneticPr fontId="2"/>
  </si>
  <si>
    <t>1,625,001円から1,800,000円まで</t>
    <phoneticPr fontId="2"/>
  </si>
  <si>
    <t>1,800,001円から3,600,000円まで</t>
    <phoneticPr fontId="2"/>
  </si>
  <si>
    <t>3,600,001円から6,600,000円まで</t>
    <phoneticPr fontId="2"/>
  </si>
  <si>
    <t>6,600,001円から10,000,000円まで</t>
    <phoneticPr fontId="2"/>
  </si>
  <si>
    <t>rate</t>
    <phoneticPr fontId="2"/>
  </si>
  <si>
    <t>fix</t>
    <phoneticPr fontId="2"/>
  </si>
  <si>
    <t>650,000円</t>
    <phoneticPr fontId="2"/>
  </si>
  <si>
    <t>年収×30％＋180,000円</t>
    <phoneticPr fontId="2"/>
  </si>
  <si>
    <t>年収×20％＋540,000円</t>
    <phoneticPr fontId="2"/>
  </si>
  <si>
    <t>年収×10％＋1,200,000円</t>
    <phoneticPr fontId="2"/>
  </si>
  <si>
    <t>input data</t>
    <phoneticPr fontId="2"/>
  </si>
  <si>
    <t>no touch</t>
    <phoneticPr fontId="2"/>
  </si>
  <si>
    <t>生命保険など控除</t>
    <rPh sb="0" eb="2">
      <t>セイメイ</t>
    </rPh>
    <rPh sb="2" eb="4">
      <t>ホケン</t>
    </rPh>
    <rPh sb="6" eb="8">
      <t>コウジョ</t>
    </rPh>
    <phoneticPr fontId="2"/>
  </si>
  <si>
    <t>Tổng số thuế thu nhập cá nhân final cần nộp trong năm</t>
    <phoneticPr fontId="2"/>
  </si>
  <si>
    <t>195万円以下</t>
  </si>
  <si>
    <t>195万円を超え 330万円以下</t>
  </si>
  <si>
    <t>330万円を超え 695万円以下</t>
  </si>
  <si>
    <t>695万円を超え 900万円以下</t>
  </si>
  <si>
    <t>900万円を超え 1,800万円以下</t>
  </si>
  <si>
    <t>1,800万円を超え4,000万円以下</t>
  </si>
  <si>
    <t>2,796,000円</t>
  </si>
  <si>
    <t>4,000万円超</t>
  </si>
  <si>
    <t>4,796,000円</t>
  </si>
  <si>
    <t>[平成29年4月1日現在法令等]</t>
    <phoneticPr fontId="2"/>
  </si>
  <si>
    <t>　課税される所得金額(千円未満の端数金額を切り捨てた後の金額です。)に対する所得税の金額は、次の速算表を使用すると簡単に求められます。</t>
    <phoneticPr fontId="2"/>
  </si>
  <si>
    <t>収入金額</t>
    <phoneticPr fontId="2"/>
  </si>
  <si>
    <t>10,000,001円~</t>
    <phoneticPr fontId="2"/>
  </si>
  <si>
    <t>2,200,000円</t>
    <phoneticPr fontId="2"/>
  </si>
  <si>
    <t>所得（控除後給与等の額）</t>
    <rPh sb="0" eb="2">
      <t>ショトク</t>
    </rPh>
    <rPh sb="3" eb="5">
      <t>コウジョ</t>
    </rPh>
    <rPh sb="5" eb="6">
      <t>ゴ</t>
    </rPh>
    <rPh sb="6" eb="9">
      <t>キュウヨトウ</t>
    </rPh>
    <rPh sb="10" eb="11">
      <t>ガク</t>
    </rPh>
    <phoneticPr fontId="8"/>
  </si>
  <si>
    <t>収入（給与＋賞与）</t>
    <rPh sb="0" eb="2">
      <t>シュウニュウ</t>
    </rPh>
    <rPh sb="3" eb="5">
      <t>キュウヨ</t>
    </rPh>
    <rPh sb="6" eb="8">
      <t>ショウヨ</t>
    </rPh>
    <phoneticPr fontId="8"/>
  </si>
  <si>
    <t>Các bạn tính tổng các khoản thu nhập gross (lương, thưởng) của mình nhận được trong năm từ 1/1~31/12</t>
    <phoneticPr fontId="2"/>
  </si>
  <si>
    <r>
      <t xml:space="preserve">Khoản giảm trừ lương, refer sheet </t>
    </r>
    <r>
      <rPr>
        <sz val="11"/>
        <color theme="1"/>
        <rFont val="ＭＳ Ｐゴシック"/>
        <family val="2"/>
        <charset val="128"/>
      </rPr>
      <t>給与所得控除額</t>
    </r>
    <phoneticPr fontId="2"/>
  </si>
  <si>
    <t>Thu nhập chịu thuế</t>
    <phoneticPr fontId="2"/>
  </si>
  <si>
    <t>Input số thuế TNCN đã được tạm thu từ bảng lương các tháng</t>
    <phoneticPr fontId="2"/>
  </si>
  <si>
    <t>refer sheet 所得税の速算表</t>
    <phoneticPr fontId="2"/>
  </si>
  <si>
    <t>Tạm tính 13%, số chính xác thì các bạn cộng từ các bảng lương</t>
    <phoneticPr fontId="2"/>
  </si>
  <si>
    <t>Bảo hiểm sức khỏe</t>
    <phoneticPr fontId="2"/>
  </si>
  <si>
    <t>Bảo hiểm lao động</t>
    <phoneticPr fontId="2"/>
  </si>
  <si>
    <t>Bảo hiểm hưu</t>
    <phoneticPr fontId="2"/>
  </si>
  <si>
    <t>Thu nhập sau giảm trừ lương</t>
    <phoneticPr fontId="2"/>
  </si>
  <si>
    <t>Chiết trừ cơ bản cho bản thân</t>
    <phoneticPr fontId="2"/>
  </si>
  <si>
    <t>Nếu số dương là được hoàn thuế, số âm thì phải nộp thêm</t>
    <phoneticPr fontId="2"/>
  </si>
  <si>
    <t>2018年</t>
    <rPh sb="4" eb="5">
      <t>ネン</t>
    </rPh>
    <phoneticPr fontId="2"/>
  </si>
  <si>
    <t>給与所得控除額</t>
    <phoneticPr fontId="2"/>
  </si>
  <si>
    <t>　所得税の税率は、分離課税に対するものなどを除くと、5％から45％の7段階(平成19年分から平成26年分までは5％から40％の6段階)に区分されています。</t>
    <phoneticPr fontId="2"/>
  </si>
  <si>
    <t>Chiết trừ 38 vạn yên nếu vợ/chồng là người phụ thuộc</t>
    <phoneticPr fontId="2"/>
  </si>
  <si>
    <t>Chiết trừ 38 vạn yên/người phụ thuộc thông thường đủ tiêu chuẩn</t>
    <phoneticPr fontId="2"/>
  </si>
  <si>
    <t>扶養親族の種類</t>
    <phoneticPr fontId="2"/>
  </si>
  <si>
    <t>一般の扶養親族…12月31日現在の年齢が16歳以上の人。控除額は38万円。</t>
    <phoneticPr fontId="2"/>
  </si>
  <si>
    <t>特定扶養親族…一般の扶養親族の中でも12月31日現在の年齢が19歳以上23歳未満の人。控除額は63万円。</t>
    <phoneticPr fontId="2"/>
  </si>
  <si>
    <t>老人扶養親族…一般の扶養親族の中でも12月31日現在の年齢が70歳以上の人。控除額は同居の場合58万円、別居の場合は48万円</t>
    <phoneticPr fontId="2"/>
  </si>
  <si>
    <t>Phân loại người phụ thuộc</t>
    <phoneticPr fontId="2"/>
  </si>
  <si>
    <t>Người phụ thuộc thông thường: người từ 16 tuổi trở lên tính tại thời điểm 31/12, triết trừ 38 man</t>
    <phoneticPr fontId="2"/>
  </si>
  <si>
    <t>Người phụ thuộc phụng dưỡng đặc biệt: người từ 19 tuổi đến dưới 23 tuổi tại thời điểm 31/12, triết trừ 63 man</t>
    <phoneticPr fontId="2"/>
  </si>
  <si>
    <t>Người phụ thuộc cao niên: người từ 70 tuổi trở lên vào thời điểm 31/12, nếu sống cùng thì triết trừ 58 man, nếu sống riêng thì triết trừ 48 man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</si>
</sst>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Tahoma"/>
      <family val="2"/>
    </font>
    <font>
      <u/>
      <sz val="11"/>
      <color theme="1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Arial"/>
      <family val="2"/>
    </font>
    <font>
      <sz val="6"/>
      <name val="ＭＳ Ｐゴシック"/>
      <family val="3"/>
      <charset val="128"/>
    </font>
    <font>
      <u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3"/>
      <color theme="1"/>
      <name val="ＭＳ Ｐゴシック"/>
      <family val="3"/>
      <charset val="128"/>
      <scheme val="minor"/>
    </font>
    <font>
      <sz val="9.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 Unicode MS"/>
      <family val="3"/>
      <charset val="128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ＭＳ Ｐゴシック"/>
      <family val="2"/>
      <charset val="128"/>
    </font>
    <font>
      <sz val="11"/>
      <color rgb="FFFF0000"/>
      <name val="Tahoma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2" applyAlignment="1" applyProtection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 indent="11"/>
    </xf>
    <xf numFmtId="0" fontId="0" fillId="0" borderId="0" xfId="0" applyAlignment="1">
      <alignment horizontal="right" vertical="center" indent="1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38" fontId="4" fillId="0" borderId="0" xfId="1" applyFont="1">
      <alignment vertical="center"/>
    </xf>
    <xf numFmtId="0" fontId="13" fillId="0" borderId="0" xfId="0" applyFont="1" applyAlignment="1">
      <alignment horizontal="left" vertical="center" indent="11"/>
    </xf>
    <xf numFmtId="0" fontId="10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38" fontId="0" fillId="0" borderId="0" xfId="0" applyNumberFormat="1">
      <alignment vertical="center"/>
    </xf>
    <xf numFmtId="38" fontId="0" fillId="0" borderId="0" xfId="1" applyFont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4" borderId="0" xfId="0" applyFill="1">
      <alignment vertical="center"/>
    </xf>
    <xf numFmtId="3" fontId="4" fillId="4" borderId="0" xfId="0" applyNumberFormat="1" applyFont="1" applyFill="1">
      <alignment vertical="center"/>
    </xf>
    <xf numFmtId="38" fontId="4" fillId="4" borderId="0" xfId="1" applyFont="1" applyFill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9" fontId="0" fillId="4" borderId="0" xfId="3" applyFont="1" applyFill="1">
      <alignment vertical="center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Border="1">
      <alignment vertical="center"/>
    </xf>
    <xf numFmtId="0" fontId="15" fillId="4" borderId="0" xfId="0" applyFont="1" applyFill="1">
      <alignment vertical="center"/>
    </xf>
    <xf numFmtId="0" fontId="18" fillId="0" borderId="0" xfId="0" applyFont="1">
      <alignment vertical="center"/>
    </xf>
    <xf numFmtId="0" fontId="19" fillId="2" borderId="1" xfId="0" applyFont="1" applyFill="1" applyBorder="1" applyAlignment="1">
      <alignment horizontal="left" vertical="center" wrapText="1"/>
    </xf>
    <xf numFmtId="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38" fontId="4" fillId="3" borderId="0" xfId="1" applyFont="1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3" fontId="22" fillId="4" borderId="0" xfId="0" applyNumberFormat="1" applyFont="1" applyFill="1">
      <alignment vertical="center"/>
    </xf>
    <xf numFmtId="0" fontId="23" fillId="0" borderId="0" xfId="0" applyFont="1">
      <alignment vertical="center"/>
    </xf>
    <xf numFmtId="9" fontId="23" fillId="0" borderId="0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38" fontId="4" fillId="5" borderId="0" xfId="1" applyFont="1" applyFill="1" applyProtection="1">
      <alignment vertical="center"/>
      <protection locked="0"/>
    </xf>
    <xf numFmtId="0" fontId="1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">
    <cellStyle name="Comma [0]" xfId="1" builtinId="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ta.go.jp/shiraberu/ippanjoho/pamph/koho/kurashi/html/02_1.htm" TargetMode="External"/><Relationship Id="rId1" Type="http://schemas.openxmlformats.org/officeDocument/2006/relationships/hyperlink" Target="http://www.nta.go.jp/taxanswer/shotoku/2260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B1:J50"/>
  <sheetViews>
    <sheetView tabSelected="1" topLeftCell="A28" workbookViewId="0">
      <selection activeCell="L43" sqref="L43"/>
    </sheetView>
  </sheetViews>
  <sheetFormatPr defaultRowHeight="13.5" x14ac:dyDescent="0.15"/>
  <cols>
    <col min="1" max="1" width="2.75" customWidth="1"/>
    <col min="3" max="3" width="10" customWidth="1"/>
    <col min="4" max="4" width="14.5" customWidth="1"/>
    <col min="5" max="5" width="13.5" customWidth="1"/>
    <col min="7" max="7" width="12.125" customWidth="1"/>
    <col min="8" max="8" width="11.5" customWidth="1"/>
    <col min="10" max="10" width="10.5" bestFit="1" customWidth="1"/>
  </cols>
  <sheetData>
    <row r="1" spans="2:5" ht="15" x14ac:dyDescent="0.15">
      <c r="B1" s="11" t="s">
        <v>10</v>
      </c>
    </row>
    <row r="3" spans="2:5" ht="14.25" x14ac:dyDescent="0.15">
      <c r="B3" s="1" t="s">
        <v>7</v>
      </c>
      <c r="C3" s="2"/>
      <c r="D3" s="3" t="s">
        <v>0</v>
      </c>
      <c r="E3" s="2"/>
    </row>
    <row r="4" spans="2:5" ht="14.25" x14ac:dyDescent="0.15">
      <c r="B4" s="1" t="s">
        <v>8</v>
      </c>
      <c r="C4" s="2"/>
      <c r="D4" s="2"/>
      <c r="E4" s="2"/>
    </row>
    <row r="5" spans="2:5" ht="14.25" x14ac:dyDescent="0.15">
      <c r="B5" s="1" t="s">
        <v>9</v>
      </c>
      <c r="C5" s="2"/>
      <c r="D5" s="3" t="s">
        <v>1</v>
      </c>
      <c r="E5" s="2"/>
    </row>
    <row r="6" spans="2:5" ht="14.25" x14ac:dyDescent="0.15">
      <c r="B6" s="2"/>
      <c r="C6" s="2"/>
      <c r="D6" s="2"/>
      <c r="E6" s="2"/>
    </row>
    <row r="7" spans="2:5" ht="14.25" x14ac:dyDescent="0.15">
      <c r="B7" s="4" t="s">
        <v>2</v>
      </c>
      <c r="C7" s="2"/>
      <c r="D7" s="2"/>
      <c r="E7" s="2"/>
    </row>
    <row r="8" spans="2:5" ht="14.25" x14ac:dyDescent="0.15">
      <c r="B8" s="5"/>
      <c r="C8" s="2"/>
      <c r="D8" s="2"/>
      <c r="E8" s="2"/>
    </row>
    <row r="9" spans="2:5" ht="15" x14ac:dyDescent="0.15">
      <c r="B9" s="6" t="s">
        <v>3</v>
      </c>
      <c r="C9" s="2"/>
      <c r="D9" s="2"/>
      <c r="E9" s="2"/>
    </row>
    <row r="10" spans="2:5" ht="14.25" x14ac:dyDescent="0.15">
      <c r="C10" s="2"/>
      <c r="D10" s="2"/>
      <c r="E10" s="2"/>
    </row>
    <row r="11" spans="2:5" ht="15" x14ac:dyDescent="0.15">
      <c r="B11" s="7" t="s">
        <v>4</v>
      </c>
      <c r="C11" s="2"/>
      <c r="D11" s="2"/>
      <c r="E11" s="2"/>
    </row>
    <row r="12" spans="2:5" ht="14.25" x14ac:dyDescent="0.15">
      <c r="B12" s="2"/>
      <c r="C12" s="2"/>
      <c r="D12" s="2"/>
      <c r="E12" s="2"/>
    </row>
    <row r="13" spans="2:5" ht="14.25" x14ac:dyDescent="0.15">
      <c r="B13" s="8" t="s">
        <v>5</v>
      </c>
      <c r="C13" s="2"/>
      <c r="D13" s="2"/>
      <c r="E13" s="2"/>
    </row>
    <row r="14" spans="2:5" ht="14.25" x14ac:dyDescent="0.15">
      <c r="B14" s="2"/>
      <c r="C14" s="2"/>
      <c r="D14" s="2"/>
      <c r="E14" s="2"/>
    </row>
    <row r="15" spans="2:5" ht="15" x14ac:dyDescent="0.15">
      <c r="B15" s="6" t="s">
        <v>6</v>
      </c>
      <c r="C15" s="2"/>
      <c r="D15" s="2"/>
      <c r="E15" s="2"/>
    </row>
    <row r="17" spans="2:9" x14ac:dyDescent="0.15">
      <c r="B17" s="10" t="s">
        <v>20</v>
      </c>
      <c r="E17" t="s">
        <v>85</v>
      </c>
      <c r="F17" t="s">
        <v>22</v>
      </c>
      <c r="H17" s="31" t="s">
        <v>53</v>
      </c>
      <c r="I17" s="27" t="s">
        <v>54</v>
      </c>
    </row>
    <row r="18" spans="2:9" x14ac:dyDescent="0.15">
      <c r="B18" t="s">
        <v>21</v>
      </c>
    </row>
    <row r="20" spans="2:9" ht="14.25" x14ac:dyDescent="0.15">
      <c r="B20" t="s">
        <v>72</v>
      </c>
      <c r="E20" s="40">
        <v>2691796</v>
      </c>
      <c r="G20" s="43" t="s">
        <v>73</v>
      </c>
    </row>
    <row r="22" spans="2:9" ht="14.25" x14ac:dyDescent="0.15">
      <c r="B22" t="s">
        <v>11</v>
      </c>
      <c r="D22" s="35">
        <f>MATCH(E20,給与所得控除額!D4:D10,1)</f>
        <v>3</v>
      </c>
      <c r="E22" s="28">
        <f>ROUND(E20*VLOOKUP(D22,給与所得控除額!C3:G10,4,FALSE)+VLOOKUP('Formular (2)'!D22,給与所得控除額!C3:G10,5,FALSE),)</f>
        <v>987539</v>
      </c>
      <c r="G22" s="43" t="s">
        <v>74</v>
      </c>
    </row>
    <row r="24" spans="2:9" ht="14.25" x14ac:dyDescent="0.15">
      <c r="B24" t="s">
        <v>71</v>
      </c>
      <c r="E24" s="42">
        <f>E20-E22</f>
        <v>1704257</v>
      </c>
      <c r="G24" s="43" t="s">
        <v>82</v>
      </c>
    </row>
    <row r="26" spans="2:9" ht="16.5" x14ac:dyDescent="0.15">
      <c r="B26" s="5" t="s">
        <v>12</v>
      </c>
      <c r="E26" s="40">
        <v>344418</v>
      </c>
      <c r="G26" s="36" t="s">
        <v>78</v>
      </c>
    </row>
    <row r="27" spans="2:9" ht="14.25" x14ac:dyDescent="0.15">
      <c r="B27" s="16" t="s">
        <v>13</v>
      </c>
      <c r="G27" s="45" t="s">
        <v>79</v>
      </c>
    </row>
    <row r="28" spans="2:9" ht="14.25" x14ac:dyDescent="0.15">
      <c r="B28" s="16" t="s">
        <v>14</v>
      </c>
      <c r="G28" s="45" t="s">
        <v>81</v>
      </c>
    </row>
    <row r="29" spans="2:9" ht="14.25" x14ac:dyDescent="0.15">
      <c r="B29" s="16" t="s">
        <v>15</v>
      </c>
      <c r="G29" s="45" t="s">
        <v>80</v>
      </c>
    </row>
    <row r="30" spans="2:9" x14ac:dyDescent="0.15">
      <c r="B30" s="5"/>
    </row>
    <row r="31" spans="2:9" x14ac:dyDescent="0.15">
      <c r="B31" s="9"/>
    </row>
    <row r="32" spans="2:9" ht="14.25" x14ac:dyDescent="0.15">
      <c r="B32" s="5" t="s">
        <v>16</v>
      </c>
      <c r="D32" s="41">
        <v>1</v>
      </c>
      <c r="E32" s="46">
        <f>380000*D32</f>
        <v>380000</v>
      </c>
      <c r="G32" s="43" t="s">
        <v>88</v>
      </c>
    </row>
    <row r="33" spans="2:10" ht="14.25" x14ac:dyDescent="0.15">
      <c r="B33" t="s">
        <v>26</v>
      </c>
      <c r="D33" s="41">
        <v>2</v>
      </c>
      <c r="E33" s="46">
        <f>380000*D33</f>
        <v>760000</v>
      </c>
      <c r="G33" s="43" t="s">
        <v>89</v>
      </c>
    </row>
    <row r="34" spans="2:10" ht="14.25" x14ac:dyDescent="0.15">
      <c r="B34" t="s">
        <v>55</v>
      </c>
      <c r="E34" s="40">
        <v>0</v>
      </c>
    </row>
    <row r="35" spans="2:10" ht="14.25" x14ac:dyDescent="0.15">
      <c r="B35" t="s">
        <v>17</v>
      </c>
      <c r="E35" s="29">
        <v>380000</v>
      </c>
      <c r="G35" s="43" t="s">
        <v>83</v>
      </c>
    </row>
    <row r="36" spans="2:10" ht="14.25" x14ac:dyDescent="0.15">
      <c r="B36" t="s">
        <v>18</v>
      </c>
      <c r="E36" s="29">
        <f>$E$26+SUM($E$32:$E$35)</f>
        <v>1864418</v>
      </c>
    </row>
    <row r="37" spans="2:10" ht="14.25" x14ac:dyDescent="0.15">
      <c r="E37" s="17"/>
    </row>
    <row r="38" spans="2:10" ht="14.25" x14ac:dyDescent="0.15">
      <c r="B38" t="s">
        <v>19</v>
      </c>
      <c r="E38" s="29">
        <f>IF(E24-E36&lt;0,0,E24-E36)</f>
        <v>0</v>
      </c>
      <c r="G38" s="44" t="s">
        <v>75</v>
      </c>
      <c r="H38" s="33"/>
      <c r="I38" s="34"/>
      <c r="J38" s="23"/>
    </row>
    <row r="40" spans="2:10" ht="14.25" x14ac:dyDescent="0.15">
      <c r="B40" t="s">
        <v>28</v>
      </c>
      <c r="D40" s="35">
        <f>MATCH('Formular (2)'!$E$38,所得税の速算表!$F$8:$F$14,1)</f>
        <v>1</v>
      </c>
      <c r="E40" s="32">
        <f>VLOOKUP($D$40,所得税の速算表!$E$7:$I$14,4,FALSE)</f>
        <v>0.05</v>
      </c>
      <c r="G40" s="44" t="s">
        <v>77</v>
      </c>
    </row>
    <row r="42" spans="2:10" ht="14.25" x14ac:dyDescent="0.15">
      <c r="B42" t="s">
        <v>38</v>
      </c>
      <c r="E42" s="29">
        <f>ROUNDDOWN(E38,-3)*E40-VLOOKUP(D40,所得税の速算表!E7:I14,5,FALSE)</f>
        <v>0</v>
      </c>
    </row>
    <row r="43" spans="2:10" ht="16.5" x14ac:dyDescent="0.15">
      <c r="B43" t="s">
        <v>39</v>
      </c>
      <c r="E43" s="29">
        <f>ROUNDDOWN(E42*102.1%,-2)</f>
        <v>0</v>
      </c>
      <c r="G43" s="36" t="s">
        <v>56</v>
      </c>
    </row>
    <row r="44" spans="2:10" ht="16.5" x14ac:dyDescent="0.15">
      <c r="G44" s="36"/>
    </row>
    <row r="45" spans="2:10" ht="16.5" x14ac:dyDescent="0.15">
      <c r="B45" t="s">
        <v>37</v>
      </c>
      <c r="E45" s="40">
        <v>82604</v>
      </c>
      <c r="G45" s="36" t="s">
        <v>76</v>
      </c>
    </row>
    <row r="46" spans="2:10" ht="16.5" x14ac:dyDescent="0.15">
      <c r="B46" t="s">
        <v>36</v>
      </c>
      <c r="E46" s="29">
        <f>E45-E43</f>
        <v>82604</v>
      </c>
      <c r="G46" s="36" t="s">
        <v>84</v>
      </c>
    </row>
    <row r="50" spans="2:2" x14ac:dyDescent="0.15">
      <c r="B50" s="3"/>
    </row>
  </sheetData>
  <phoneticPr fontId="2"/>
  <hyperlinks>
    <hyperlink ref="D5" r:id="rId1"/>
    <hyperlink ref="D3" r:id="rId2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G22"/>
  <sheetViews>
    <sheetView topLeftCell="A7" workbookViewId="0">
      <selection activeCell="F8" sqref="F8"/>
    </sheetView>
  </sheetViews>
  <sheetFormatPr defaultRowHeight="13.5" x14ac:dyDescent="0.15"/>
  <cols>
    <col min="1" max="1" width="25.375" customWidth="1"/>
    <col min="2" max="2" width="33.125" customWidth="1"/>
    <col min="4" max="5" width="10.5" bestFit="1" customWidth="1"/>
    <col min="7" max="7" width="9.5" bestFit="1" customWidth="1"/>
  </cols>
  <sheetData>
    <row r="1" spans="1:7" x14ac:dyDescent="0.15">
      <c r="A1" s="12" t="s">
        <v>86</v>
      </c>
    </row>
    <row r="2" spans="1:7" x14ac:dyDescent="0.15">
      <c r="A2" s="13"/>
      <c r="F2" t="s">
        <v>42</v>
      </c>
    </row>
    <row r="3" spans="1:7" x14ac:dyDescent="0.15">
      <c r="A3" s="14" t="s">
        <v>68</v>
      </c>
      <c r="B3" s="14" t="s">
        <v>23</v>
      </c>
      <c r="D3" t="s">
        <v>40</v>
      </c>
      <c r="E3" t="s">
        <v>41</v>
      </c>
      <c r="F3" t="s">
        <v>47</v>
      </c>
      <c r="G3" t="s">
        <v>48</v>
      </c>
    </row>
    <row r="4" spans="1:7" x14ac:dyDescent="0.15">
      <c r="A4" s="15" t="s">
        <v>24</v>
      </c>
      <c r="B4" s="15" t="s">
        <v>49</v>
      </c>
      <c r="C4">
        <v>1</v>
      </c>
      <c r="D4" s="24">
        <v>0</v>
      </c>
      <c r="E4" s="24">
        <v>1625000</v>
      </c>
      <c r="G4" s="25">
        <v>650000</v>
      </c>
    </row>
    <row r="5" spans="1:7" ht="27" x14ac:dyDescent="0.15">
      <c r="A5" s="15" t="s">
        <v>43</v>
      </c>
      <c r="B5" s="15" t="s">
        <v>25</v>
      </c>
      <c r="C5">
        <v>2</v>
      </c>
      <c r="D5" s="24">
        <v>1625001</v>
      </c>
      <c r="E5" s="24">
        <v>1800000</v>
      </c>
      <c r="F5" s="26">
        <v>0.4</v>
      </c>
      <c r="G5">
        <v>0</v>
      </c>
    </row>
    <row r="6" spans="1:7" ht="27" x14ac:dyDescent="0.15">
      <c r="A6" s="15" t="s">
        <v>44</v>
      </c>
      <c r="B6" s="15" t="s">
        <v>50</v>
      </c>
      <c r="C6">
        <v>3</v>
      </c>
      <c r="D6" s="24">
        <v>1800001</v>
      </c>
      <c r="E6" s="24">
        <v>3600000</v>
      </c>
      <c r="F6" s="26">
        <v>0.3</v>
      </c>
      <c r="G6" s="25">
        <v>180000</v>
      </c>
    </row>
    <row r="7" spans="1:7" ht="27" x14ac:dyDescent="0.15">
      <c r="A7" s="15" t="s">
        <v>45</v>
      </c>
      <c r="B7" s="15" t="s">
        <v>51</v>
      </c>
      <c r="C7">
        <v>4</v>
      </c>
      <c r="D7" s="24">
        <v>3600001</v>
      </c>
      <c r="E7" s="24">
        <v>6600000</v>
      </c>
      <c r="F7" s="26">
        <v>0.2</v>
      </c>
      <c r="G7" s="25">
        <v>540000</v>
      </c>
    </row>
    <row r="8" spans="1:7" ht="27" x14ac:dyDescent="0.15">
      <c r="A8" s="15" t="s">
        <v>46</v>
      </c>
      <c r="B8" s="15" t="s">
        <v>52</v>
      </c>
      <c r="C8">
        <v>5</v>
      </c>
      <c r="D8" s="24">
        <v>6600001</v>
      </c>
      <c r="E8" s="24">
        <v>10000000</v>
      </c>
      <c r="F8" s="26">
        <v>0.1</v>
      </c>
      <c r="G8" s="25">
        <v>1200000</v>
      </c>
    </row>
    <row r="9" spans="1:7" x14ac:dyDescent="0.15">
      <c r="A9" s="15" t="s">
        <v>69</v>
      </c>
      <c r="B9" s="15" t="s">
        <v>70</v>
      </c>
      <c r="C9">
        <v>6</v>
      </c>
      <c r="D9" s="24">
        <v>10000001</v>
      </c>
      <c r="E9" s="24"/>
      <c r="F9" s="26"/>
      <c r="G9" s="25">
        <v>2200000</v>
      </c>
    </row>
    <row r="10" spans="1:7" x14ac:dyDescent="0.15">
      <c r="A10" s="15"/>
      <c r="B10" s="15"/>
      <c r="D10" s="24"/>
      <c r="E10" s="24"/>
      <c r="G10" s="25"/>
    </row>
    <row r="14" spans="1:7" x14ac:dyDescent="0.15">
      <c r="A14" t="s">
        <v>90</v>
      </c>
    </row>
    <row r="15" spans="1:7" x14ac:dyDescent="0.15">
      <c r="A15" t="s">
        <v>91</v>
      </c>
    </row>
    <row r="16" spans="1:7" x14ac:dyDescent="0.15">
      <c r="A16" t="s">
        <v>92</v>
      </c>
    </row>
    <row r="17" spans="1:1" x14ac:dyDescent="0.15">
      <c r="A17" t="s">
        <v>93</v>
      </c>
    </row>
    <row r="19" spans="1:1" ht="16.5" x14ac:dyDescent="0.15">
      <c r="A19" s="36" t="s">
        <v>94</v>
      </c>
    </row>
    <row r="20" spans="1:1" ht="16.5" x14ac:dyDescent="0.15">
      <c r="A20" s="36" t="s">
        <v>95</v>
      </c>
    </row>
    <row r="21" spans="1:1" ht="16.5" x14ac:dyDescent="0.15">
      <c r="A21" s="36" t="s">
        <v>96</v>
      </c>
    </row>
    <row r="22" spans="1:1" ht="16.5" x14ac:dyDescent="0.15">
      <c r="A22" s="36" t="s">
        <v>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14"/>
  <sheetViews>
    <sheetView workbookViewId="0">
      <selection activeCell="C5" sqref="C5"/>
    </sheetView>
  </sheetViews>
  <sheetFormatPr defaultRowHeight="13.5" x14ac:dyDescent="0.15"/>
  <cols>
    <col min="1" max="1" width="37.125" customWidth="1"/>
    <col min="2" max="2" width="26.875" customWidth="1"/>
    <col min="3" max="3" width="22.75" customWidth="1"/>
    <col min="6" max="7" width="10.5" bestFit="1" customWidth="1"/>
    <col min="9" max="9" width="12.25" customWidth="1"/>
  </cols>
  <sheetData>
    <row r="1" spans="1:9" x14ac:dyDescent="0.15">
      <c r="A1" s="18" t="s">
        <v>66</v>
      </c>
    </row>
    <row r="2" spans="1:9" x14ac:dyDescent="0.15">
      <c r="A2" s="13"/>
    </row>
    <row r="3" spans="1:9" x14ac:dyDescent="0.15">
      <c r="A3" s="18" t="s">
        <v>87</v>
      </c>
    </row>
    <row r="4" spans="1:9" x14ac:dyDescent="0.15">
      <c r="A4" s="18" t="s">
        <v>67</v>
      </c>
    </row>
    <row r="5" spans="1:9" x14ac:dyDescent="0.15">
      <c r="A5" s="13"/>
    </row>
    <row r="6" spans="1:9" x14ac:dyDescent="0.15">
      <c r="A6" s="47" t="s">
        <v>35</v>
      </c>
      <c r="B6" s="48"/>
      <c r="C6" s="48"/>
    </row>
    <row r="7" spans="1:9" x14ac:dyDescent="0.15">
      <c r="A7" s="19" t="s">
        <v>27</v>
      </c>
      <c r="B7" s="19" t="s">
        <v>28</v>
      </c>
      <c r="C7" s="19" t="s">
        <v>29</v>
      </c>
      <c r="F7" s="30" t="s">
        <v>40</v>
      </c>
      <c r="G7" s="30" t="s">
        <v>41</v>
      </c>
      <c r="H7" s="19" t="s">
        <v>28</v>
      </c>
      <c r="I7" s="19" t="s">
        <v>29</v>
      </c>
    </row>
    <row r="8" spans="1:9" ht="15" x14ac:dyDescent="0.15">
      <c r="A8" s="37" t="s">
        <v>57</v>
      </c>
      <c r="B8" s="38">
        <v>0.05</v>
      </c>
      <c r="C8" s="39" t="s">
        <v>30</v>
      </c>
      <c r="E8">
        <v>1</v>
      </c>
      <c r="F8" s="24">
        <v>0</v>
      </c>
      <c r="G8" s="24">
        <v>1950000</v>
      </c>
      <c r="H8" s="20">
        <v>0.05</v>
      </c>
      <c r="I8" s="21">
        <v>0</v>
      </c>
    </row>
    <row r="9" spans="1:9" ht="15" x14ac:dyDescent="0.15">
      <c r="A9" s="37" t="s">
        <v>58</v>
      </c>
      <c r="B9" s="38">
        <v>0.1</v>
      </c>
      <c r="C9" s="39" t="s">
        <v>31</v>
      </c>
      <c r="E9">
        <v>2</v>
      </c>
      <c r="F9" s="24">
        <v>1950001</v>
      </c>
      <c r="G9" s="24">
        <v>3300000</v>
      </c>
      <c r="H9" s="20">
        <v>0.1</v>
      </c>
      <c r="I9" s="22">
        <v>97500</v>
      </c>
    </row>
    <row r="10" spans="1:9" ht="15" x14ac:dyDescent="0.15">
      <c r="A10" s="37" t="s">
        <v>59</v>
      </c>
      <c r="B10" s="38">
        <v>0.2</v>
      </c>
      <c r="C10" s="39" t="s">
        <v>32</v>
      </c>
      <c r="E10">
        <v>3</v>
      </c>
      <c r="F10" s="24">
        <v>3300001</v>
      </c>
      <c r="G10" s="24">
        <v>6950000</v>
      </c>
      <c r="H10" s="20">
        <v>0.2</v>
      </c>
      <c r="I10" s="22">
        <v>427500</v>
      </c>
    </row>
    <row r="11" spans="1:9" ht="15" x14ac:dyDescent="0.15">
      <c r="A11" s="37" t="s">
        <v>60</v>
      </c>
      <c r="B11" s="38">
        <v>0.23</v>
      </c>
      <c r="C11" s="39" t="s">
        <v>33</v>
      </c>
      <c r="E11">
        <v>4</v>
      </c>
      <c r="F11" s="24">
        <v>6950001</v>
      </c>
      <c r="G11" s="24">
        <v>9000000</v>
      </c>
      <c r="H11" s="20">
        <v>0.23</v>
      </c>
      <c r="I11" s="22">
        <v>636000</v>
      </c>
    </row>
    <row r="12" spans="1:9" ht="15" x14ac:dyDescent="0.15">
      <c r="A12" s="37" t="s">
        <v>61</v>
      </c>
      <c r="B12" s="38">
        <v>0.33</v>
      </c>
      <c r="C12" s="39" t="s">
        <v>34</v>
      </c>
      <c r="E12">
        <v>5</v>
      </c>
      <c r="F12" s="24">
        <v>9000001</v>
      </c>
      <c r="G12" s="24">
        <v>18000000</v>
      </c>
      <c r="H12" s="20">
        <v>0.33</v>
      </c>
      <c r="I12" s="22">
        <v>1536000</v>
      </c>
    </row>
    <row r="13" spans="1:9" ht="15" x14ac:dyDescent="0.15">
      <c r="A13" s="37" t="s">
        <v>62</v>
      </c>
      <c r="B13" s="38">
        <v>0.4</v>
      </c>
      <c r="C13" s="39" t="s">
        <v>63</v>
      </c>
      <c r="E13">
        <v>6</v>
      </c>
      <c r="F13" s="24">
        <v>18000001</v>
      </c>
      <c r="G13" s="24">
        <v>40000000</v>
      </c>
      <c r="H13" s="20">
        <v>0.4</v>
      </c>
      <c r="I13" s="22">
        <v>2796000</v>
      </c>
    </row>
    <row r="14" spans="1:9" ht="15" x14ac:dyDescent="0.15">
      <c r="A14" s="37" t="s">
        <v>64</v>
      </c>
      <c r="B14" s="38">
        <v>0.45</v>
      </c>
      <c r="C14" s="39" t="s">
        <v>65</v>
      </c>
      <c r="E14">
        <v>7</v>
      </c>
      <c r="F14" s="24">
        <v>40000001</v>
      </c>
      <c r="G14" s="24"/>
      <c r="H14" s="20">
        <v>0.45</v>
      </c>
      <c r="I14" s="22">
        <v>4796000</v>
      </c>
    </row>
  </sheetData>
  <mergeCells count="1">
    <mergeCell ref="A6:C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Formular (2)</vt:lpstr>
      <vt:lpstr>給与所得控除額</vt:lpstr>
      <vt:lpstr>所得税の速算表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Thanh Hoa</dc:creator>
  <cp:lastModifiedBy>Pham Thi Thanh Hoa (FJP)</cp:lastModifiedBy>
  <dcterms:created xsi:type="dcterms:W3CDTF">2014-03-28T06:16:31Z</dcterms:created>
  <dcterms:modified xsi:type="dcterms:W3CDTF">2019-02-12T05:21:56Z</dcterms:modified>
</cp:coreProperties>
</file>