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S\Desktop\Curso de Informática\Excel DIO\"/>
    </mc:Choice>
  </mc:AlternateContent>
  <xr:revisionPtr revIDLastSave="0" documentId="13_ncr:1_{67420F64-426D-450F-B49B-33829D5FE999}" xr6:coauthVersionLast="47" xr6:coauthVersionMax="47" xr10:uidLastSave="{00000000-0000-0000-0000-000000000000}"/>
  <bookViews>
    <workbookView xWindow="-120" yWindow="-120" windowWidth="21840" windowHeight="13140" xr2:uid="{39AEBA02-B576-4983-A48F-A71D48F59698}"/>
  </bookViews>
  <sheets>
    <sheet name="Planilha1" sheetId="1" r:id="rId1"/>
    <sheet name="Planilha2" sheetId="2" r:id="rId2"/>
  </sheets>
  <definedNames>
    <definedName name="aporte">Planilha1!$D$17</definedName>
    <definedName name="patrimonio_acm">Planilha1!$D$20</definedName>
    <definedName name="qtde_anos">Planilha1!$D$18</definedName>
    <definedName name="rendimento_carteira">Planilha1!$D$13</definedName>
    <definedName name="salario">Planilha1!$D$12</definedName>
    <definedName name="taxa_rendimento">Planilha1!$D$19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6" i="1"/>
  <c r="D26" i="1" s="1"/>
  <c r="C37" i="1"/>
  <c r="C38" i="1"/>
  <c r="C39" i="1"/>
  <c r="C40" i="1"/>
  <c r="C41" i="1"/>
  <c r="C36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D20" i="1"/>
  <c r="D21" i="1" s="1"/>
  <c r="D14" i="1"/>
  <c r="C33" i="1" s="1"/>
  <c r="D37" i="1" s="1"/>
  <c r="D39" i="1" l="1"/>
  <c r="D38" i="1"/>
  <c r="D36" i="1"/>
  <c r="D41" i="1"/>
  <c r="D40" i="1"/>
  <c r="D42" i="1" s="1"/>
  <c r="C24" i="1"/>
  <c r="C25" i="1"/>
  <c r="D25" i="1" s="1"/>
  <c r="C28" i="1"/>
  <c r="D28" i="1" s="1"/>
  <c r="C27" i="1"/>
  <c r="D27" i="1" s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<sst xmlns="http://schemas.openxmlformats.org/spreadsheetml/2006/main" count="70" uniqueCount="34">
  <si>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</si>
  <si>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</si>
  <si>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</si>
  <si>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</si>
  <si>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</si>
  <si>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</si>
  <si>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</si>
  <si>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Quanto em 1 Ano?</t>
  </si>
  <si>
    <t>Quanto em 2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</si>
  <si>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</si>
  <si>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</si>
  <si>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</si>
  <si>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</si>
  <si>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</si>
  <si>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</si>
  <si>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Carteira</t>
  </si>
  <si>
    <t>Sugestão de Investimento</t>
  </si>
  <si>
    <t>PERFIL</t>
  </si>
  <si>
    <t>VALOR A SER INVESTIDO POR MÊS</t>
  </si>
  <si>
    <t>Conservador</t>
  </si>
  <si>
    <t>TIPO DE FII</t>
  </si>
  <si>
    <t>PAPEL</t>
  </si>
  <si>
    <t>TIJOLO</t>
  </si>
  <si>
    <t>HÍBRIDO</t>
  </si>
  <si>
    <t>FOFs</t>
  </si>
  <si>
    <t>DESENVOLVIMENTO</t>
  </si>
  <si>
    <t>HOTELARIA</t>
  </si>
  <si>
    <t>Percentual Sugerido</t>
  </si>
  <si>
    <t>Valores</t>
  </si>
  <si>
    <t>TOTAL</t>
  </si>
  <si>
    <t>Perfil</t>
  </si>
  <si>
    <t>Moderado</t>
  </si>
  <si>
    <t>Agressivo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</si>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</sst>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40E0D0"/>
      <name val="Calibri"/>
      <family val="2"/>
      <scheme val="minor"/>
    </font>
    <font>
      <sz val="12"/>
      <color rgb="FF40E0D0"/>
      <name val="Calibri"/>
      <family val="2"/>
      <scheme val="minor"/>
    </font>
    <font>
      <b/>
      <sz val="18"/>
      <color rgb="FF008080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1"/>
      <name val="Bahnschrift SemiLight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rgb="FF9C5700"/>
      <name val="Calibri"/>
      <family val="2"/>
      <scheme val="minor"/>
    </font>
    <font>
      <sz val="14"/>
      <color rgb="FF9C5700"/>
      <name val="Calibri"/>
      <family val="2"/>
      <scheme val="minor"/>
    </font>
    <font>
      <sz val="12"/>
      <color theme="1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auto="1"/>
      </left>
      <right style="thin">
        <color theme="0" tint="-4.9989318521683403E-2"/>
      </right>
      <top style="thin">
        <color theme="0" tint="-4.9989318521683403E-2"/>
      </top>
      <bottom style="thick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auto="1"/>
      </bottom>
      <diagonal/>
    </border>
    <border>
      <left style="thin">
        <color theme="0" tint="-4.9989318521683403E-2"/>
      </left>
      <right style="thick">
        <color auto="1"/>
      </right>
      <top style="thin">
        <color theme="0" tint="-4.9989318521683403E-2"/>
      </top>
      <bottom style="thick">
        <color auto="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2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4" fontId="8" fillId="6" borderId="14" xfId="0" applyNumberFormat="1" applyFont="1" applyFill="1" applyBorder="1" applyAlignment="1">
      <alignment horizontal="center"/>
    </xf>
    <xf numFmtId="10" fontId="8" fillId="6" borderId="14" xfId="0" applyNumberFormat="1" applyFont="1" applyFill="1" applyBorder="1" applyAlignment="1">
      <alignment horizontal="center"/>
    </xf>
    <xf numFmtId="164" fontId="8" fillId="6" borderId="21" xfId="1" applyNumberFormat="1" applyFont="1" applyFill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0" fontId="9" fillId="0" borderId="17" xfId="0" applyNumberFormat="1" applyFont="1" applyBorder="1" applyAlignment="1">
      <alignment horizontal="center"/>
    </xf>
    <xf numFmtId="8" fontId="9" fillId="3" borderId="17" xfId="0" applyNumberFormat="1" applyFont="1" applyFill="1" applyBorder="1" applyAlignment="1">
      <alignment horizontal="center"/>
    </xf>
    <xf numFmtId="8" fontId="8" fillId="4" borderId="7" xfId="0" applyNumberFormat="1" applyFont="1" applyFill="1" applyBorder="1" applyAlignment="1">
      <alignment horizontal="center"/>
    </xf>
    <xf numFmtId="8" fontId="8" fillId="4" borderId="8" xfId="0" applyNumberFormat="1" applyFont="1" applyFill="1" applyBorder="1" applyAlignment="1">
      <alignment horizontal="left"/>
    </xf>
    <xf numFmtId="8" fontId="8" fillId="4" borderId="10" xfId="0" applyNumberFormat="1" applyFont="1" applyFill="1" applyBorder="1" applyAlignment="1">
      <alignment horizontal="center"/>
    </xf>
    <xf numFmtId="8" fontId="8" fillId="4" borderId="1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indent="1"/>
    </xf>
    <xf numFmtId="0" fontId="6" fillId="6" borderId="13" xfId="0" applyFont="1" applyFill="1" applyBorder="1" applyAlignment="1">
      <alignment horizontal="left" indent="1"/>
    </xf>
    <xf numFmtId="0" fontId="6" fillId="6" borderId="19" xfId="0" applyFont="1" applyFill="1" applyBorder="1" applyAlignment="1">
      <alignment horizontal="left" indent="1"/>
    </xf>
    <xf numFmtId="0" fontId="6" fillId="6" borderId="20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indent="1"/>
    </xf>
    <xf numFmtId="0" fontId="6" fillId="0" borderId="16" xfId="0" applyFont="1" applyBorder="1" applyAlignment="1">
      <alignment horizontal="left" indent="1"/>
    </xf>
    <xf numFmtId="0" fontId="7" fillId="3" borderId="15" xfId="0" applyFont="1" applyFill="1" applyBorder="1" applyAlignment="1">
      <alignment horizontal="left" indent="1"/>
    </xf>
    <xf numFmtId="0" fontId="7" fillId="3" borderId="16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left" indent="1"/>
    </xf>
    <xf numFmtId="0" fontId="7" fillId="3" borderId="23" xfId="0" applyFont="1" applyFill="1" applyBorder="1" applyAlignment="1">
      <alignment horizontal="left" indent="1"/>
    </xf>
    <xf numFmtId="8" fontId="9" fillId="3" borderId="24" xfId="0" applyNumberFormat="1" applyFont="1" applyFill="1" applyBorder="1" applyAlignment="1">
      <alignment horizontal="center"/>
    </xf>
    <xf numFmtId="0" fontId="7" fillId="0" borderId="0" xfId="0" applyFont="1"/>
    <xf numFmtId="0" fontId="10" fillId="7" borderId="0" xfId="3"/>
    <xf numFmtId="0" fontId="11" fillId="7" borderId="0" xfId="3" applyFont="1"/>
    <xf numFmtId="0" fontId="11" fillId="7" borderId="0" xfId="3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0" xfId="0" applyFill="1"/>
    <xf numFmtId="164" fontId="12" fillId="0" borderId="0" xfId="0" applyNumberFormat="1" applyFont="1" applyAlignment="1">
      <alignment horizontal="center"/>
    </xf>
    <xf numFmtId="164" fontId="12" fillId="8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5" xfId="0" applyNumberForma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8080"/>
      <color rgb="FF40E0D0"/>
      <color rgb="FFDCDCDC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9524</xdr:colOff>
      <xdr:row>0</xdr:row>
      <xdr:rowOff>9525</xdr:rowOff>
    </xdr:from>
    <xdr:to>
      <xdr:col>4</xdr:col>
      <xdr:colOff>12224</xdr:colOff>
      <xdr:row>9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DA0C73-C1F8-F633-C648-8E730BF6D6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87"/>
        <a:stretch>
          <a:fillRect/>
        </a:stretch>
      </xdr:blipFill>
      <xdr:spPr>
        <a:xfrm>
          <a:off x="9524" y="9525"/>
          <a:ext cx="7724776" cy="1704975"/>
        </a:xfrm>
        <a:prstGeom prst="rect">
          <a:avLst/>
        </a:prstGeom>
      </xdr:spPr>
    </xdr:pic>
    <xdr:clientData/>
  </xdr:twoCellAnchor>
  <xdr:oneCellAnchor>
    <xdr:from>
      <xdr:col>2</xdr:col>
      <xdr:colOff>1704975</xdr:colOff>
      <xdr:row>2</xdr:row>
      <xdr:rowOff>161925</xdr:rowOff>
    </xdr:from>
    <xdr:ext cx="2619375" cy="70795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DDF1E7C-0E68-EE0A-3B30-802717ED8BB4}"/>
            </a:ext>
          </a:extLst>
        </xdr:cNvPr>
        <xdr:cNvSpPr txBox="1"/>
      </xdr:nvSpPr>
      <xdr:spPr>
        <a:xfrm>
          <a:off x="4343400" y="542925"/>
          <a:ext cx="2619375" cy="7079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4000" b="1">
              <a:solidFill>
                <a:srgbClr val="40E0D0"/>
              </a:solidFill>
              <a:latin typeface="Bahnschrift Light SemiCondensed" panose="020B0502040204020203" pitchFamily="34" charset="0"/>
            </a:rPr>
            <a:t>Joel</a:t>
          </a:r>
          <a:r>
            <a:rPr lang="pt-BR" sz="4000" b="1" baseline="0">
              <a:solidFill>
                <a:srgbClr val="40E0D0"/>
              </a:solidFill>
              <a:latin typeface="Bahnschrift Light SemiCondensed" panose="020B0502040204020203" pitchFamily="34" charset="0"/>
            </a:rPr>
            <a:t> Invest</a:t>
          </a:r>
          <a:endParaRPr lang="pt-BR" sz="1600" b="1">
            <a:solidFill>
              <a:srgbClr val="40E0D0"/>
            </a:solidFill>
            <a:latin typeface="Bahnschrift Light SemiCondensed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4A10-8E1C-4218-8B00-6ED27A9D3604}">
  <dimension ref="A10:XFC56"/>
  <sheetViews>
    <sheetView showGridLines="0" tabSelected="1" topLeftCell="A16" zoomScale="85" zoomScaleNormal="85" workbookViewId="0">
      <selection activeCell="C24" sqref="C24"/>
    </sheetView>
  </sheetViews>
  <sheetFormatPr defaultColWidth="0" defaultRowHeight="15" x14ac:dyDescent="0.25"/>
  <cols>
    <col min="1" max="1" width="9.140625" customWidth="1"/>
    <col min="2" max="2" width="44.85546875" bestFit="1" customWidth="1"/>
    <col min="3" max="3" width="44.7109375" customWidth="1"/>
    <col min="4" max="4" width="16.7109375" bestFit="1" customWidth="1"/>
    <col min="5" max="5" width="2.7109375" customWidth="1"/>
    <col min="6" max="7" width="3.42578125" customWidth="1"/>
    <col min="8" max="16383" width="9.140625" hidden="1"/>
    <col min="16384" max="16384" width="0.85546875" hidden="1" customWidth="1"/>
  </cols>
  <sheetData>
    <row r="10" spans="2:4" ht="15.75" thickBot="1" x14ac:dyDescent="0.3"/>
    <row r="11" spans="2:4" ht="23.25" x14ac:dyDescent="0.25">
      <c r="B11" s="16" t="s">
        <v>13</v>
      </c>
      <c r="C11" s="17"/>
      <c r="D11" s="18"/>
    </row>
    <row r="12" spans="2:4" ht="15.75" x14ac:dyDescent="0.25">
      <c r="B12" s="19" t="s">
        <v>14</v>
      </c>
      <c r="C12" s="20"/>
      <c r="D12" s="5">
        <v>1518</v>
      </c>
    </row>
    <row r="13" spans="2:4" ht="15.75" x14ac:dyDescent="0.25">
      <c r="B13" s="19" t="s">
        <v>15</v>
      </c>
      <c r="C13" s="20"/>
      <c r="D13" s="6">
        <v>0.01</v>
      </c>
    </row>
    <row r="14" spans="2:4" ht="16.5" thickBot="1" x14ac:dyDescent="0.3">
      <c r="B14" s="21" t="s">
        <v>16</v>
      </c>
      <c r="C14" s="22"/>
      <c r="D14" s="7">
        <f>D12*30%</f>
        <v>455.4</v>
      </c>
    </row>
    <row r="15" spans="2:4" ht="15.75" thickBot="1" x14ac:dyDescent="0.3"/>
    <row r="16" spans="2:4" ht="39" customHeight="1" x14ac:dyDescent="0.25">
      <c r="B16" s="29" t="s">
        <v>0</v>
      </c>
      <c r="C16" s="30"/>
      <c r="D16" s="31"/>
    </row>
    <row r="17" spans="1:4" ht="15.75" x14ac:dyDescent="0.25">
      <c r="B17" s="25" t="s">
        <v>1</v>
      </c>
      <c r="C17" s="26"/>
      <c r="D17" s="8">
        <v>455.4</v>
      </c>
    </row>
    <row r="18" spans="1:4" ht="15.75" x14ac:dyDescent="0.25">
      <c r="B18" s="25" t="s">
        <v>2</v>
      </c>
      <c r="C18" s="26"/>
      <c r="D18" s="9">
        <v>5</v>
      </c>
    </row>
    <row r="19" spans="1:4" ht="15.75" x14ac:dyDescent="0.25">
      <c r="B19" s="25" t="s">
        <v>3</v>
      </c>
      <c r="C19" s="26"/>
      <c r="D19" s="10">
        <v>1.0800000000000001E-2</v>
      </c>
    </row>
    <row r="20" spans="1:4" ht="15.75" x14ac:dyDescent="0.25">
      <c r="B20" s="27" t="s">
        <v>4</v>
      </c>
      <c r="C20" s="28"/>
      <c r="D20" s="11">
        <f>FV(taxa_rendimento,qtde_anos*12,aporte*-1)</f>
        <v>38164.350416206289</v>
      </c>
    </row>
    <row r="21" spans="1:4" ht="16.5" thickBot="1" x14ac:dyDescent="0.3">
      <c r="B21" s="32" t="s">
        <v>5</v>
      </c>
      <c r="C21" s="33"/>
      <c r="D21" s="34">
        <f>patrimonio_acm*rendimento_carteira</f>
        <v>381.64350416206292</v>
      </c>
    </row>
    <row r="22" spans="1:4" ht="15.75" thickBot="1" x14ac:dyDescent="0.3"/>
    <row r="23" spans="1:4" ht="24" thickTop="1" x14ac:dyDescent="0.25">
      <c r="B23" s="23" t="s">
        <v>6</v>
      </c>
      <c r="C23" s="24"/>
      <c r="D23" s="2" t="s">
        <v>12</v>
      </c>
    </row>
    <row r="24" spans="1:4" ht="15.75" x14ac:dyDescent="0.25">
      <c r="A24" s="1">
        <v>1</v>
      </c>
      <c r="B24" s="3" t="s">
        <v>7</v>
      </c>
      <c r="C24" s="12">
        <f>FV($D$19,$A24*12,$D$17*-1)</f>
        <v>5801.3839857501725</v>
      </c>
      <c r="D24" s="13">
        <f>C24*rendimento_carteira</f>
        <v>58.013839857501729</v>
      </c>
    </row>
    <row r="25" spans="1:4" ht="15.75" x14ac:dyDescent="0.25">
      <c r="A25" s="1">
        <v>2</v>
      </c>
      <c r="B25" s="3" t="s">
        <v>8</v>
      </c>
      <c r="C25" s="12">
        <f>FV($D$19,$A25*12,$D$17*-1)</f>
        <v>12400.935311028856</v>
      </c>
      <c r="D25" s="13">
        <f>C25*rendimento_carteira</f>
        <v>124.00935311028856</v>
      </c>
    </row>
    <row r="26" spans="1:4" ht="15.75" x14ac:dyDescent="0.25">
      <c r="A26" s="1">
        <v>10</v>
      </c>
      <c r="B26" s="3" t="s">
        <v>9</v>
      </c>
      <c r="C26" s="12">
        <f>FV($D$19,$A26*12,$D$17*-1)</f>
        <v>110870.62121243596</v>
      </c>
      <c r="D26" s="13">
        <f>C26*rendimento_carteira</f>
        <v>1108.7062121243596</v>
      </c>
    </row>
    <row r="27" spans="1:4" ht="15.75" x14ac:dyDescent="0.25">
      <c r="A27" s="1">
        <v>20</v>
      </c>
      <c r="B27" s="3" t="s">
        <v>10</v>
      </c>
      <c r="C27" s="12">
        <f>FV($D$19,$A27*12,$D$17*-1)</f>
        <v>513258.11154814751</v>
      </c>
      <c r="D27" s="13">
        <f>C27*rendimento_carteira</f>
        <v>5132.5811154814755</v>
      </c>
    </row>
    <row r="28" spans="1:4" ht="16.5" thickBot="1" x14ac:dyDescent="0.3">
      <c r="A28" s="1">
        <v>30</v>
      </c>
      <c r="B28" s="4" t="s">
        <v>11</v>
      </c>
      <c r="C28" s="14">
        <f>FV($D$19,$A28*12,$D$17*-1)</f>
        <v>1973660.2506182485</v>
      </c>
      <c r="D28" s="15">
        <f>C28*rendimento_carteira</f>
        <v>19736.602506182484</v>
      </c>
    </row>
    <row r="29" spans="1:4" ht="15.75" thickTop="1" x14ac:dyDescent="0.25"/>
    <row r="32" spans="1:4" ht="18.75" x14ac:dyDescent="0.3">
      <c r="B32" s="37" t="s">
        <v>17</v>
      </c>
      <c r="C32" s="38" t="s">
        <v>19</v>
      </c>
      <c r="D32" s="36"/>
    </row>
    <row r="33" spans="2:4" ht="15.75" x14ac:dyDescent="0.25">
      <c r="B33" s="35" t="s">
        <v>18</v>
      </c>
      <c r="C33" s="43">
        <f>D14</f>
        <v>455.4</v>
      </c>
    </row>
    <row r="35" spans="2:4" ht="15.75" x14ac:dyDescent="0.25">
      <c r="B35" s="41" t="s">
        <v>20</v>
      </c>
      <c r="C35" s="41" t="s">
        <v>27</v>
      </c>
      <c r="D35" s="41" t="s">
        <v>28</v>
      </c>
    </row>
    <row r="36" spans="2:4" ht="15.75" x14ac:dyDescent="0.25">
      <c r="B36" s="40" t="s">
        <v>21</v>
      </c>
      <c r="C36" s="46">
        <f>VLOOKUP(Planilha1!$C$32&amp;"-"&amp;Planilha1!B36,Planilha2!A:D,4,FALSE)</f>
        <v>0.3</v>
      </c>
      <c r="D36" s="43">
        <f>C36*$C$33</f>
        <v>136.61999999999998</v>
      </c>
    </row>
    <row r="37" spans="2:4" ht="15.75" x14ac:dyDescent="0.25">
      <c r="B37" s="40" t="s">
        <v>22</v>
      </c>
      <c r="C37" s="46">
        <f>VLOOKUP(Planilha1!$C$32&amp;"-"&amp;Planilha1!B37,Planilha2!A:D,4,FALSE)</f>
        <v>0.5</v>
      </c>
      <c r="D37" s="43">
        <f t="shared" ref="D37:D41" si="0">C37*$C$33</f>
        <v>227.7</v>
      </c>
    </row>
    <row r="38" spans="2:4" ht="15.75" x14ac:dyDescent="0.25">
      <c r="B38" s="40" t="s">
        <v>23</v>
      </c>
      <c r="C38" s="46">
        <f>VLOOKUP(Planilha1!$C$32&amp;"-"&amp;Planilha1!B38,Planilha2!A:D,4,FALSE)</f>
        <v>0.1</v>
      </c>
      <c r="D38" s="43">
        <f t="shared" si="0"/>
        <v>45.54</v>
      </c>
    </row>
    <row r="39" spans="2:4" ht="15.75" x14ac:dyDescent="0.25">
      <c r="B39" s="40" t="s">
        <v>24</v>
      </c>
      <c r="C39" s="46">
        <f>VLOOKUP(Planilha1!$C$32&amp;"-"&amp;Planilha1!B39,Planilha2!A:D,4,FALSE)</f>
        <v>0.1</v>
      </c>
      <c r="D39" s="43">
        <f t="shared" si="0"/>
        <v>45.54</v>
      </c>
    </row>
    <row r="40" spans="2:4" ht="15.75" x14ac:dyDescent="0.25">
      <c r="B40" s="40" t="s">
        <v>25</v>
      </c>
      <c r="C40" s="46">
        <f>VLOOKUP(Planilha1!$C$32&amp;"-"&amp;Planilha1!B40,Planilha2!A:D,4,FALSE)</f>
        <v>0</v>
      </c>
      <c r="D40" s="43">
        <f t="shared" si="0"/>
        <v>0</v>
      </c>
    </row>
    <row r="41" spans="2:4" ht="15.75" x14ac:dyDescent="0.25">
      <c r="B41" s="40" t="s">
        <v>26</v>
      </c>
      <c r="C41" s="46">
        <f>VLOOKUP(Planilha1!$C$32&amp;"-"&amp;Planilha1!B41,Planilha2!A:D,4,FALSE)</f>
        <v>0</v>
      </c>
      <c r="D41" s="43">
        <f t="shared" si="0"/>
        <v>0</v>
      </c>
    </row>
    <row r="42" spans="2:4" ht="15.75" x14ac:dyDescent="0.25">
      <c r="B42" s="45" t="s">
        <v>29</v>
      </c>
      <c r="C42" s="42"/>
      <c r="D42" s="44">
        <f>SUM(D36:D41)</f>
        <v>455.4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</sheetData>
  <mergeCells count="11">
    <mergeCell ref="B11:D11"/>
    <mergeCell ref="B12:C12"/>
    <mergeCell ref="B13:C13"/>
    <mergeCell ref="B14:C14"/>
    <mergeCell ref="B23:C23"/>
    <mergeCell ref="B17:C17"/>
    <mergeCell ref="B16:D16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10E39C1B-5BAE-4C85-8A1A-75F757DB628F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D867-D9D3-455F-9F17-D9BCBA872435}">
  <dimension ref="A3:D21"/>
  <sheetViews>
    <sheetView workbookViewId="0">
      <selection activeCell="C4" sqref="C4"/>
    </sheetView>
  </sheetViews>
  <sheetFormatPr defaultRowHeight="15" x14ac:dyDescent="0.25"/>
  <cols>
    <col min="1" max="1" width="31.28515625" bestFit="1" customWidth="1"/>
    <col min="2" max="2" width="19" bestFit="1" customWidth="1"/>
    <col min="3" max="4" width="19.140625" bestFit="1" customWidth="1"/>
  </cols>
  <sheetData>
    <row r="3" spans="1:4" x14ac:dyDescent="0.25">
      <c r="A3" t="s">
        <v>33</v>
      </c>
      <c r="B3" s="39" t="s">
        <v>30</v>
      </c>
      <c r="C3" s="39" t="s">
        <v>20</v>
      </c>
      <c r="D3" s="48" t="s">
        <v>27</v>
      </c>
    </row>
    <row r="4" spans="1:4" x14ac:dyDescent="0.25">
      <c r="A4" t="str">
        <f>B4&amp;"-"&amp;C4</f>
        <v>Conservador-PAPEL</v>
      </c>
      <c r="B4" t="s">
        <v>19</v>
      </c>
      <c r="C4" s="39" t="s">
        <v>21</v>
      </c>
      <c r="D4" s="47">
        <v>0.3</v>
      </c>
    </row>
    <row r="5" spans="1:4" x14ac:dyDescent="0.25">
      <c r="A5" t="str">
        <f t="shared" ref="A5:A21" si="0">B5&amp;"-"&amp;C5</f>
        <v>Conservador-TIJOLO</v>
      </c>
      <c r="B5" t="s">
        <v>19</v>
      </c>
      <c r="C5" s="39" t="s">
        <v>22</v>
      </c>
      <c r="D5" s="47">
        <v>0.5</v>
      </c>
    </row>
    <row r="6" spans="1:4" x14ac:dyDescent="0.25">
      <c r="A6" t="str">
        <f t="shared" si="0"/>
        <v>Conservador-HÍBRIDO</v>
      </c>
      <c r="B6" t="s">
        <v>19</v>
      </c>
      <c r="C6" s="39" t="s">
        <v>23</v>
      </c>
      <c r="D6" s="47">
        <v>0.1</v>
      </c>
    </row>
    <row r="7" spans="1:4" x14ac:dyDescent="0.25">
      <c r="A7" t="str">
        <f t="shared" si="0"/>
        <v>Conservador-FOFs</v>
      </c>
      <c r="B7" t="s">
        <v>19</v>
      </c>
      <c r="C7" s="39" t="s">
        <v>24</v>
      </c>
      <c r="D7" s="47">
        <v>0.1</v>
      </c>
    </row>
    <row r="8" spans="1:4" x14ac:dyDescent="0.25">
      <c r="A8" t="str">
        <f t="shared" si="0"/>
        <v>Conservador-DESENVOLVIMENTO</v>
      </c>
      <c r="B8" t="s">
        <v>19</v>
      </c>
      <c r="C8" s="39" t="s">
        <v>25</v>
      </c>
      <c r="D8" s="47">
        <v>0</v>
      </c>
    </row>
    <row r="9" spans="1:4" ht="15.75" thickBot="1" x14ac:dyDescent="0.3">
      <c r="A9" s="49" t="str">
        <f t="shared" si="0"/>
        <v>Conservador-HOTELARIA</v>
      </c>
      <c r="B9" s="49" t="s">
        <v>19</v>
      </c>
      <c r="C9" s="50" t="s">
        <v>26</v>
      </c>
      <c r="D9" s="51">
        <v>0</v>
      </c>
    </row>
    <row r="10" spans="1:4" x14ac:dyDescent="0.25">
      <c r="A10" t="str">
        <f t="shared" si="0"/>
        <v>Moderado-PAPEL</v>
      </c>
      <c r="B10" t="s">
        <v>31</v>
      </c>
      <c r="C10" s="39" t="s">
        <v>21</v>
      </c>
      <c r="D10" s="52">
        <v>0.32</v>
      </c>
    </row>
    <row r="11" spans="1:4" x14ac:dyDescent="0.25">
      <c r="A11" t="str">
        <f t="shared" si="0"/>
        <v>Moderado-TIJOLO</v>
      </c>
      <c r="B11" t="s">
        <v>31</v>
      </c>
      <c r="C11" s="39" t="s">
        <v>22</v>
      </c>
      <c r="D11" s="52">
        <v>0.35</v>
      </c>
    </row>
    <row r="12" spans="1:4" x14ac:dyDescent="0.25">
      <c r="A12" t="str">
        <f t="shared" si="0"/>
        <v>Moderado-HÍBRIDO</v>
      </c>
      <c r="B12" t="s">
        <v>31</v>
      </c>
      <c r="C12" s="39" t="s">
        <v>23</v>
      </c>
      <c r="D12" s="52">
        <v>0.08</v>
      </c>
    </row>
    <row r="13" spans="1:4" x14ac:dyDescent="0.25">
      <c r="A13" t="str">
        <f t="shared" si="0"/>
        <v>Moderado-FOFs</v>
      </c>
      <c r="B13" t="s">
        <v>31</v>
      </c>
      <c r="C13" s="39" t="s">
        <v>24</v>
      </c>
      <c r="D13" s="52">
        <v>0.05</v>
      </c>
    </row>
    <row r="14" spans="1:4" x14ac:dyDescent="0.25">
      <c r="A14" t="str">
        <f t="shared" si="0"/>
        <v>Moderado-DESENVOLVIMENTO</v>
      </c>
      <c r="B14" t="s">
        <v>31</v>
      </c>
      <c r="C14" s="39" t="s">
        <v>25</v>
      </c>
      <c r="D14" s="52">
        <v>0.1</v>
      </c>
    </row>
    <row r="15" spans="1:4" ht="15.75" thickBot="1" x14ac:dyDescent="0.3">
      <c r="A15" s="49" t="str">
        <f t="shared" si="0"/>
        <v>Moderado-HOTELARIA</v>
      </c>
      <c r="B15" s="49" t="s">
        <v>31</v>
      </c>
      <c r="C15" s="50" t="s">
        <v>26</v>
      </c>
      <c r="D15" s="53">
        <v>0.1</v>
      </c>
    </row>
    <row r="16" spans="1:4" x14ac:dyDescent="0.25">
      <c r="A16" t="str">
        <f t="shared" si="0"/>
        <v>Agressivo-PAPEL</v>
      </c>
      <c r="B16" t="s">
        <v>32</v>
      </c>
      <c r="C16" s="39" t="s">
        <v>21</v>
      </c>
      <c r="D16" s="52">
        <v>0.5</v>
      </c>
    </row>
    <row r="17" spans="1:4" x14ac:dyDescent="0.25">
      <c r="A17" t="str">
        <f t="shared" si="0"/>
        <v>Agressivo-TIJOLO</v>
      </c>
      <c r="B17" t="s">
        <v>32</v>
      </c>
      <c r="C17" s="39" t="s">
        <v>22</v>
      </c>
      <c r="D17" s="52">
        <v>0.1</v>
      </c>
    </row>
    <row r="18" spans="1:4" x14ac:dyDescent="0.25">
      <c r="A18" t="str">
        <f t="shared" si="0"/>
        <v>Agressivo-HÍBRIDO</v>
      </c>
      <c r="B18" t="s">
        <v>32</v>
      </c>
      <c r="C18" s="39" t="s">
        <v>23</v>
      </c>
      <c r="D18" s="52">
        <v>0.05</v>
      </c>
    </row>
    <row r="19" spans="1:4" x14ac:dyDescent="0.25">
      <c r="A19" t="str">
        <f t="shared" si="0"/>
        <v>Agressivo-FOFs</v>
      </c>
      <c r="B19" t="s">
        <v>32</v>
      </c>
      <c r="C19" s="39" t="s">
        <v>24</v>
      </c>
      <c r="D19" s="52">
        <v>0.05</v>
      </c>
    </row>
    <row r="20" spans="1:4" x14ac:dyDescent="0.25">
      <c r="A20" t="str">
        <f t="shared" si="0"/>
        <v>Agressivo-DESENVOLVIMENTO</v>
      </c>
      <c r="B20" t="s">
        <v>32</v>
      </c>
      <c r="C20" s="39" t="s">
        <v>25</v>
      </c>
      <c r="D20" s="52">
        <v>0.2</v>
      </c>
    </row>
    <row r="21" spans="1:4" x14ac:dyDescent="0.25">
      <c r="A21" t="str">
        <f t="shared" si="0"/>
        <v>Agressivo-HOTELARIA</v>
      </c>
      <c r="B21" t="s">
        <v>32</v>
      </c>
      <c r="C21" s="39" t="s">
        <v>26</v>
      </c>
      <c r="D21" s="5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patrimonio_acm</vt:lpstr>
      <vt:lpstr>qtde_anos</vt:lpstr>
      <vt:lpstr>rendimento_carteira</vt:lpstr>
      <vt:lpstr>salario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Santana</dc:creator>
  <cp:lastModifiedBy>Joel Santana</cp:lastModifiedBy>
  <dcterms:created xsi:type="dcterms:W3CDTF">2025-06-17T20:03:07Z</dcterms:created>
  <dcterms:modified xsi:type="dcterms:W3CDTF">2025-06-18T03:49:40Z</dcterms:modified>
</cp:coreProperties>
</file>