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stings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J23">
      <text>
        <t xml:space="preserve">Note some of the listed costs are ex VAT, some inc VAT.</t>
      </text>
    </comment>
    <comment authorId="0" ref="J30">
      <text>
        <t xml:space="preserve">Note: Check all costs listed have VAT separated into correct column
</t>
      </text>
    </comment>
  </commentList>
</comments>
</file>

<file path=xl/sharedStrings.xml><?xml version="1.0" encoding="utf-8"?>
<sst xmlns="http://schemas.openxmlformats.org/spreadsheetml/2006/main" count="52" uniqueCount="49">
  <si>
    <t>Owl</t>
  </si>
  <si>
    <t>Date</t>
  </si>
  <si>
    <t>Country</t>
  </si>
  <si>
    <t>UK</t>
  </si>
  <si>
    <t>Client</t>
  </si>
  <si>
    <t>None</t>
  </si>
  <si>
    <t>Team</t>
  </si>
  <si>
    <t>Architecture 00</t>
  </si>
  <si>
    <t>Status</t>
  </si>
  <si>
    <t>Prototype</t>
  </si>
  <si>
    <t>MATERIAL</t>
  </si>
  <si>
    <t>SqM</t>
  </si>
  <si>
    <t>Units</t>
  </si>
  <si>
    <t>Cost</t>
  </si>
  <si>
    <t>Item</t>
  </si>
  <si>
    <t>Specification</t>
  </si>
  <si>
    <t>Suggested</t>
  </si>
  <si>
    <t xml:space="preserve">SqM / M required </t>
  </si>
  <si>
    <t>£ per SqM</t>
  </si>
  <si>
    <t>Sub total cost</t>
  </si>
  <si>
    <t># Units per M, SqM or CuM</t>
  </si>
  <si>
    <t>Total # Units</t>
  </si>
  <si>
    <t>£ per Unit</t>
  </si>
  <si>
    <t>TOTAL £</t>
  </si>
  <si>
    <t>VAT @ 20%</t>
  </si>
  <si>
    <t>SUB TOTAL</t>
  </si>
  <si>
    <t>Birch-faced ply</t>
  </si>
  <si>
    <t>WISA Twin birch faced, 1220x2440x18</t>
  </si>
  <si>
    <t>Dowels</t>
  </si>
  <si>
    <t>8mm x 30mm</t>
  </si>
  <si>
    <t>IRONMONGERY</t>
  </si>
  <si>
    <t>Hinges</t>
  </si>
  <si>
    <t>102x75x3mm</t>
  </si>
  <si>
    <t>Tubular latch</t>
  </si>
  <si>
    <t>80mm, steel with</t>
  </si>
  <si>
    <t>Handle set</t>
  </si>
  <si>
    <t>Brushed stainless steel</t>
  </si>
  <si>
    <t>TREATMENT</t>
  </si>
  <si>
    <t>Osmo Oil</t>
  </si>
  <si>
    <t>Raw, 775ml</t>
  </si>
  <si>
    <t>http://www.wood-finishes-direct.com/product/osmo-polyx-oil-raw-3044?gclid=CLDHtePG39ECFUK7Gwod3Z8EqQ</t>
  </si>
  <si>
    <t>MATERIALS TOTAL</t>
  </si>
  <si>
    <t>PRODUCTION COSTS</t>
  </si>
  <si>
    <t>CNC cutting</t>
  </si>
  <si>
    <t>CNC per sheet</t>
  </si>
  <si>
    <t>Sanding</t>
  </si>
  <si>
    <t>Delivery</t>
  </si>
  <si>
    <t>Installation</t>
  </si>
  <si>
    <t>PROJECT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</si>
</sst>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###############"/>
    <numFmt numFmtId="165" formatCode="&quot;£&quot;#,##0.00"/>
  </numFmts>
  <fonts count="18">
    <font>
      <sz val="10.0"/>
      <color rgb="FF000000"/>
      <name val="Arial"/>
    </font>
    <font>
      <b/>
      <sz val="24.0"/>
      <name val="Roboto"/>
    </font>
    <font>
      <b/>
      <sz val="10.0"/>
      <name val="Roboto"/>
    </font>
    <font>
      <name val="Roboto"/>
    </font>
    <font>
      <sz val="10.0"/>
      <name val="Roboto"/>
    </font>
    <font>
      <color rgb="FF000000"/>
      <name val="Roboto"/>
    </font>
    <font>
      <b/>
      <sz val="10.0"/>
      <color rgb="FF000000"/>
      <name val="Roboto"/>
    </font>
    <font/>
    <font>
      <b/>
      <sz val="10.0"/>
      <color rgb="FFFFFFFF"/>
      <name val="Roboto"/>
    </font>
    <font>
      <sz val="10.0"/>
      <color rgb="FFFFFFFF"/>
      <name val="Roboto"/>
    </font>
    <font>
      <u/>
      <color rgb="FF0000FF"/>
      <name val="Roboto"/>
    </font>
    <font>
      <b/>
      <name val="Roboto"/>
    </font>
    <font>
      <u/>
      <color rgb="FF0000FF"/>
      <name val="Roboto"/>
    </font>
    <font>
      <sz val="10.0"/>
      <color rgb="FF000000"/>
      <name val="Roboto"/>
    </font>
    <font>
      <u/>
      <color rgb="FF0000FF"/>
      <name val="Roboto"/>
    </font>
    <font>
      <b/>
      <sz val="17.0"/>
      <color rgb="FFFFFFFF"/>
      <name val="Roboto"/>
    </font>
    <font>
      <sz val="11.0"/>
      <color rgb="FF000000"/>
      <name val="Roboto"/>
    </font>
    <font>
      <b/>
      <sz val="18.0"/>
      <color rgb="FFFFFFFF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3" numFmtId="14" xfId="0" applyAlignment="1" applyFont="1" applyNumberFormat="1">
      <alignment horizontal="left" vertical="center"/>
    </xf>
    <xf borderId="0" fillId="0" fontId="3" numFmtId="14" xfId="0" applyAlignment="1" applyFont="1" applyNumberFormat="1">
      <alignment horizontal="left" vertical="center"/>
    </xf>
    <xf borderId="0" fillId="0" fontId="3" numFmtId="0" xfId="0" applyAlignment="1" applyFont="1">
      <alignment horizontal="left" vertical="center"/>
    </xf>
    <xf borderId="0" fillId="0" fontId="4" numFmtId="0" xfId="0" applyFont="1"/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2" fontId="6" numFmtId="164" xfId="0" applyAlignment="1" applyBorder="1" applyFill="1" applyFont="1" applyNumberFormat="1">
      <alignment horizontal="center" vertical="center"/>
    </xf>
    <xf borderId="0" fillId="0" fontId="7" numFmtId="0" xfId="0" applyBorder="1" applyFont="1"/>
    <xf borderId="0" fillId="0" fontId="7" numFmtId="0" xfId="0" applyBorder="1" applyFont="1"/>
    <xf borderId="0" fillId="0" fontId="6" numFmtId="164" xfId="0" applyAlignment="1" applyFont="1" applyNumberFormat="1">
      <alignment horizontal="center" vertical="center"/>
    </xf>
    <xf borderId="0" fillId="2" fontId="6" numFmtId="165" xfId="0" applyAlignment="1" applyBorder="1" applyFont="1" applyNumberFormat="1">
      <alignment horizontal="center" vertical="center"/>
    </xf>
    <xf borderId="0" fillId="2" fontId="6" numFmtId="165" xfId="0" applyAlignment="1" applyBorder="1" applyFont="1" applyNumberFormat="1">
      <alignment horizontal="center" vertical="center"/>
    </xf>
    <xf borderId="0" fillId="3" fontId="8" numFmtId="0" xfId="0" applyAlignment="1" applyBorder="1" applyFill="1" applyFont="1">
      <alignment horizontal="left" vertical="center"/>
    </xf>
    <xf borderId="0" fillId="3" fontId="8" numFmtId="164" xfId="0" applyAlignment="1" applyBorder="1" applyFont="1" applyNumberFormat="1">
      <alignment horizontal="left" vertical="center"/>
    </xf>
    <xf borderId="0" fillId="3" fontId="8" numFmtId="165" xfId="0" applyAlignment="1" applyBorder="1" applyFont="1" applyNumberFormat="1">
      <alignment horizontal="left" vertical="center"/>
    </xf>
    <xf borderId="0" fillId="3" fontId="9" numFmtId="165" xfId="0" applyAlignment="1" applyBorder="1" applyFont="1" applyNumberFormat="1">
      <alignment horizontal="left" vertical="center"/>
    </xf>
    <xf borderId="0" fillId="2" fontId="2" numFmtId="0" xfId="0" applyAlignment="1" applyBorder="1" applyFont="1">
      <alignment horizontal="right" vertical="center"/>
    </xf>
    <xf borderId="0" fillId="0" fontId="10" numFmtId="0" xfId="0" applyAlignment="1" applyFont="1">
      <alignment vertical="center"/>
    </xf>
    <xf borderId="0" fillId="0" fontId="3" numFmtId="164" xfId="0" applyAlignment="1" applyFont="1" applyNumberFormat="1">
      <alignment vertical="center"/>
    </xf>
    <xf borderId="0" fillId="0" fontId="3" numFmtId="165" xfId="0" applyAlignment="1" applyFont="1" applyNumberFormat="1">
      <alignment vertical="center"/>
    </xf>
    <xf borderId="0" fillId="0" fontId="3" numFmtId="164" xfId="0" applyAlignment="1" applyFont="1" applyNumberFormat="1">
      <alignment horizontal="left" vertical="center"/>
    </xf>
    <xf borderId="0" fillId="0" fontId="3" numFmtId="165" xfId="0" applyAlignment="1" applyFont="1" applyNumberFormat="1">
      <alignment horizontal="left" vertical="center"/>
    </xf>
    <xf borderId="0" fillId="0" fontId="2" numFmtId="165" xfId="0" applyAlignment="1" applyFont="1" applyNumberFormat="1">
      <alignment horizontal="left" vertical="center"/>
    </xf>
    <xf borderId="0" fillId="0" fontId="11" numFmtId="0" xfId="0" applyFont="1"/>
    <xf borderId="0" fillId="0" fontId="3" numFmtId="0" xfId="0" applyFont="1"/>
    <xf borderId="0" fillId="0" fontId="12" numFmtId="0" xfId="0" applyFont="1"/>
    <xf borderId="0" fillId="0" fontId="13" numFmtId="0" xfId="0" applyFont="1"/>
    <xf borderId="0" fillId="0" fontId="13" numFmtId="0" xfId="0" applyAlignment="1" applyFont="1">
      <alignment/>
    </xf>
    <xf borderId="0" fillId="2" fontId="7" numFmtId="0" xfId="0" applyFont="1"/>
    <xf borderId="0" fillId="2" fontId="2" numFmtId="165" xfId="0" applyAlignment="1" applyBorder="1" applyFont="1" applyNumberFormat="1">
      <alignment horizontal="left" vertical="center"/>
    </xf>
    <xf borderId="0" fillId="2" fontId="3" numFmtId="165" xfId="0" applyAlignment="1" applyBorder="1" applyFont="1" applyNumberFormat="1">
      <alignment horizontal="left" vertical="center"/>
    </xf>
    <xf borderId="0" fillId="4" fontId="8" numFmtId="0" xfId="0" applyAlignment="1" applyBorder="1" applyFill="1" applyFont="1">
      <alignment horizontal="left" vertical="center"/>
    </xf>
    <xf borderId="0" fillId="0" fontId="3" numFmtId="164" xfId="0" applyAlignment="1" applyFont="1" applyNumberFormat="1">
      <alignment horizontal="left" vertical="center"/>
    </xf>
    <xf borderId="0" fillId="0" fontId="11" numFmtId="165" xfId="0" applyAlignment="1" applyFont="1" applyNumberFormat="1">
      <alignment horizontal="left" vertical="center"/>
    </xf>
    <xf borderId="0" fillId="0" fontId="14" numFmtId="0" xfId="0" applyAlignment="1" applyFont="1">
      <alignment horizontal="left" vertical="center"/>
    </xf>
    <xf borderId="0" fillId="0" fontId="3" numFmtId="165" xfId="0" applyAlignment="1" applyFont="1" applyNumberFormat="1">
      <alignment horizontal="left" vertical="center"/>
    </xf>
    <xf borderId="0" fillId="4" fontId="15" numFmtId="0" xfId="0" applyAlignment="1" applyBorder="1" applyFont="1">
      <alignment horizontal="right" vertical="center"/>
    </xf>
    <xf borderId="0" fillId="4" fontId="8" numFmtId="165" xfId="0" applyAlignment="1" applyBorder="1" applyFont="1" applyNumberFormat="1">
      <alignment horizontal="left" vertical="center"/>
    </xf>
    <xf borderId="0" fillId="4" fontId="9" numFmtId="165" xfId="0" applyAlignment="1" applyBorder="1" applyFont="1" applyNumberFormat="1">
      <alignment horizontal="left" vertical="center"/>
    </xf>
    <xf borderId="0" fillId="0" fontId="6" numFmtId="0" xfId="0" applyAlignment="1" applyFont="1">
      <alignment horizontal="left" vertical="center"/>
    </xf>
    <xf borderId="0" fillId="0" fontId="16" numFmtId="164" xfId="0" applyAlignment="1" applyFont="1" applyNumberFormat="1">
      <alignment horizontal="left"/>
    </xf>
    <xf borderId="0" fillId="0" fontId="5" numFmtId="165" xfId="0" applyAlignment="1" applyFont="1" applyNumberFormat="1">
      <alignment horizontal="left" vertical="center"/>
    </xf>
    <xf borderId="0" fillId="0" fontId="3" numFmtId="0" xfId="0" applyAlignment="1" applyFont="1">
      <alignment vertical="center"/>
    </xf>
    <xf borderId="0" fillId="0" fontId="4" numFmtId="165" xfId="0" applyFont="1" applyNumberFormat="1"/>
    <xf borderId="0" fillId="5" fontId="2" numFmtId="0" xfId="0" applyAlignment="1" applyBorder="1" applyFill="1" applyFont="1">
      <alignment horizontal="right" vertical="center"/>
    </xf>
    <xf borderId="0" fillId="5" fontId="2" numFmtId="165" xfId="0" applyAlignment="1" applyBorder="1" applyFont="1" applyNumberFormat="1">
      <alignment horizontal="left" vertical="center"/>
    </xf>
    <xf borderId="0" fillId="5" fontId="3" numFmtId="165" xfId="0" applyAlignment="1" applyBorder="1" applyFont="1" applyNumberFormat="1">
      <alignment horizontal="left" vertical="center"/>
    </xf>
    <xf borderId="0" fillId="4" fontId="17" numFmtId="0" xfId="0" applyAlignment="1" applyBorder="1" applyFont="1">
      <alignment horizontal="right" vertic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lathamtimber.co.uk/downloads/james-latham-product-price-guide-65.pdf" TargetMode="External"/><Relationship Id="rId3" Type="http://schemas.openxmlformats.org/officeDocument/2006/relationships/hyperlink" Target="http://www.diy.com/departments/bq-dowel-8mm-x-30mm-pack-of-25/243300_BQ.prd" TargetMode="External"/><Relationship Id="rId4" Type="http://schemas.openxmlformats.org/officeDocument/2006/relationships/hyperlink" Target="http://www.diy.com/departments/stainless-steel-grade-11-ball-bearing-hinge-pair-of-2/29418_BQ.prd" TargetMode="External"/><Relationship Id="rId9" Type="http://schemas.openxmlformats.org/officeDocument/2006/relationships/vmlDrawing" Target="../drawings/vmlDrawing1.vml"/><Relationship Id="rId5" Type="http://schemas.openxmlformats.org/officeDocument/2006/relationships/hyperlink" Target="http://www.diy.com/departments/bq-tubular-latch-l80mm/171955_BQ.prd" TargetMode="External"/><Relationship Id="rId6" Type="http://schemas.openxmlformats.org/officeDocument/2006/relationships/hyperlink" Target="http://www.diy.com/departments/bq-satin-stainless-steel-effect-straight-internal-external-lever-latch-door-handle-pack-of-2/190881_BQ.prd" TargetMode="External"/><Relationship Id="rId7" Type="http://schemas.openxmlformats.org/officeDocument/2006/relationships/hyperlink" Target="http://www.wood-finishes-direct.com/product/osmo-polyx-oil-raw-3044?gclid=CLDHtePG39ECFUK7Gwod3Z8EqQ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7.29" defaultRowHeight="15.0"/>
  <cols>
    <col customWidth="1" min="1" max="1" width="25.29"/>
    <col customWidth="1" min="2" max="2" width="27.29"/>
    <col customWidth="1" min="3" max="3" width="28.29"/>
    <col customWidth="1" min="4" max="12" width="10.86"/>
  </cols>
  <sheetData>
    <row r="1" ht="15.75" customHeight="1">
      <c r="A1" s="1" t="s">
        <v>0</v>
      </c>
    </row>
    <row r="2" ht="15.75" customHeight="1">
      <c r="A2" s="2" t="s">
        <v>1</v>
      </c>
      <c r="B2" s="3">
        <v>42761.0</v>
      </c>
      <c r="L2" s="4"/>
    </row>
    <row r="3" ht="15.75" customHeight="1">
      <c r="A3" s="2" t="s">
        <v>2</v>
      </c>
      <c r="B3" s="5" t="s">
        <v>3</v>
      </c>
      <c r="L3" s="5"/>
    </row>
    <row r="4" ht="15.75" customHeight="1">
      <c r="A4" s="2" t="s">
        <v>4</v>
      </c>
      <c r="B4" s="5" t="s">
        <v>5</v>
      </c>
      <c r="C4" s="5"/>
      <c r="D4" s="6"/>
      <c r="E4" s="5"/>
      <c r="F4" s="5"/>
      <c r="G4" s="5"/>
      <c r="H4" s="5"/>
      <c r="I4" s="5"/>
      <c r="J4" s="5"/>
      <c r="K4" s="5"/>
      <c r="L4" s="5"/>
    </row>
    <row r="5" ht="15.75" customHeight="1">
      <c r="A5" s="7" t="s">
        <v>6</v>
      </c>
      <c r="B5" s="8" t="s">
        <v>7</v>
      </c>
      <c r="L5" s="5"/>
    </row>
    <row r="6" ht="15.75" customHeight="1">
      <c r="A6" s="2" t="s">
        <v>8</v>
      </c>
      <c r="B6" s="9" t="s">
        <v>9</v>
      </c>
      <c r="L6" s="10"/>
    </row>
    <row r="7" ht="15.75" customHeight="1">
      <c r="A7" s="11"/>
      <c r="B7" s="5"/>
      <c r="L7" s="5"/>
    </row>
    <row r="8" ht="15.75" customHeight="1">
      <c r="A8" s="11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ht="15.75" customHeight="1">
      <c r="A9" s="12" t="s">
        <v>10</v>
      </c>
      <c r="D9" s="13" t="s">
        <v>11</v>
      </c>
      <c r="E9" s="14"/>
      <c r="F9" s="15"/>
      <c r="G9" s="16" t="s">
        <v>12</v>
      </c>
      <c r="J9" s="17" t="s">
        <v>13</v>
      </c>
      <c r="K9" s="15"/>
      <c r="L9" s="18" t="s">
        <v>8</v>
      </c>
    </row>
    <row r="10" ht="15.75" customHeight="1">
      <c r="A10" s="19" t="s">
        <v>14</v>
      </c>
      <c r="B10" s="19" t="s">
        <v>15</v>
      </c>
      <c r="C10" s="19" t="s">
        <v>16</v>
      </c>
      <c r="D10" s="20" t="s">
        <v>17</v>
      </c>
      <c r="E10" s="21" t="s">
        <v>18</v>
      </c>
      <c r="F10" s="21" t="s">
        <v>19</v>
      </c>
      <c r="G10" s="20" t="s">
        <v>20</v>
      </c>
      <c r="H10" s="20" t="s">
        <v>21</v>
      </c>
      <c r="I10" s="21" t="s">
        <v>22</v>
      </c>
      <c r="J10" s="21" t="s">
        <v>23</v>
      </c>
      <c r="K10" s="22" t="s">
        <v>24</v>
      </c>
      <c r="L10" s="22"/>
    </row>
    <row r="11" ht="15.75" customHeight="1">
      <c r="A11" s="23" t="s">
        <v>25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5"/>
    </row>
    <row r="12" ht="15.75" customHeight="1">
      <c r="A12" s="11" t="s">
        <v>26</v>
      </c>
      <c r="B12" s="5" t="s">
        <v>27</v>
      </c>
      <c r="C12" s="24" t="str">
        <f>HYPERLINK("http://www.lathamtimber.co.uk/downloads/james-latham-product-price-guide-65.pdf","http://www.lathamtimber.co.uk/downloads/james-latham-product-price-guide-65.pdf")</f>
        <v>http://www.lathamtimber.co.uk/downloads/james-latham-product-price-guide-65.pdf</v>
      </c>
      <c r="D12" s="25"/>
      <c r="E12" s="26"/>
      <c r="F12" s="26"/>
      <c r="G12" s="25"/>
      <c r="H12" s="27">
        <v>3.0</v>
      </c>
      <c r="I12" s="28">
        <v>43.1</v>
      </c>
      <c r="J12" s="29">
        <f t="shared" ref="J12:J13" si="1">I12*H12</f>
        <v>129.3</v>
      </c>
      <c r="K12" s="28"/>
      <c r="L12" s="28"/>
    </row>
    <row r="13" ht="15.75" customHeight="1">
      <c r="A13" s="30" t="s">
        <v>28</v>
      </c>
      <c r="B13" s="31" t="s">
        <v>29</v>
      </c>
      <c r="C13" s="32" t="str">
        <f>HYPERLINK("http://www.diy.com/departments/bq-dowel-8mm-x-30mm-pack-of-25/243300_BQ.prd","http://www.diy.com/departments/bq-dowel-8mm-x-30mm-pack-of-25/243300_BQ.prd")</f>
        <v>http://www.diy.com/departments/bq-dowel-8mm-x-30mm-pack-of-25/243300_BQ.prd</v>
      </c>
      <c r="D13" s="33"/>
      <c r="E13" s="33"/>
      <c r="F13" s="33"/>
      <c r="G13" s="33"/>
      <c r="H13" s="34">
        <v>1.0</v>
      </c>
      <c r="I13" s="34">
        <v>1.82</v>
      </c>
      <c r="J13" s="29">
        <f t="shared" si="1"/>
        <v>1.82</v>
      </c>
      <c r="K13" s="28"/>
      <c r="L13" s="28"/>
    </row>
    <row r="14" ht="15.75" customHeight="1">
      <c r="A14" s="35"/>
      <c r="B14" s="35"/>
      <c r="C14" s="35"/>
      <c r="D14" s="35"/>
      <c r="E14" s="35"/>
      <c r="F14" s="35"/>
      <c r="G14" s="35"/>
      <c r="H14" s="35"/>
      <c r="I14" s="35"/>
      <c r="J14" s="36">
        <f>SUM(J12:J13)</f>
        <v>131.12</v>
      </c>
      <c r="K14" s="37">
        <f>(J14/100)*20</f>
        <v>26.224</v>
      </c>
      <c r="L14" s="37"/>
    </row>
    <row r="15" ht="15.75" customHeight="1">
      <c r="A15" s="38" t="s">
        <v>30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</row>
    <row r="16" ht="15.75" customHeight="1">
      <c r="A16" s="11" t="s">
        <v>31</v>
      </c>
      <c r="B16" s="5" t="s">
        <v>32</v>
      </c>
      <c r="C16" s="24" t="str">
        <f>HYPERLINK("http://www.diy.com/departments/stainless-steel-grade-11-ball-bearing-hinge-pair-of-2/29418_BQ.prd","http://www.diy.com/departments/stainless-steel-grade-11-ball-bearing-hinge-pair-of-2/29418_BQ.prd")</f>
        <v>http://www.diy.com/departments/stainless-steel-grade-11-ball-bearing-hinge-pair-of-2/29418_BQ.prd</v>
      </c>
      <c r="D16" s="25"/>
      <c r="E16" s="26"/>
      <c r="F16" s="26"/>
      <c r="G16" s="25"/>
      <c r="H16" s="27">
        <v>1.5</v>
      </c>
      <c r="I16" s="28">
        <v>7.02</v>
      </c>
      <c r="J16" s="29">
        <f t="shared" ref="J16:J18" si="2">I16*H16</f>
        <v>10.53</v>
      </c>
      <c r="K16" s="28">
        <f t="shared" ref="K16:K18" si="3">0.2*I16</f>
        <v>1.404</v>
      </c>
      <c r="L16" s="28"/>
    </row>
    <row r="17" ht="15.75" customHeight="1">
      <c r="A17" s="11" t="s">
        <v>33</v>
      </c>
      <c r="B17" s="5" t="s">
        <v>34</v>
      </c>
      <c r="C17" s="24" t="str">
        <f>HYPERLINK("http://www.diy.com/departments/bq-tubular-latch-l80mm/171955_BQ.prd","http://www.diy.com/departments/bq-tubular-latch-l80mm/171955_BQ.prd")</f>
        <v>http://www.diy.com/departments/bq-tubular-latch-l80mm/171955_BQ.prd</v>
      </c>
      <c r="D17" s="25"/>
      <c r="E17" s="26"/>
      <c r="F17" s="26"/>
      <c r="G17" s="25"/>
      <c r="H17" s="39">
        <v>1.0</v>
      </c>
      <c r="I17" s="28">
        <v>3.19</v>
      </c>
      <c r="J17" s="29">
        <f t="shared" si="2"/>
        <v>3.19</v>
      </c>
      <c r="K17" s="28">
        <f t="shared" si="3"/>
        <v>0.638</v>
      </c>
      <c r="L17" s="28"/>
    </row>
    <row r="18" ht="15.75" customHeight="1">
      <c r="A18" s="11" t="s">
        <v>35</v>
      </c>
      <c r="B18" s="5" t="s">
        <v>36</v>
      </c>
      <c r="C18" s="32" t="str">
        <f>HYPERLINK("http://www.diy.com/departments/bq-satin-stainless-steel-effect-straight-internal-external-lever-latch-door-handle-pack-of-2/190881_BQ.prd","http://www.diy.com/departments/bq-satin-stainless-steel-effect-straight-internal-external-lever-latch-door-handle-pack-of-2/190881_BQ.prd")</f>
        <v>http://www.diy.com/departments/bq-satin-stainless-steel-effect-straight-internal-external-lever-latch-door-handle-pack-of-2/190881_BQ.prd</v>
      </c>
      <c r="D18" s="25"/>
      <c r="E18" s="26"/>
      <c r="F18" s="26"/>
      <c r="G18" s="25"/>
      <c r="H18" s="39">
        <v>1.0</v>
      </c>
      <c r="I18" s="28">
        <f>14.17</f>
        <v>14.17</v>
      </c>
      <c r="J18" s="40">
        <f t="shared" si="2"/>
        <v>14.17</v>
      </c>
      <c r="K18" s="28">
        <f t="shared" si="3"/>
        <v>2.834</v>
      </c>
      <c r="L18" s="28"/>
    </row>
    <row r="19" ht="15.75" customHeight="1">
      <c r="A19" s="23" t="s">
        <v>25</v>
      </c>
      <c r="B19" s="14"/>
      <c r="C19" s="14"/>
      <c r="D19" s="14"/>
      <c r="E19" s="14"/>
      <c r="F19" s="14"/>
      <c r="G19" s="14"/>
      <c r="H19" s="14"/>
      <c r="I19" s="15"/>
      <c r="J19" s="36">
        <f>SUM(J16:J18)</f>
        <v>27.89</v>
      </c>
      <c r="K19" s="37"/>
      <c r="L19" s="37"/>
    </row>
    <row r="20" ht="15.75" customHeight="1">
      <c r="A20" s="38" t="s">
        <v>37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5"/>
    </row>
    <row r="21" ht="15.75" customHeight="1">
      <c r="A21" s="2" t="s">
        <v>38</v>
      </c>
      <c r="B21" s="5" t="s">
        <v>39</v>
      </c>
      <c r="C21" s="41" t="s">
        <v>40</v>
      </c>
      <c r="D21" s="39"/>
      <c r="E21" s="28"/>
      <c r="F21" s="28"/>
      <c r="G21" s="39"/>
      <c r="H21" s="39">
        <v>1.0</v>
      </c>
      <c r="I21" s="42">
        <v>6.99</v>
      </c>
      <c r="J21" s="29">
        <f>I21*H21</f>
        <v>6.99</v>
      </c>
      <c r="K21" s="28">
        <f t="shared" ref="K21:K23" si="4">(J21/100)*20</f>
        <v>1.398</v>
      </c>
      <c r="L21" s="28"/>
    </row>
    <row r="22" ht="15.75" customHeight="1">
      <c r="A22" s="23" t="s">
        <v>25</v>
      </c>
      <c r="B22" s="14"/>
      <c r="C22" s="14"/>
      <c r="D22" s="14"/>
      <c r="E22" s="14"/>
      <c r="F22" s="14"/>
      <c r="G22" s="14"/>
      <c r="H22" s="14"/>
      <c r="I22" s="15"/>
      <c r="J22" s="36">
        <f>SUM(J21)</f>
        <v>6.99</v>
      </c>
      <c r="K22" s="37">
        <f t="shared" si="4"/>
        <v>1.398</v>
      </c>
      <c r="L22" s="37"/>
    </row>
    <row r="23" ht="14.25" customHeight="1">
      <c r="A23" s="43" t="s">
        <v>41</v>
      </c>
      <c r="B23" s="14"/>
      <c r="C23" s="14"/>
      <c r="D23" s="14"/>
      <c r="E23" s="14"/>
      <c r="F23" s="14"/>
      <c r="G23" s="14"/>
      <c r="H23" s="14"/>
      <c r="I23" s="15"/>
      <c r="J23" s="44">
        <f>J22+J19+J14</f>
        <v>166</v>
      </c>
      <c r="K23" s="45">
        <f t="shared" si="4"/>
        <v>33.2</v>
      </c>
      <c r="L23" s="45"/>
    </row>
    <row r="24" ht="14.25" customHeight="1">
      <c r="A24" s="38" t="s">
        <v>42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5"/>
    </row>
    <row r="25" ht="15.75" customHeight="1">
      <c r="A25" s="46" t="s">
        <v>43</v>
      </c>
      <c r="B25" s="5" t="s">
        <v>44</v>
      </c>
      <c r="C25" s="5"/>
      <c r="D25" s="39"/>
      <c r="E25" s="28"/>
      <c r="F25" s="28"/>
      <c r="G25" s="39"/>
      <c r="H25" s="47">
        <v>3.0</v>
      </c>
      <c r="I25" s="48">
        <v>25.0</v>
      </c>
      <c r="J25" s="29">
        <f>I25*H25</f>
        <v>75</v>
      </c>
      <c r="K25" s="28"/>
      <c r="L25" s="28"/>
    </row>
    <row r="26" ht="15.75" customHeight="1">
      <c r="A26" s="11" t="s">
        <v>45</v>
      </c>
      <c r="B26" s="49"/>
      <c r="C26" s="49"/>
      <c r="D26" s="25"/>
      <c r="E26" s="26"/>
      <c r="F26" s="26"/>
      <c r="G26" s="25"/>
      <c r="H26" s="25"/>
      <c r="I26" s="33"/>
      <c r="J26" s="50"/>
      <c r="K26" s="28"/>
      <c r="L26" s="28"/>
    </row>
    <row r="27" ht="15.75" customHeight="1">
      <c r="A27" s="11" t="s">
        <v>46</v>
      </c>
      <c r="B27" s="49"/>
      <c r="C27" s="49"/>
      <c r="D27" s="25"/>
      <c r="E27" s="26"/>
      <c r="F27" s="26"/>
      <c r="G27" s="25"/>
      <c r="H27" s="25"/>
      <c r="I27" s="33"/>
      <c r="J27" s="50"/>
      <c r="K27" s="28"/>
      <c r="L27" s="28"/>
    </row>
    <row r="28" ht="15.75" customHeight="1">
      <c r="A28" s="11" t="s">
        <v>47</v>
      </c>
      <c r="B28" s="49"/>
      <c r="C28" s="49"/>
      <c r="D28" s="25"/>
      <c r="E28" s="26"/>
      <c r="F28" s="26"/>
      <c r="G28" s="25"/>
      <c r="H28" s="25"/>
      <c r="I28" s="33"/>
      <c r="J28" s="50"/>
      <c r="K28" s="28"/>
      <c r="L28" s="28"/>
    </row>
    <row r="29" ht="15.75" customHeight="1">
      <c r="A29" s="51"/>
      <c r="B29" s="14"/>
      <c r="C29" s="14"/>
      <c r="D29" s="14"/>
      <c r="E29" s="14"/>
      <c r="F29" s="14"/>
      <c r="G29" s="14"/>
      <c r="H29" s="14"/>
      <c r="I29" s="15"/>
      <c r="J29" s="52">
        <f>SUM(J25:J28)</f>
        <v>75</v>
      </c>
      <c r="K29" s="53"/>
      <c r="L29" s="53"/>
    </row>
    <row r="30" ht="15.75" customHeight="1">
      <c r="A30" s="54" t="s">
        <v>48</v>
      </c>
      <c r="B30" s="14"/>
      <c r="C30" s="14"/>
      <c r="D30" s="14"/>
      <c r="E30" s="14"/>
      <c r="F30" s="14"/>
      <c r="G30" s="14"/>
      <c r="H30" s="14"/>
      <c r="I30" s="15"/>
      <c r="J30" s="44">
        <f>SUM(J29+J23)</f>
        <v>241</v>
      </c>
      <c r="K30" s="45">
        <f>(J30/100)*20</f>
        <v>48.2</v>
      </c>
      <c r="L30" s="45"/>
    </row>
    <row r="31" ht="15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ht="15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ht="15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</row>
    <row r="34" ht="15.7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</row>
    <row r="35" ht="15.7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</row>
    <row r="36" ht="15.7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</row>
    <row r="37" ht="15.7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</row>
    <row r="38" ht="15.7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</row>
    <row r="39" ht="15.7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</row>
    <row r="40" ht="15.7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</row>
    <row r="41" ht="15.7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</row>
    <row r="42" ht="15.7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</row>
    <row r="43" ht="15.7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</row>
    <row r="44" ht="15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</row>
    <row r="45" ht="15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</row>
    <row r="46" ht="15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</row>
    <row r="47" ht="15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</row>
    <row r="48" ht="15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</row>
    <row r="49" ht="15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</row>
    <row r="50" ht="15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</row>
    <row r="51" ht="15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</row>
    <row r="52" ht="15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</row>
    <row r="53" ht="15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</row>
    <row r="54" ht="15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</row>
    <row r="55" ht="15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</row>
    <row r="56" ht="15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</row>
    <row r="57" ht="15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</row>
    <row r="58" ht="15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</row>
    <row r="59" ht="15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</row>
    <row r="60" ht="15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</row>
    <row r="61" ht="15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</row>
    <row r="62" ht="15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</row>
    <row r="63" ht="15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</row>
    <row r="64" ht="15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</row>
    <row r="65" ht="15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</row>
    <row r="66" ht="15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</row>
    <row r="67" ht="15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</row>
    <row r="68" ht="15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</row>
    <row r="69" ht="15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</row>
    <row r="70" ht="15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</row>
    <row r="71" ht="15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</row>
    <row r="72" ht="15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</row>
    <row r="73" ht="15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</row>
    <row r="74" ht="15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</row>
    <row r="75" ht="15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</row>
    <row r="76" ht="15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</row>
    <row r="77" ht="15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</row>
    <row r="78" ht="15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</row>
    <row r="79" ht="15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</row>
    <row r="80" ht="15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</row>
    <row r="81" ht="15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ht="15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</row>
    <row r="83" ht="15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</row>
    <row r="84" ht="15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</row>
    <row r="85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</row>
    <row r="86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</row>
    <row r="87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</row>
    <row r="88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</row>
    <row r="89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</row>
    <row r="90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</row>
    <row r="91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</row>
    <row r="94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</row>
    <row r="97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</row>
    <row r="100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</row>
    <row r="1001" ht="15.75" customHeight="1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</row>
  </sheetData>
  <mergeCells count="19">
    <mergeCell ref="A19:I19"/>
    <mergeCell ref="A22:I22"/>
    <mergeCell ref="A23:I23"/>
    <mergeCell ref="A30:I30"/>
    <mergeCell ref="A29:I29"/>
    <mergeCell ref="A20:L20"/>
    <mergeCell ref="A24:L24"/>
    <mergeCell ref="D9:F9"/>
    <mergeCell ref="A9:C9"/>
    <mergeCell ref="B7:K7"/>
    <mergeCell ref="B6:K6"/>
    <mergeCell ref="B5:K5"/>
    <mergeCell ref="B2:K2"/>
    <mergeCell ref="B3:K3"/>
    <mergeCell ref="G9:I9"/>
    <mergeCell ref="A1:L1"/>
    <mergeCell ref="A11:L11"/>
    <mergeCell ref="A15:L15"/>
    <mergeCell ref="J9:K9"/>
  </mergeCells>
  <hyperlinks>
    <hyperlink r:id="rId2" ref="C12"/>
    <hyperlink r:id="rId3" ref="C13"/>
    <hyperlink r:id="rId4" ref="C16"/>
    <hyperlink r:id="rId5" ref="C17"/>
    <hyperlink r:id="rId6" ref="C18"/>
    <hyperlink r:id="rId7" ref="C21"/>
  </hyperlinks>
  <drawing r:id="rId8"/>
  <legacyDrawing r:id="rId9"/>
</worksheet>
</file>