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is469/Google Drive/PNNL projects/Hans-Colin/orchard/metadata/"/>
    </mc:Choice>
  </mc:AlternateContent>
  <bookViews>
    <workbookView xWindow="48120" yWindow="-14420" windowWidth="30140" windowHeight="28260" tabRatio="500" activeTab="2"/>
  </bookViews>
  <sheets>
    <sheet name="FromMiseq" sheetId="1" r:id="rId1"/>
    <sheet name="prepInfo" sheetId="2" r:id="rId2"/>
    <sheet name="sampleInfo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3" i="3" l="1"/>
  <c r="U3" i="3"/>
  <c r="U2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27" i="3"/>
  <c r="U35" i="3"/>
  <c r="U26" i="3"/>
  <c r="U31" i="3"/>
  <c r="U30" i="3"/>
  <c r="U33" i="3"/>
  <c r="S33" i="3"/>
  <c r="U32" i="3"/>
  <c r="U29" i="3"/>
  <c r="U28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V2" i="3"/>
  <c r="V12" i="3"/>
  <c r="S9" i="3"/>
  <c r="S99" i="3"/>
  <c r="S94" i="3"/>
  <c r="S95" i="3"/>
  <c r="S96" i="3"/>
  <c r="S97" i="3"/>
  <c r="S98" i="3"/>
  <c r="S93" i="3"/>
  <c r="S92" i="3"/>
  <c r="S91" i="3"/>
  <c r="S86" i="3"/>
  <c r="S87" i="3"/>
  <c r="S88" i="3"/>
  <c r="S89" i="3"/>
  <c r="S90" i="3"/>
  <c r="S85" i="3"/>
  <c r="S84" i="3"/>
  <c r="S83" i="3"/>
  <c r="S78" i="3"/>
  <c r="S79" i="3"/>
  <c r="S80" i="3"/>
  <c r="S81" i="3"/>
  <c r="S82" i="3"/>
  <c r="S77" i="3"/>
  <c r="S76" i="3"/>
  <c r="S75" i="3"/>
  <c r="S70" i="3"/>
  <c r="S71" i="3"/>
  <c r="S72" i="3"/>
  <c r="S73" i="3"/>
  <c r="S74" i="3"/>
  <c r="S69" i="3"/>
  <c r="S68" i="3"/>
  <c r="S61" i="3"/>
  <c r="S62" i="3"/>
  <c r="S63" i="3"/>
  <c r="S64" i="3"/>
  <c r="S65" i="3"/>
  <c r="S66" i="3"/>
  <c r="S60" i="3"/>
  <c r="S59" i="3"/>
  <c r="S58" i="3"/>
  <c r="S53" i="3"/>
  <c r="S54" i="3"/>
  <c r="S55" i="3"/>
  <c r="S56" i="3"/>
  <c r="S57" i="3"/>
  <c r="S52" i="3"/>
  <c r="S51" i="3"/>
  <c r="S50" i="3"/>
  <c r="S45" i="3"/>
  <c r="S46" i="3"/>
  <c r="S47" i="3"/>
  <c r="S48" i="3"/>
  <c r="S49" i="3"/>
  <c r="S44" i="3"/>
  <c r="S42" i="3"/>
  <c r="S37" i="3"/>
  <c r="S38" i="3"/>
  <c r="S39" i="3"/>
  <c r="S40" i="3"/>
  <c r="S41" i="3"/>
  <c r="S36" i="3"/>
  <c r="S35" i="3"/>
  <c r="S28" i="3"/>
  <c r="S29" i="3"/>
  <c r="S30" i="3"/>
  <c r="S31" i="3"/>
  <c r="S32" i="3"/>
  <c r="S27" i="3"/>
  <c r="S18" i="3"/>
  <c r="S26" i="3"/>
  <c r="S25" i="3"/>
  <c r="S20" i="3"/>
  <c r="S21" i="3"/>
  <c r="S22" i="3"/>
  <c r="S23" i="3"/>
  <c r="S24" i="3"/>
  <c r="S19" i="3"/>
  <c r="S17" i="3"/>
  <c r="S12" i="3"/>
  <c r="S13" i="3"/>
  <c r="S14" i="3"/>
  <c r="S15" i="3"/>
  <c r="S16" i="3"/>
  <c r="S11" i="3"/>
  <c r="S10" i="3"/>
  <c r="S2" i="3"/>
  <c r="R2" i="3"/>
  <c r="S4" i="3"/>
  <c r="S5" i="3"/>
  <c r="S6" i="3"/>
  <c r="S7" i="3"/>
  <c r="S8" i="3"/>
  <c r="S3" i="3"/>
  <c r="V92" i="3"/>
  <c r="V84" i="3"/>
  <c r="V76" i="3"/>
  <c r="V68" i="3"/>
  <c r="V59" i="3"/>
  <c r="V51" i="3"/>
  <c r="V43" i="3"/>
  <c r="V35" i="3"/>
  <c r="V26" i="3"/>
  <c r="V18" i="3"/>
  <c r="V10" i="3"/>
  <c r="V99" i="3"/>
  <c r="V98" i="3"/>
  <c r="V97" i="3"/>
  <c r="V96" i="3"/>
  <c r="V95" i="3"/>
  <c r="V94" i="3"/>
  <c r="V93" i="3"/>
  <c r="V91" i="3"/>
  <c r="V90" i="3"/>
  <c r="V89" i="3"/>
  <c r="V88" i="3"/>
  <c r="V87" i="3"/>
  <c r="V86" i="3"/>
  <c r="V85" i="3"/>
  <c r="T82" i="3"/>
  <c r="V83" i="3"/>
  <c r="T81" i="3"/>
  <c r="V81" i="3"/>
  <c r="V82" i="3"/>
  <c r="V80" i="3"/>
  <c r="V79" i="3"/>
  <c r="V78" i="3"/>
  <c r="V77" i="3"/>
  <c r="V75" i="3"/>
  <c r="V74" i="3"/>
  <c r="V73" i="3"/>
  <c r="V72" i="3"/>
  <c r="V71" i="3"/>
  <c r="V70" i="3"/>
  <c r="V69" i="3"/>
  <c r="V66" i="3"/>
  <c r="V65" i="3"/>
  <c r="V64" i="3"/>
  <c r="V63" i="3"/>
  <c r="V62" i="3"/>
  <c r="V61" i="3"/>
  <c r="V60" i="3"/>
  <c r="V58" i="3"/>
  <c r="V57" i="3"/>
  <c r="V56" i="3"/>
  <c r="V55" i="3"/>
  <c r="V54" i="3"/>
  <c r="V53" i="3"/>
  <c r="V52" i="3"/>
  <c r="T49" i="3"/>
  <c r="V50" i="3"/>
  <c r="T48" i="3"/>
  <c r="V49" i="3"/>
  <c r="V48" i="3"/>
  <c r="V47" i="3"/>
  <c r="V46" i="3"/>
  <c r="V45" i="3"/>
  <c r="V44" i="3"/>
  <c r="V42" i="3"/>
  <c r="V41" i="3"/>
  <c r="V40" i="3"/>
  <c r="V39" i="3"/>
  <c r="V38" i="3"/>
  <c r="V37" i="3"/>
  <c r="V36" i="3"/>
  <c r="V33" i="3"/>
  <c r="V32" i="3"/>
  <c r="V31" i="3"/>
  <c r="V30" i="3"/>
  <c r="V29" i="3"/>
  <c r="V28" i="3"/>
  <c r="V27" i="3"/>
  <c r="V25" i="3"/>
  <c r="V24" i="3"/>
  <c r="V23" i="3"/>
  <c r="V22" i="3"/>
  <c r="V21" i="3"/>
  <c r="V20" i="3"/>
  <c r="V19" i="3"/>
  <c r="T16" i="3"/>
  <c r="V17" i="3"/>
  <c r="T15" i="3"/>
  <c r="V15" i="3"/>
  <c r="V16" i="3"/>
  <c r="V14" i="3"/>
  <c r="V13" i="3"/>
  <c r="V11" i="3"/>
  <c r="V4" i="3"/>
  <c r="V5" i="3"/>
  <c r="V6" i="3"/>
  <c r="V7" i="3"/>
  <c r="V8" i="3"/>
  <c r="V9" i="3"/>
  <c r="V3" i="3"/>
  <c r="R92" i="3"/>
  <c r="R84" i="3"/>
  <c r="R76" i="3"/>
  <c r="R59" i="3"/>
  <c r="R51" i="3"/>
  <c r="R43" i="3"/>
  <c r="R26" i="3"/>
  <c r="R18" i="3"/>
  <c r="R10" i="3"/>
  <c r="R35" i="3"/>
  <c r="R68" i="3"/>
  <c r="Q100" i="3"/>
  <c r="R11" i="3"/>
  <c r="R12" i="3"/>
  <c r="R13" i="3"/>
  <c r="R14" i="3"/>
  <c r="Q15" i="3"/>
  <c r="R15" i="3"/>
  <c r="Q16" i="3"/>
  <c r="R16" i="3"/>
  <c r="R19" i="3"/>
  <c r="R20" i="3"/>
  <c r="R21" i="3"/>
  <c r="R22" i="3"/>
  <c r="R23" i="3"/>
  <c r="R24" i="3"/>
  <c r="R25" i="3"/>
  <c r="R27" i="3"/>
  <c r="R28" i="3"/>
  <c r="R29" i="3"/>
  <c r="R30" i="3"/>
  <c r="R31" i="3"/>
  <c r="R32" i="3"/>
  <c r="R33" i="3"/>
  <c r="R36" i="3"/>
  <c r="R37" i="3"/>
  <c r="R38" i="3"/>
  <c r="R39" i="3"/>
  <c r="R40" i="3"/>
  <c r="R41" i="3"/>
  <c r="R42" i="3"/>
  <c r="R44" i="3"/>
  <c r="R45" i="3"/>
  <c r="R46" i="3"/>
  <c r="R47" i="3"/>
  <c r="Q48" i="3"/>
  <c r="R48" i="3"/>
  <c r="Q49" i="3"/>
  <c r="R49" i="3"/>
  <c r="R50" i="3"/>
  <c r="R52" i="3"/>
  <c r="R53" i="3"/>
  <c r="R54" i="3"/>
  <c r="R55" i="3"/>
  <c r="R56" i="3"/>
  <c r="R57" i="3"/>
  <c r="R58" i="3"/>
  <c r="R60" i="3"/>
  <c r="R61" i="3"/>
  <c r="R62" i="3"/>
  <c r="R63" i="3"/>
  <c r="R64" i="3"/>
  <c r="R65" i="3"/>
  <c r="R66" i="3"/>
  <c r="R69" i="3"/>
  <c r="R70" i="3"/>
  <c r="R71" i="3"/>
  <c r="R72" i="3"/>
  <c r="R73" i="3"/>
  <c r="R74" i="3"/>
  <c r="R75" i="3"/>
  <c r="R77" i="3"/>
  <c r="R78" i="3"/>
  <c r="R79" i="3"/>
  <c r="R80" i="3"/>
  <c r="Q81" i="3"/>
  <c r="R81" i="3"/>
  <c r="Q82" i="3"/>
  <c r="R82" i="3"/>
  <c r="R85" i="3"/>
  <c r="R86" i="3"/>
  <c r="R87" i="3"/>
  <c r="R88" i="3"/>
  <c r="R89" i="3"/>
  <c r="R90" i="3"/>
  <c r="R91" i="3"/>
  <c r="R93" i="3"/>
  <c r="R94" i="3"/>
  <c r="R95" i="3"/>
  <c r="R96" i="3"/>
  <c r="R97" i="3"/>
  <c r="R98" i="3"/>
  <c r="R99" i="3"/>
  <c r="R4" i="3"/>
  <c r="R5" i="3"/>
  <c r="R6" i="3"/>
  <c r="R7" i="3"/>
  <c r="R8" i="3"/>
  <c r="R9" i="3"/>
  <c r="R3" i="3"/>
  <c r="X82" i="3"/>
  <c r="W82" i="3"/>
  <c r="X81" i="3"/>
  <c r="W81" i="3"/>
  <c r="X49" i="3"/>
  <c r="W49" i="3"/>
  <c r="X48" i="3"/>
  <c r="W48" i="3"/>
  <c r="X15" i="3"/>
  <c r="W15" i="3"/>
  <c r="X16" i="3"/>
  <c r="W16" i="3"/>
  <c r="R83" i="3"/>
  <c r="R17" i="3"/>
</calcChain>
</file>

<file path=xl/sharedStrings.xml><?xml version="1.0" encoding="utf-8"?>
<sst xmlns="http://schemas.openxmlformats.org/spreadsheetml/2006/main" count="3047" uniqueCount="1157">
  <si>
    <t># Run ID: 160909_M03018_0052_000000000-AT8YA</t>
  </si>
  <si>
    <t># Demultiplexing: mismatches 0 distance 0 quality 0</t>
  </si>
  <si>
    <t># Merging: mininum merge length 175</t>
  </si>
  <si>
    <t># Filtering: maximum expected error 1 (avg Q &gt; 20.0)</t>
  </si>
  <si>
    <t># Contamination: overlap 0.95 identity 0.99</t>
  </si>
  <si>
    <t># Total Reads: 17346952</t>
  </si>
  <si>
    <t>sample_name</t>
  </si>
  <si>
    <t>primer</t>
  </si>
  <si>
    <t>barcode</t>
  </si>
  <si>
    <t>run_prefix</t>
  </si>
  <si>
    <t>center_name</t>
  </si>
  <si>
    <t>platform</t>
  </si>
  <si>
    <t>instrument_model</t>
  </si>
  <si>
    <t>library_construction_protocol</t>
  </si>
  <si>
    <t>experiment_design_description</t>
  </si>
  <si>
    <t>OE.1</t>
  </si>
  <si>
    <t>GTGCCAGCMGCCGCGGTAA</t>
  </si>
  <si>
    <t>AGCCTTCGTCGC</t>
  </si>
  <si>
    <t>OE-1</t>
  </si>
  <si>
    <t>Pacific Northwest National Lab</t>
  </si>
  <si>
    <t>Illumina</t>
  </si>
  <si>
    <t>Illumina MiSeq</t>
  </si>
  <si>
    <t>16S v4 251 bp paired end reads with overlap, see 10.1038/ismej.2012.8</t>
  </si>
  <si>
    <t>Hans!</t>
  </si>
  <si>
    <t>OE.10</t>
  </si>
  <si>
    <t>GCCTCTACGTCG</t>
  </si>
  <si>
    <t>OE-10</t>
  </si>
  <si>
    <t># Fraction On Target: 0.795275389014</t>
  </si>
  <si>
    <t># Fraction Off Target: 0.000219346891604</t>
  </si>
  <si>
    <t>OE.100</t>
  </si>
  <si>
    <t># Fraction Unmatched: 0.204505264095</t>
  </si>
  <si>
    <t>TTACCACATCTA</t>
  </si>
  <si>
    <t># Coefficient of Distribution (G): 0.405831013895</t>
  </si>
  <si>
    <t>OE-100</t>
  </si>
  <si>
    <t>POC</t>
  </si>
  <si>
    <t>PCR_PLATE_NAME</t>
  </si>
  <si>
    <t>SAMPLE_ID</t>
  </si>
  <si>
    <t>PRIMER_PLATE_NUMBER</t>
  </si>
  <si>
    <t>PRIMER_WELL_POSITION</t>
  </si>
  <si>
    <t>PRIMER_NAME</t>
  </si>
  <si>
    <t>SEQUENCE NAME</t>
  </si>
  <si>
    <t>PRIMER_BARCODE</t>
  </si>
  <si>
    <t>VALID_SAMPLE_ID</t>
  </si>
  <si>
    <t>TOTAL_PAIRED_READS</t>
  </si>
  <si>
    <t>TOTAL_MERGED</t>
  </si>
  <si>
    <t>TOTAL_MERGED_PASSING_FILTER</t>
  </si>
  <si>
    <t>OE.101</t>
  </si>
  <si>
    <t>POSITIVE_CONTROL_BSUBTILIS_V4</t>
  </si>
  <si>
    <t>POSITIVE_CONTROL_PHIX</t>
  </si>
  <si>
    <t>TGGCATGTTGGT</t>
  </si>
  <si>
    <t>POSITIVE_CONTROL_SHEWANELLA_V4</t>
  </si>
  <si>
    <t>POSITIVE_CONTROL_SYNECHO7002_V4</t>
  </si>
  <si>
    <t>OE-101</t>
  </si>
  <si>
    <t>hans</t>
  </si>
  <si>
    <t>Orchard_16s</t>
  </si>
  <si>
    <t>OE 1</t>
  </si>
  <si>
    <t>Plate 1</t>
  </si>
  <si>
    <t>A1</t>
  </si>
  <si>
    <t>515rcbc_JedArch_0</t>
  </si>
  <si>
    <t>AATGATACGGCGACCACCGAGATCTACACGCTAGCCTTCGTCGCTATGGTAATTGTGTGYCAGCMGCCGCGGTAA</t>
  </si>
  <si>
    <t>OE.102</t>
  </si>
  <si>
    <t/>
  </si>
  <si>
    <t>GTGTGCTAACGT</t>
  </si>
  <si>
    <t>OE-102</t>
  </si>
  <si>
    <t>OE 10</t>
  </si>
  <si>
    <t>A10</t>
  </si>
  <si>
    <t>515rcbc_JedArch_9</t>
  </si>
  <si>
    <t>AATGATACGGCGACCACCGAGATCTACACGCTGCCTCTACGTCGTATGGTAATTGTGTGYCAGCMGCCGCGGTAA</t>
  </si>
  <si>
    <t>OE.11</t>
  </si>
  <si>
    <t>collection_timestamp</t>
  </si>
  <si>
    <t>ACTACTGAGGAT</t>
  </si>
  <si>
    <t>OE-11</t>
  </si>
  <si>
    <t>description</t>
  </si>
  <si>
    <t>OE 11</t>
  </si>
  <si>
    <t>A11</t>
  </si>
  <si>
    <t>host_subject_id</t>
  </si>
  <si>
    <t>515rcbc_JedArch_10</t>
  </si>
  <si>
    <t>AATGATACGGCGACCACCGAGATCTACACGCTACTACTGAGGATTATGGTAATTGTGTGYCAGCMGCCGCGGTAA</t>
  </si>
  <si>
    <t>OE.12</t>
  </si>
  <si>
    <t>AATTCACCTCCT</t>
  </si>
  <si>
    <t>OE-12</t>
  </si>
  <si>
    <t>OE 12</t>
  </si>
  <si>
    <t>A12</t>
  </si>
  <si>
    <t>515rcbc_JedArch_11</t>
  </si>
  <si>
    <t>AATGATACGGCGACCACCGAGATCTACACGCTAATTCACCTCCTTATGGTAATTGTGTGYCAGCMGCCGCGGTAA</t>
  </si>
  <si>
    <t>OE.13</t>
  </si>
  <si>
    <t>CGTATAAATGCG</t>
  </si>
  <si>
    <t>OE-13</t>
  </si>
  <si>
    <t>OE 13</t>
  </si>
  <si>
    <t>B1</t>
  </si>
  <si>
    <t>515rcbc_JedArch_12</t>
  </si>
  <si>
    <t>AATGATACGGCGACCACCGAGATCTACACGCTCGTATAAATGCGTATGGTAATTGTGTGYCAGCMGCCGCGGTAA</t>
  </si>
  <si>
    <t>OE.14</t>
  </si>
  <si>
    <t>ATGCTGCAACAC</t>
  </si>
  <si>
    <t>OE-14</t>
  </si>
  <si>
    <t>OE 14</t>
  </si>
  <si>
    <t>B2</t>
  </si>
  <si>
    <t>515rcbc_JedArch_13</t>
  </si>
  <si>
    <t>AATGATACGGCGACCACCGAGATCTACACGCTATGCTGCAACACTATGGTAATTGTGTGYCAGCMGCCGCGGTAA</t>
  </si>
  <si>
    <t>OE.15</t>
  </si>
  <si>
    <t>ACTCGCTCGCTG</t>
  </si>
  <si>
    <t>OE-15</t>
  </si>
  <si>
    <t>OE 15</t>
  </si>
  <si>
    <t>OE.16</t>
  </si>
  <si>
    <t>B3</t>
  </si>
  <si>
    <t>515rcbc_JedArch_14</t>
  </si>
  <si>
    <t>TTCCTTAGTAGT</t>
  </si>
  <si>
    <t>OE-16</t>
  </si>
  <si>
    <t>AATGATACGGCGACCACCGAGATCTACACGCTACTCGCTCGCTGTATGGTAATTGTGTGYCAGCMGCCGCGGTAA</t>
  </si>
  <si>
    <t>OE.17</t>
  </si>
  <si>
    <t>CGTCCGTATGAA</t>
  </si>
  <si>
    <t>OE 16</t>
  </si>
  <si>
    <t>OE-17</t>
  </si>
  <si>
    <t>B4</t>
  </si>
  <si>
    <t>515rcbc_JedArch_15</t>
  </si>
  <si>
    <t>AATGATACGGCGACCACCGAGATCTACACGCTTTCCTTAGTAGTTATGGTAATTGTGTGYCAGCMGCCGCGGTAA</t>
  </si>
  <si>
    <t>OE.18</t>
  </si>
  <si>
    <t>ACGTGAGGAACG</t>
  </si>
  <si>
    <t>OE-18</t>
  </si>
  <si>
    <t>OE 17</t>
  </si>
  <si>
    <t>OE.19</t>
  </si>
  <si>
    <t>B5</t>
  </si>
  <si>
    <t>515rcbc_JedArch_16</t>
  </si>
  <si>
    <t>AATGATACGGCGACCACCGAGATCTACACGCTCGTCCGTATGAATATGGTAATTGTGTGYCAGCMGCCGCGGTAA</t>
  </si>
  <si>
    <t>GGTTGCCCTGTA</t>
  </si>
  <si>
    <t>OE-19</t>
  </si>
  <si>
    <t>OE.2</t>
  </si>
  <si>
    <t>OE 18</t>
  </si>
  <si>
    <t>TCCATACCGGAA</t>
  </si>
  <si>
    <t>OE-2</t>
  </si>
  <si>
    <t>B6</t>
  </si>
  <si>
    <t>515rcbc_JedArch_17</t>
  </si>
  <si>
    <t>AATGATACGGCGACCACCGAGATCTACACGCTACGTGAGGAACGTATGGTAATTGTGTGYCAGCMGCCGCGGTAA</t>
  </si>
  <si>
    <t>OE.20</t>
  </si>
  <si>
    <t>CATATAGCCCGA</t>
  </si>
  <si>
    <t>OE-20</t>
  </si>
  <si>
    <t>OE 19</t>
  </si>
  <si>
    <t>B7</t>
  </si>
  <si>
    <t>515rcbc_JedArch_18</t>
  </si>
  <si>
    <t>OE.21</t>
  </si>
  <si>
    <t>AATGATACGGCGACCACCGAGATCTACACGCTGGTTGCCCTGTATATGGTAATTGTGTGYCAGCMGCCGCGGTAA</t>
  </si>
  <si>
    <t>OE.22</t>
  </si>
  <si>
    <t>GCCTATGAGATC</t>
  </si>
  <si>
    <t>OE.23</t>
  </si>
  <si>
    <t>OE-21</t>
  </si>
  <si>
    <t>OE.24</t>
  </si>
  <si>
    <t>OE.25</t>
  </si>
  <si>
    <t>OE.26</t>
  </si>
  <si>
    <t>OE.27</t>
  </si>
  <si>
    <t>OE 2</t>
  </si>
  <si>
    <t>OE.28</t>
  </si>
  <si>
    <t>CAAGTGAAGGGA</t>
  </si>
  <si>
    <t>OE.29</t>
  </si>
  <si>
    <t>OE-22</t>
  </si>
  <si>
    <t>A2</t>
  </si>
  <si>
    <t>OE.3</t>
  </si>
  <si>
    <t>515rcbc_JedArch_1</t>
  </si>
  <si>
    <t>OE.30</t>
  </si>
  <si>
    <t>AATGATACGGCGACCACCGAGATCTACACGCTTCCATACCGGAATATGGTAATTGTGTGYCAGCMGCCGCGGTAA</t>
  </si>
  <si>
    <t>OE.31</t>
  </si>
  <si>
    <t>OE.32</t>
  </si>
  <si>
    <t>OE.33</t>
  </si>
  <si>
    <t>CACGTTTATTCC</t>
  </si>
  <si>
    <t>OE.34</t>
  </si>
  <si>
    <t>OE-23</t>
  </si>
  <si>
    <t>OE.35</t>
  </si>
  <si>
    <t>OE 20</t>
  </si>
  <si>
    <t>OE.36</t>
  </si>
  <si>
    <t>B8</t>
  </si>
  <si>
    <t>OE.37</t>
  </si>
  <si>
    <t>515rcbc_JedArch_19</t>
  </si>
  <si>
    <t>OE.38</t>
  </si>
  <si>
    <t>AATGATACGGCGACCACCGAGATCTACACGCTCATATAGCCCGATATGGTAATTGTGTGYCAGCMGCCGCGGTAA</t>
  </si>
  <si>
    <t>OE.39</t>
  </si>
  <si>
    <t>OE.4</t>
  </si>
  <si>
    <t>TAATCGGTGCCA</t>
  </si>
  <si>
    <t>OE-24</t>
  </si>
  <si>
    <t>OE.40</t>
  </si>
  <si>
    <t>OE.41</t>
  </si>
  <si>
    <t>OE.42</t>
  </si>
  <si>
    <t>OE.43</t>
  </si>
  <si>
    <t>OE 21</t>
  </si>
  <si>
    <t>OE.44</t>
  </si>
  <si>
    <t>TGACTAATGGCC</t>
  </si>
  <si>
    <t>B9</t>
  </si>
  <si>
    <t>OE-25</t>
  </si>
  <si>
    <t>515rcbc_JedArch_20</t>
  </si>
  <si>
    <t>OE.45</t>
  </si>
  <si>
    <t>OE.46</t>
  </si>
  <si>
    <t>AATGATACGGCGACCACCGAGATCTACACGCTGCCTATGAGATCTATGGTAATTGTGTGYCAGCMGCCGCGGTAA</t>
  </si>
  <si>
    <t>OE.47</t>
  </si>
  <si>
    <t>OE.48</t>
  </si>
  <si>
    <t>OE.49</t>
  </si>
  <si>
    <t>OE.5</t>
  </si>
  <si>
    <t>OE.50</t>
  </si>
  <si>
    <t>CGGGACACCCGA</t>
  </si>
  <si>
    <t>OE.51</t>
  </si>
  <si>
    <t>OE 22</t>
  </si>
  <si>
    <t>OE.52</t>
  </si>
  <si>
    <t>OE.53</t>
  </si>
  <si>
    <t>OE-26</t>
  </si>
  <si>
    <t>B10</t>
  </si>
  <si>
    <t>OE.54</t>
  </si>
  <si>
    <t>OE.55</t>
  </si>
  <si>
    <t>515rcbc_JedArch_21</t>
  </si>
  <si>
    <t>OE.56</t>
  </si>
  <si>
    <t>AATGATACGGCGACCACCGAGATCTACACGCTCAAGTGAAGGGATATGGTAATTGTGTGYCAGCMGCCGCGGTAA</t>
  </si>
  <si>
    <t>OE.57</t>
  </si>
  <si>
    <t>OE.58</t>
  </si>
  <si>
    <t>CTGTCTATACTA</t>
  </si>
  <si>
    <t>OE.59</t>
  </si>
  <si>
    <t>OE-27</t>
  </si>
  <si>
    <t>OE.6</t>
  </si>
  <si>
    <t>OE.60</t>
  </si>
  <si>
    <t>OE.61</t>
  </si>
  <si>
    <t>OE.62</t>
  </si>
  <si>
    <t>OE 23</t>
  </si>
  <si>
    <t>OE.63</t>
  </si>
  <si>
    <t>OE.64</t>
  </si>
  <si>
    <t>B11</t>
  </si>
  <si>
    <t>TATGCCAGAGAT</t>
  </si>
  <si>
    <t>OE.65</t>
  </si>
  <si>
    <t>515rcbc_JedArch_22</t>
  </si>
  <si>
    <t>OE-28</t>
  </si>
  <si>
    <t>OE.66</t>
  </si>
  <si>
    <t>OE.67</t>
  </si>
  <si>
    <t>AATGATACGGCGACCACCGAGATCTACACGCTCACGTTTATTCCTATGGTAATTGTGTGYCAGCMGCCGCGGTAA</t>
  </si>
  <si>
    <t>OE.68</t>
  </si>
  <si>
    <t>OE.69</t>
  </si>
  <si>
    <t>OE.7</t>
  </si>
  <si>
    <t>OE.70</t>
  </si>
  <si>
    <t>OE.71</t>
  </si>
  <si>
    <t>OE.72</t>
  </si>
  <si>
    <t>OE 24</t>
  </si>
  <si>
    <t>OE.73</t>
  </si>
  <si>
    <t>CGTTTGGAATGA</t>
  </si>
  <si>
    <t>OE-29</t>
  </si>
  <si>
    <t>OE.74</t>
  </si>
  <si>
    <t>B12</t>
  </si>
  <si>
    <t>515rcbc_JedArch_23</t>
  </si>
  <si>
    <t>OE.75</t>
  </si>
  <si>
    <t>OE.76</t>
  </si>
  <si>
    <t>AATGATACGGCGACCACCGAGATCTACACGCTTAATCGGTGCCATATGGTAATTGTGTGYCAGCMGCCGCGGTAA</t>
  </si>
  <si>
    <t>OE.77</t>
  </si>
  <si>
    <t>OE.78</t>
  </si>
  <si>
    <t>OE.79</t>
  </si>
  <si>
    <t>OE.8</t>
  </si>
  <si>
    <t>AGCCCTGCTACA</t>
  </si>
  <si>
    <t>OE.80</t>
  </si>
  <si>
    <t>OE-3</t>
  </si>
  <si>
    <t>OE.81</t>
  </si>
  <si>
    <t>OE 25</t>
  </si>
  <si>
    <t>OE.82</t>
  </si>
  <si>
    <t>C1</t>
  </si>
  <si>
    <t>OE.83</t>
  </si>
  <si>
    <t>515rcbc_JedArch_24</t>
  </si>
  <si>
    <t>OE.84</t>
  </si>
  <si>
    <t>AAGAACTCATGA</t>
  </si>
  <si>
    <t>AATGATACGGCGACCACCGAGATCTACACGCTTGACTAATGGCCTATGGTAATTGTGTGYCAGCMGCCGCGGTAA</t>
  </si>
  <si>
    <t>OE.85</t>
  </si>
  <si>
    <t>OE-30</t>
  </si>
  <si>
    <t>OE.86</t>
  </si>
  <si>
    <t>OE.87</t>
  </si>
  <si>
    <t>OE.88</t>
  </si>
  <si>
    <t>OE.89</t>
  </si>
  <si>
    <t>OE.9</t>
  </si>
  <si>
    <t>OE.90</t>
  </si>
  <si>
    <t>TGATATCGTCTT</t>
  </si>
  <si>
    <t>OE-31</t>
  </si>
  <si>
    <t>OE 26</t>
  </si>
  <si>
    <t>OE.91</t>
  </si>
  <si>
    <t>OE.92</t>
  </si>
  <si>
    <t>C2</t>
  </si>
  <si>
    <t>515rcbc_JedArch_25</t>
  </si>
  <si>
    <t>OE.93</t>
  </si>
  <si>
    <t>AATGATACGGCGACCACCGAGATCTACACGCTCGGGACACCCGATATGGTAATTGTGTGYCAGCMGCCGCGGTAA</t>
  </si>
  <si>
    <t>OE.94</t>
  </si>
  <si>
    <t>OE.95</t>
  </si>
  <si>
    <t>OE.96</t>
  </si>
  <si>
    <t>CGGTGACCTACT</t>
  </si>
  <si>
    <t>OE-32</t>
  </si>
  <si>
    <t>OE 27</t>
  </si>
  <si>
    <t>C3</t>
  </si>
  <si>
    <t>515rcbc_JedArch_26</t>
  </si>
  <si>
    <t>AATGATACGGCGACCACCGAGATCTACACGCTCTGTCTATACTATATGGTAATTGTGTGYCAGCMGCCGCGGTAA</t>
  </si>
  <si>
    <t>AATGCGCGTATA</t>
  </si>
  <si>
    <t>OE-33</t>
  </si>
  <si>
    <t>OE 28</t>
  </si>
  <si>
    <t>CTTGATTCTTGA</t>
  </si>
  <si>
    <t>OE-34</t>
  </si>
  <si>
    <t>C4</t>
  </si>
  <si>
    <t>515rcbc_JedArch_27</t>
  </si>
  <si>
    <t>AATGATACGGCGACCACCGAGATCTACACGCTTATGCCAGAGATTATGGTAATTGTGTGYCAGCMGCCGCGGTAA</t>
  </si>
  <si>
    <t>GAAATCTTGAAG</t>
  </si>
  <si>
    <t>OE-35</t>
  </si>
  <si>
    <t>OE 29</t>
  </si>
  <si>
    <t>C5</t>
  </si>
  <si>
    <t>515rcbc_JedArch_28</t>
  </si>
  <si>
    <t>AATGATACGGCGACCACCGAGATCTACACGCTCGTTTGGAATGATATGGTAATTGTGTGYCAGCMGCCGCGGTAA</t>
  </si>
  <si>
    <t>OE 3</t>
  </si>
  <si>
    <t>A3</t>
  </si>
  <si>
    <t>515rcbc_JedArch_2</t>
  </si>
  <si>
    <t>AATGATACGGCGACCACCGAGATCTACACGCTAGCCCTGCTACATATGGTAATTGTGTGYCAGCMGCCGCGGTAA</t>
  </si>
  <si>
    <t>GAGATACAGTTC</t>
  </si>
  <si>
    <t>OE-36</t>
  </si>
  <si>
    <t>OE 30</t>
  </si>
  <si>
    <t>C6</t>
  </si>
  <si>
    <t>GTGGAGTCTCAT</t>
  </si>
  <si>
    <t>515rcbc_JedArch_29</t>
  </si>
  <si>
    <t>OE-37</t>
  </si>
  <si>
    <t>AATGATACGGCGACCACCGAGATCTACACGCTAAGAACTCATGATATGGTAATTGTGTGYCAGCMGCCGCGGTAA</t>
  </si>
  <si>
    <t>ACCTTACACCTT</t>
  </si>
  <si>
    <t>OE 31</t>
  </si>
  <si>
    <t>OE-38</t>
  </si>
  <si>
    <t>C7</t>
  </si>
  <si>
    <t>515rcbc_JedArch_30</t>
  </si>
  <si>
    <t>AATGATACGGCGACCACCGAGATCTACACGCTTGATATCGTCTTTATGGTAATTGTGTGYCAGCMGCCGCGGTAA</t>
  </si>
  <si>
    <t>TAATCTCGCCGG</t>
  </si>
  <si>
    <t>OE-39</t>
  </si>
  <si>
    <t>OE 32</t>
  </si>
  <si>
    <t>C8</t>
  </si>
  <si>
    <t>515rcbc_JedArch_31</t>
  </si>
  <si>
    <t>AATGATACGGCGACCACCGAGATCTACACGCTCGGTGACCTACTTATGGTAATTGTGTGYCAGCMGCCGCGGTAA</t>
  </si>
  <si>
    <t>CCTAACGGTCCA</t>
  </si>
  <si>
    <t>OE-4</t>
  </si>
  <si>
    <t>OE 33</t>
  </si>
  <si>
    <t>ATCTAGTGGCAA</t>
  </si>
  <si>
    <t>C9</t>
  </si>
  <si>
    <t>OE-40</t>
  </si>
  <si>
    <t>515rcbc_JedArch_32</t>
  </si>
  <si>
    <t>AATGATACGGCGACCACCGAGATCTACACGCTAATGCGCGTATATATGGTAATTGTGTGYCAGCMGCCGCGGTAA</t>
  </si>
  <si>
    <t>ACGCTTAACGAC</t>
  </si>
  <si>
    <t>OE-41</t>
  </si>
  <si>
    <t>OE 34</t>
  </si>
  <si>
    <t>C10</t>
  </si>
  <si>
    <t>515rcbc_JedArch_33</t>
  </si>
  <si>
    <t>AATGATACGGCGACCACCGAGATCTACACGCTCTTGATTCTTGATATGGTAATTGTGTGYCAGCMGCCGCGGTAA</t>
  </si>
  <si>
    <t>TACGGATTATGG</t>
  </si>
  <si>
    <t>OE-42</t>
  </si>
  <si>
    <t>OE 35</t>
  </si>
  <si>
    <t>C11</t>
  </si>
  <si>
    <t>515rcbc_JedArch_34</t>
  </si>
  <si>
    <t>ATACATGCAAGA</t>
  </si>
  <si>
    <t>OE-43</t>
  </si>
  <si>
    <t>AATGATACGGCGACCACCGAGATCTACACGCTGAAATCTTGAAGTATGGTAATTGTGTGYCAGCMGCCGCGGTAA</t>
  </si>
  <si>
    <t>CTTAGTGCAGAA</t>
  </si>
  <si>
    <t>OE-44</t>
  </si>
  <si>
    <t>OE 36</t>
  </si>
  <si>
    <t>C12</t>
  </si>
  <si>
    <t>515rcbc_JedArch_35</t>
  </si>
  <si>
    <t>AATGATACGGCGACCACCGAGATCTACACGCTGAGATACAGTTCTATGGTAATTGTGTGYCAGCMGCCGCGGTAA</t>
  </si>
  <si>
    <t>AATCTTGCGCCG</t>
  </si>
  <si>
    <t>OE-45</t>
  </si>
  <si>
    <t>AGGATCAGGGAA</t>
  </si>
  <si>
    <t>OE-46</t>
  </si>
  <si>
    <t>OE 37</t>
  </si>
  <si>
    <t>D1</t>
  </si>
  <si>
    <t>515rcbc_JedArch_36</t>
  </si>
  <si>
    <t>AATAACTAGGGT</t>
  </si>
  <si>
    <t>AATGATACGGCGACCACCGAGATCTACACGCTGTGGAGTCTCATTATGGTAATTGTGTGYCAGCMGCCGCGGTAA</t>
  </si>
  <si>
    <t>OE-47</t>
  </si>
  <si>
    <t>OE 38</t>
  </si>
  <si>
    <t>D2</t>
  </si>
  <si>
    <t>515rcbc_JedArch_37</t>
  </si>
  <si>
    <t>TATTGCAGCAGC</t>
  </si>
  <si>
    <t>OE-48</t>
  </si>
  <si>
    <t>AATGATACGGCGACCACCGAGATCTACACGCTACCTTACACCTTTATGGTAATTGTGTGYCAGCMGCCGCGGTAA</t>
  </si>
  <si>
    <t>TGATGTGCTAAG</t>
  </si>
  <si>
    <t>OE-49</t>
  </si>
  <si>
    <t>OE 39</t>
  </si>
  <si>
    <t>D3</t>
  </si>
  <si>
    <t>515rcbc_JedArch_38</t>
  </si>
  <si>
    <t>AATGATACGGCGACCACCGAGATCTACACGCTTAATCTCGCCGGTATGGTAATTGTGTGYCAGCMGCCGCGGTAA</t>
  </si>
  <si>
    <t>CGCGCCTTAAAC</t>
  </si>
  <si>
    <t>OE-5</t>
  </si>
  <si>
    <t>OE 4</t>
  </si>
  <si>
    <t>A4</t>
  </si>
  <si>
    <t>515rcbc_JedArch_3</t>
  </si>
  <si>
    <t>GTAGTAGACCAT</t>
  </si>
  <si>
    <t>OE-50</t>
  </si>
  <si>
    <t>AATGATACGGCGACCACCGAGATCTACACGCTCCTAACGGTCCATATGGTAATTGTGTGYCAGCMGCCGCGGTAA</t>
  </si>
  <si>
    <t>AGTAAAGATCGT</t>
  </si>
  <si>
    <t>OE-51</t>
  </si>
  <si>
    <t>OE 40</t>
  </si>
  <si>
    <t>D4</t>
  </si>
  <si>
    <t>515rcbc_JedArch_39</t>
  </si>
  <si>
    <t>AATGATACGGCGACCACCGAGATCTACACGCTATCTAGTGGCAATATGGTAATTGTGTGYCAGCMGCCGCGGTAA</t>
  </si>
  <si>
    <t>CTCGCCCTCGCC</t>
  </si>
  <si>
    <t>OE-52</t>
  </si>
  <si>
    <t>OE 41</t>
  </si>
  <si>
    <t>TCTCTTTCGACA</t>
  </si>
  <si>
    <t>OE-53</t>
  </si>
  <si>
    <t>D5</t>
  </si>
  <si>
    <t>515rcbc_JedArch_40</t>
  </si>
  <si>
    <t>AATGATACGGCGACCACCGAGATCTACACGCTACGCTTAACGACTATGGTAATTGTGTGYCAGCMGCCGCGGTAA</t>
  </si>
  <si>
    <t>ACATACTGAGCA</t>
  </si>
  <si>
    <t>OE-54</t>
  </si>
  <si>
    <t>OE 42</t>
  </si>
  <si>
    <t>D6</t>
  </si>
  <si>
    <t>515rcbc_JedArch_41</t>
  </si>
  <si>
    <t>AATGATACGGCGACCACCGAGATCTACACGCTTACGGATTATGGTATGGTAATTGTGTGYCAGCMGCCGCGGTAA</t>
  </si>
  <si>
    <t>GTTGATACGATG</t>
  </si>
  <si>
    <t>OE-55</t>
  </si>
  <si>
    <t>OE 43</t>
  </si>
  <si>
    <t>D7</t>
  </si>
  <si>
    <t>GTCAACGCTGTC</t>
  </si>
  <si>
    <t>515rcbc_JedArch_42</t>
  </si>
  <si>
    <t>OE-56</t>
  </si>
  <si>
    <t>AATGATACGGCGACCACCGAGATCTACACGCTATACATGCAAGATATGGTAATTGTGTGYCAGCMGCCGCGGTAA</t>
  </si>
  <si>
    <t>TGAGACCCTACA</t>
  </si>
  <si>
    <t>OE-57</t>
  </si>
  <si>
    <t>OE 44</t>
  </si>
  <si>
    <t>D8</t>
  </si>
  <si>
    <t>515rcbc_JedArch_43</t>
  </si>
  <si>
    <t>AATGATACGGCGACCACCGAGATCTACACGCTCTTAGTGCAGAATATGGTAATTGTGTGYCAGCMGCCGCGGTAA</t>
  </si>
  <si>
    <t>ACTTGGTGTAAG</t>
  </si>
  <si>
    <t>OE-58</t>
  </si>
  <si>
    <t>OE 45</t>
  </si>
  <si>
    <t>D9</t>
  </si>
  <si>
    <t>515rcbc_JedArch_44</t>
  </si>
  <si>
    <t>AATGATACGGCGACCACCGAGATCTACACGCTAATCTTGCGCCGTATGGTAATTGTGTGYCAGCMGCCGCGGTAA</t>
  </si>
  <si>
    <t>ATTACGTATCAT</t>
  </si>
  <si>
    <t>OE-59</t>
  </si>
  <si>
    <t>OE 46</t>
  </si>
  <si>
    <t>TATGGTACCCAG</t>
  </si>
  <si>
    <t>OE-6</t>
  </si>
  <si>
    <t>D10</t>
  </si>
  <si>
    <t>515rcbc_JedArch_45</t>
  </si>
  <si>
    <t>AATGATACGGCGACCACCGAGATCTACACGCTAGGATCAGGGAATATGGTAATTGTGTGYCAGCMGCCGCGGTAA</t>
  </si>
  <si>
    <t>CACGCAGTCTAC</t>
  </si>
  <si>
    <t>OE-60</t>
  </si>
  <si>
    <t>OE 47</t>
  </si>
  <si>
    <t>D11</t>
  </si>
  <si>
    <t>515rcbc_JedArch_46</t>
  </si>
  <si>
    <t>AATGATACGGCGACCACCGAGATCTACACGCTAATAACTAGGGTTATGGTAATTGTGTGYCAGCMGCCGCGGTAA</t>
  </si>
  <si>
    <t>TGTGCACGCCAT</t>
  </si>
  <si>
    <t>OE-61</t>
  </si>
  <si>
    <t>OE 48</t>
  </si>
  <si>
    <t>CCGGACAAGAAG</t>
  </si>
  <si>
    <t>D12</t>
  </si>
  <si>
    <t>OE-62</t>
  </si>
  <si>
    <t>515rcbc_JedArch_47</t>
  </si>
  <si>
    <t>AATGATACGGCGACCACCGAGATCTACACGCTTATTGCAGCAGCTATGGTAATTGTGTGYCAGCMGCCGCGGTAA</t>
  </si>
  <si>
    <t>TTGCTGGACGCT</t>
  </si>
  <si>
    <t>OE-63</t>
  </si>
  <si>
    <t>OE 49</t>
  </si>
  <si>
    <t>E1</t>
  </si>
  <si>
    <t>515rcbc_JedArch_48</t>
  </si>
  <si>
    <t>AATGATACGGCGACCACCGAGATCTACACGCTTGATGTGCTAAGTATGGTAATTGTGTGYCAGCMGCCGCGGTAA</t>
  </si>
  <si>
    <t>TACTAACGCGGT</t>
  </si>
  <si>
    <t>OE-64</t>
  </si>
  <si>
    <t>OE 5</t>
  </si>
  <si>
    <t>A5</t>
  </si>
  <si>
    <t>515rcbc_JedArch_4</t>
  </si>
  <si>
    <t>AATGATACGGCGACCACCGAGATCTACACGCTCGCGCCTTAAACTATGGTAATTGTGTGYCAGCMGCCGCGGTAA</t>
  </si>
  <si>
    <t>GCGATCACACCT</t>
  </si>
  <si>
    <t>OE 50</t>
  </si>
  <si>
    <t>OE-65</t>
  </si>
  <si>
    <t>E2</t>
  </si>
  <si>
    <t>515rcbc_JedArch_49</t>
  </si>
  <si>
    <t>AATGATACGGCGACCACCGAGATCTACACGCTGTAGTAGACCATTATGGTAATTGTGTGYCAGCMGCCGCGGTAA</t>
  </si>
  <si>
    <t>CAAACGCACTAA</t>
  </si>
  <si>
    <t>OE-66</t>
  </si>
  <si>
    <t>OE 51</t>
  </si>
  <si>
    <t>E3</t>
  </si>
  <si>
    <t>515rcbc_JedArch_50</t>
  </si>
  <si>
    <t>AATGATACGGCGACCACCGAGATCTACACGCTAGTAAAGATCGTTATGGTAATTGTGTGYCAGCMGCCGCGGTAA</t>
  </si>
  <si>
    <t>GAAGAGGGTTGA</t>
  </si>
  <si>
    <t>OE-67</t>
  </si>
  <si>
    <t>OE 52</t>
  </si>
  <si>
    <t>TGAGTGGTCTGT</t>
  </si>
  <si>
    <t>OE-68</t>
  </si>
  <si>
    <t>TTACACAAAGGC</t>
  </si>
  <si>
    <t>E4</t>
  </si>
  <si>
    <t>OE-69</t>
  </si>
  <si>
    <t>515rcbc_JedArch_51</t>
  </si>
  <si>
    <t>AATGATACGGCGACCACCGAGATCTACACGCTCTCGCCCTCGCCTATGGTAATTGTGTGYCAGCMGCCGCGGTAA</t>
  </si>
  <si>
    <t>TACAATATCTGT</t>
  </si>
  <si>
    <t>OE-7</t>
  </si>
  <si>
    <t>OE 53</t>
  </si>
  <si>
    <t>E5</t>
  </si>
  <si>
    <t>515rcbc_JedArch_52</t>
  </si>
  <si>
    <t>AATGATACGGCGACCACCGAGATCTACACGCTTCTCTTTCGACATATGGTAATTGTGTGYCAGCMGCCGCGGTAA</t>
  </si>
  <si>
    <t>ACGACGCATTTG</t>
  </si>
  <si>
    <t>OE-70</t>
  </si>
  <si>
    <t>TATCCAAGCGCA</t>
  </si>
  <si>
    <t>OE 54</t>
  </si>
  <si>
    <t>OE-71</t>
  </si>
  <si>
    <t>E6</t>
  </si>
  <si>
    <t>515rcbc_JedArch_53</t>
  </si>
  <si>
    <t>AATGATACGGCGACCACCGAGATCTACACGCTACATACTGAGCATATGGTAATTGTGTGYCAGCMGCCGCGGTAA</t>
  </si>
  <si>
    <t>AGAGCCAAGAGC</t>
  </si>
  <si>
    <t>OE-72</t>
  </si>
  <si>
    <t>OE 55</t>
  </si>
  <si>
    <t>E7</t>
  </si>
  <si>
    <t>515rcbc_JedArch_54</t>
  </si>
  <si>
    <t>AATGATACGGCGACCACCGAGATCTACACGCTGTTGATACGATGTATGGTAATTGTGTGYCAGCMGCCGCGGTAA</t>
  </si>
  <si>
    <t>GGTGAGCAAGCA</t>
  </si>
  <si>
    <t>OE-73</t>
  </si>
  <si>
    <t>OE 56</t>
  </si>
  <si>
    <t>E8</t>
  </si>
  <si>
    <t>TAAATATACCCT</t>
  </si>
  <si>
    <t>515rcbc_JedArch_55</t>
  </si>
  <si>
    <t>OE-74</t>
  </si>
  <si>
    <t>AATGATACGGCGACCACCGAGATCTACACGCTGTCAACGCTGTCTATGGTAATTGTGTGYCAGCMGCCGCGGTAA</t>
  </si>
  <si>
    <t>TTGCGGACCCTA</t>
  </si>
  <si>
    <t>OE-75</t>
  </si>
  <si>
    <t>OE 57</t>
  </si>
  <si>
    <t>E9</t>
  </si>
  <si>
    <t>515rcbc_JedArch_56</t>
  </si>
  <si>
    <t>AATGATACGGCGACCACCGAGATCTACACGCTTGAGACCCTACATATGGTAATTGTGTGYCAGCMGCCGCGGTAA</t>
  </si>
  <si>
    <t>GTCGTCCAAATG</t>
  </si>
  <si>
    <t>OE-76</t>
  </si>
  <si>
    <t>OE 58</t>
  </si>
  <si>
    <t>E10</t>
  </si>
  <si>
    <t>TGCACAGTCGCT</t>
  </si>
  <si>
    <t>515rcbc_JedArch_57</t>
  </si>
  <si>
    <t>OE-77</t>
  </si>
  <si>
    <t>AATGATACGGCGACCACCGAGATCTACACGCTACTTGGTGTAAGTATGGTAATTGTGTGYCAGCMGCCGCGGTAA</t>
  </si>
  <si>
    <t>OE 59</t>
  </si>
  <si>
    <t>E11</t>
  </si>
  <si>
    <t>515rcbc_JedArch_58</t>
  </si>
  <si>
    <t>AATGATACGGCGACCACCGAGATCTACACGCTATTACGTATCATTATGGTAATTGTGTGYCAGCMGCCGCGGTAA</t>
  </si>
  <si>
    <t>TTACTGTGGCCG</t>
  </si>
  <si>
    <t>OE-78</t>
  </si>
  <si>
    <t>OE 6</t>
  </si>
  <si>
    <t>A6</t>
  </si>
  <si>
    <t>515rcbc_JedArch_5</t>
  </si>
  <si>
    <t>GGTTCATGAACA</t>
  </si>
  <si>
    <t>OE-79</t>
  </si>
  <si>
    <t>AATGATACGGCGACCACCGAGATCTACACGCTTATGGTACCCAGTATGGTAATTGTGTGYCAGCMGCCGCGGTAA</t>
  </si>
  <si>
    <t>AATTTAGGTAGG</t>
  </si>
  <si>
    <t>OE 60</t>
  </si>
  <si>
    <t>OE-8</t>
  </si>
  <si>
    <t>E12</t>
  </si>
  <si>
    <t>515rcbc_JedArch_59</t>
  </si>
  <si>
    <t>AATGATACGGCGACCACCGAGATCTACACGCTCACGCAGTCTACTATGGTAATTGTGTGYCAGCMGCCGCGGTAA</t>
  </si>
  <si>
    <t>OE 61</t>
  </si>
  <si>
    <t>F1</t>
  </si>
  <si>
    <t>515rcbc_JedArch_60</t>
  </si>
  <si>
    <t>AATGATACGGCGACCACCGAGATCTACACGCTTGTGCACGCCATTATGGTAATTGTGTGYCAGCMGCCGCGGTAA</t>
  </si>
  <si>
    <t>TAACAATAATTC</t>
  </si>
  <si>
    <t>OE-80</t>
  </si>
  <si>
    <t>OE 62</t>
  </si>
  <si>
    <t>F2</t>
  </si>
  <si>
    <t>515rcbc_JedArch_61</t>
  </si>
  <si>
    <t>CTTATTAAACGT</t>
  </si>
  <si>
    <t>OE-81</t>
  </si>
  <si>
    <t>AATGATACGGCGACCACCGAGATCTACACGCTCCGGACAAGAAGTATGGTAATTGTGTGYCAGCMGCCGCGGTAA</t>
  </si>
  <si>
    <t>GCTCGAAGATTC</t>
  </si>
  <si>
    <t>OE-82</t>
  </si>
  <si>
    <t>OE 63</t>
  </si>
  <si>
    <t>F3</t>
  </si>
  <si>
    <t>TATTTGATTGGT</t>
  </si>
  <si>
    <t>515rcbc_JedArch_62</t>
  </si>
  <si>
    <t>OE-83</t>
  </si>
  <si>
    <t>AATGATACGGCGACCACCGAGATCTACACGCTTTGCTGGACGCTTATGGTAATTGTGTGYCAGCMGCCGCGGTAA</t>
  </si>
  <si>
    <t>TGTCAAAGTGAC</t>
  </si>
  <si>
    <t>OE-84</t>
  </si>
  <si>
    <t>OE 64</t>
  </si>
  <si>
    <t>F4</t>
  </si>
  <si>
    <t>515rcbc_JedArch_63</t>
  </si>
  <si>
    <t>AATGATACGGCGACCACCGAGATCTACACGCTTACTAACGCGGTTATGGTAATTGTGTGYCAGCMGCCGCGGTAA</t>
  </si>
  <si>
    <t>CTATGTATTAGT</t>
  </si>
  <si>
    <t>OE-85</t>
  </si>
  <si>
    <t>OE 65</t>
  </si>
  <si>
    <t>F5</t>
  </si>
  <si>
    <t>515rcbc_JedArch_64</t>
  </si>
  <si>
    <t>ACTCCCGTGTGA</t>
  </si>
  <si>
    <t>AATGATACGGCGACCACCGAGATCTACACGCTGCGATCACACCTTATGGTAATTGTGTGYCAGCMGCCGCGGTAA</t>
  </si>
  <si>
    <t>OE-86</t>
  </si>
  <si>
    <t>CGGTATAGCAAT</t>
  </si>
  <si>
    <t>OE-87</t>
  </si>
  <si>
    <t>OE 66</t>
  </si>
  <si>
    <t>F6</t>
  </si>
  <si>
    <t>515rcbc_JedArch_65</t>
  </si>
  <si>
    <t>AATGATACGGCGACCACCGAGATCTACACGCTCAAACGCACTAATATGGTAATTGTGTGYCAGCMGCCGCGGTAA</t>
  </si>
  <si>
    <t>GACTCTGCTCAG</t>
  </si>
  <si>
    <t>OE-88</t>
  </si>
  <si>
    <t>OE 67</t>
  </si>
  <si>
    <t>F7</t>
  </si>
  <si>
    <t>515rcbc_JedArch_66</t>
  </si>
  <si>
    <t>AATGATACGGCGACCACCGAGATCTACACGCTGAAGAGGGTTGATATGGTAATTGTGTGYCAGCMGCCGCGGTAA</t>
  </si>
  <si>
    <t>GTCATGCTCCAG</t>
  </si>
  <si>
    <t>OE-89</t>
  </si>
  <si>
    <t>OE 68</t>
  </si>
  <si>
    <t>F8</t>
  </si>
  <si>
    <t>515rcbc_JedArch_67</t>
  </si>
  <si>
    <t>AATGATACGGCGACCACCGAGATCTACACGCTTGAGTGGTCTGTTATGGTAATTGTGTGYCAGCMGCCGCGGTAA</t>
  </si>
  <si>
    <t>GACTCAACCAGT</t>
  </si>
  <si>
    <t>OE-9</t>
  </si>
  <si>
    <t>OE 69</t>
  </si>
  <si>
    <t>F9</t>
  </si>
  <si>
    <t>515rcbc_JedArch_68</t>
  </si>
  <si>
    <t>TACCGAAGGTAT</t>
  </si>
  <si>
    <t>AATGATACGGCGACCACCGAGATCTACACGCTTTACACAAAGGCTATGGTAATTGTGTGYCAGCMGCCGCGGTAA</t>
  </si>
  <si>
    <t>OE-90</t>
  </si>
  <si>
    <t>OE 7</t>
  </si>
  <si>
    <t>A7</t>
  </si>
  <si>
    <t>515rcbc_JedArch_6</t>
  </si>
  <si>
    <t>AATGATACGGCGACCACCGAGATCTACACGCTTACAATATCTGTTATGGTAATTGTGTGYCAGCMGCCGCGGTAA</t>
  </si>
  <si>
    <t>TGAGTATGAGTA</t>
  </si>
  <si>
    <t>OE-91</t>
  </si>
  <si>
    <t>OE 70</t>
  </si>
  <si>
    <t>AATGGTTCAGCA</t>
  </si>
  <si>
    <t>OE-92</t>
  </si>
  <si>
    <t>F10</t>
  </si>
  <si>
    <t>515rcbc_JedArch_69</t>
  </si>
  <si>
    <t>AATGATACGGCGACCACCGAGATCTACACGCTACGACGCATTTGTATGGTAATTGTGTGYCAGCMGCCGCGGTAA</t>
  </si>
  <si>
    <t>GAACCAGTACTC</t>
  </si>
  <si>
    <t>OE-93</t>
  </si>
  <si>
    <t>OE 71</t>
  </si>
  <si>
    <t>F11</t>
  </si>
  <si>
    <t>515rcbc_JedArch_70</t>
  </si>
  <si>
    <t>CGCACCCATACA</t>
  </si>
  <si>
    <t>AATGATACGGCGACCACCGAGATCTACACGCTTATCCAAGCGCATATGGTAATTGTGTGYCAGCMGCCGCGGTAA</t>
  </si>
  <si>
    <t>OE-94</t>
  </si>
  <si>
    <t>GTGCCATAATCG</t>
  </si>
  <si>
    <t>OE-95</t>
  </si>
  <si>
    <t>OE 72</t>
  </si>
  <si>
    <t>F12</t>
  </si>
  <si>
    <t>515rcbc_JedArch_71</t>
  </si>
  <si>
    <t>AATGATACGGCGACCACCGAGATCTACACGCTAGAGCCAAGAGCTATGGTAATTGTGTGYCAGCMGCCGCGGTAA</t>
  </si>
  <si>
    <t>ACTCTTACTTAG</t>
  </si>
  <si>
    <t>OE-96</t>
  </si>
  <si>
    <t>OE 73</t>
  </si>
  <si>
    <t>G1</t>
  </si>
  <si>
    <t>515rcbc_JedArch_72</t>
  </si>
  <si>
    <t>AATGATACGGCGACCACCGAGATCTACACGCTGGTGAGCAAGCATATGGTAATTGTGTGYCAGCMGCCGCGGTAA</t>
  </si>
  <si>
    <t>OE 74</t>
  </si>
  <si>
    <t>G2</t>
  </si>
  <si>
    <t>515rcbc_JedArch_73</t>
  </si>
  <si>
    <t>AATGATACGGCGACCACCGAGATCTACACGCTTAAATATACCCTTATGGTAATTGTGTGYCAGCMGCCGCGGTAA</t>
  </si>
  <si>
    <t>OE 75</t>
  </si>
  <si>
    <t>G3</t>
  </si>
  <si>
    <t>515rcbc_JedArch_74</t>
  </si>
  <si>
    <t>AATGATACGGCGACCACCGAGATCTACACGCTTTGCGGACCCTATATGGTAATTGTGTGYCAGCMGCCGCGGTAA</t>
  </si>
  <si>
    <t>OE 76</t>
  </si>
  <si>
    <t>G4</t>
  </si>
  <si>
    <t>515rcbc_JedArch_75</t>
  </si>
  <si>
    <t>AATGATACGGCGACCACCGAGATCTACACGCTGTCGTCCAAATGTATGGTAATTGTGTGYCAGCMGCCGCGGTAA</t>
  </si>
  <si>
    <t>OE 77</t>
  </si>
  <si>
    <t>G5</t>
  </si>
  <si>
    <t>515rcbc_JedArch_76</t>
  </si>
  <si>
    <t>AATGATACGGCGACCACCGAGATCTACACGCTTGCACAGTCGCTTATGGTAATTGTGTGYCAGCMGCCGCGGTAA</t>
  </si>
  <si>
    <t>OE 78</t>
  </si>
  <si>
    <t>G6</t>
  </si>
  <si>
    <t>515rcbc_JedArch_77</t>
  </si>
  <si>
    <t>AATGATACGGCGACCACCGAGATCTACACGCTTTACTGTGGCCGTATGGTAATTGTGTGYCAGCMGCCGCGGTAA</t>
  </si>
  <si>
    <t>OE 79</t>
  </si>
  <si>
    <t>G7</t>
  </si>
  <si>
    <t>515rcbc_JedArch_78</t>
  </si>
  <si>
    <t>AATGATACGGCGACCACCGAGATCTACACGCTGGTTCATGAACATATGGTAATTGTGTGYCAGCMGCCGCGGTAA</t>
  </si>
  <si>
    <t>OE 8</t>
  </si>
  <si>
    <t>A8</t>
  </si>
  <si>
    <t>515rcbc_JedArch_7</t>
  </si>
  <si>
    <t>AATGATACGGCGACCACCGAGATCTACACGCTAATTTAGGTAGGTATGGTAATTGTGTGYCAGCMGCCGCGGTAA</t>
  </si>
  <si>
    <t>OE 80</t>
  </si>
  <si>
    <t>G8</t>
  </si>
  <si>
    <t>515rcbc_JedArch_79</t>
  </si>
  <si>
    <t>AATGATACGGCGACCACCGAGATCTACACGCTTAACAATAATTCTATGGTAATTGTGTGYCAGCMGCCGCGGTAA</t>
  </si>
  <si>
    <t>OE 81</t>
  </si>
  <si>
    <t>G9</t>
  </si>
  <si>
    <t>515rcbc_JedArch_80</t>
  </si>
  <si>
    <t>AATGATACGGCGACCACCGAGATCTACACGCTCTTATTAAACGTTATGGTAATTGTGTGYCAGCMGCCGCGGTAA</t>
  </si>
  <si>
    <t>OE 82</t>
  </si>
  <si>
    <t>G10</t>
  </si>
  <si>
    <t>515rcbc_JedArch_81</t>
  </si>
  <si>
    <t>AATGATACGGCGACCACCGAGATCTACACGCTGCTCGAAGATTCTATGGTAATTGTGTGYCAGCMGCCGCGGTAA</t>
  </si>
  <si>
    <t>OE 83</t>
  </si>
  <si>
    <t>G11</t>
  </si>
  <si>
    <t>515rcbc_JedArch_82</t>
  </si>
  <si>
    <t>AATGATACGGCGACCACCGAGATCTACACGCTTATTTGATTGGTTATGGTAATTGTGTGYCAGCMGCCGCGGTAA</t>
  </si>
  <si>
    <t>OE 84</t>
  </si>
  <si>
    <t>G12</t>
  </si>
  <si>
    <t>515rcbc_JedArch_83</t>
  </si>
  <si>
    <t>AATGATACGGCGACCACCGAGATCTACACGCTTGTCAAAGTGACTATGGTAATTGTGTGYCAGCMGCCGCGGTAA</t>
  </si>
  <si>
    <t>OE 85</t>
  </si>
  <si>
    <t>H1</t>
  </si>
  <si>
    <t>515rcbc_JedArch_84</t>
  </si>
  <si>
    <t>AATGATACGGCGACCACCGAGATCTACACGCTCTATGTATTAGTTATGGTAATTGTGTGYCAGCMGCCGCGGTAA</t>
  </si>
  <si>
    <t>OE 86</t>
  </si>
  <si>
    <t>H2</t>
  </si>
  <si>
    <t>515rcbc_JedArch_85</t>
  </si>
  <si>
    <t>AATGATACGGCGACCACCGAGATCTACACGCTACTCCCGTGTGATATGGTAATTGTGTGYCAGCMGCCGCGGTAA</t>
  </si>
  <si>
    <t>OE 87</t>
  </si>
  <si>
    <t>H3</t>
  </si>
  <si>
    <t>515rcbc_JedArch_86</t>
  </si>
  <si>
    <t>AATGATACGGCGACCACCGAGATCTACACGCTCGGTATAGCAATTATGGTAATTGTGTGYCAGCMGCCGCGGTAA</t>
  </si>
  <si>
    <t>OE 88</t>
  </si>
  <si>
    <t>H4</t>
  </si>
  <si>
    <t>515rcbc_JedArch_87</t>
  </si>
  <si>
    <t>AATGATACGGCGACCACCGAGATCTACACGCTGACTCTGCTCAGTATGGTAATTGTGTGYCAGCMGCCGCGGTAA</t>
  </si>
  <si>
    <t>OE 89</t>
  </si>
  <si>
    <t>H5</t>
  </si>
  <si>
    <t>515rcbc_JedArch_88</t>
  </si>
  <si>
    <t>AATGATACGGCGACCACCGAGATCTACACGCTGTCATGCTCCAGTATGGTAATTGTGTGYCAGCMGCCGCGGTAA</t>
  </si>
  <si>
    <t>OE 9</t>
  </si>
  <si>
    <t>A9</t>
  </si>
  <si>
    <t>515rcbc_JedArch_8</t>
  </si>
  <si>
    <t>AATGATACGGCGACCACCGAGATCTACACGCTGACTCAACCAGTTATGGTAATTGTGTGYCAGCMGCCGCGGTAA</t>
  </si>
  <si>
    <t>OE 90</t>
  </si>
  <si>
    <t>H6</t>
  </si>
  <si>
    <t>515rcbc_JedArch_89</t>
  </si>
  <si>
    <t>AATGATACGGCGACCACCGAGATCTACACGCTTACCGAAGGTATTATGGTAATTGTGTGYCAGCMGCCGCGGTAA</t>
  </si>
  <si>
    <t>OE 91</t>
  </si>
  <si>
    <t>H7</t>
  </si>
  <si>
    <t>515rcbc_JedArch_90</t>
  </si>
  <si>
    <t>AATGATACGGCGACCACCGAGATCTACACGCTTGAGTATGAGTATATGGTAATTGTGTGYCAGCMGCCGCGGTAA</t>
  </si>
  <si>
    <t>OE 92</t>
  </si>
  <si>
    <t>H8</t>
  </si>
  <si>
    <t>515rcbc_JedArch_91</t>
  </si>
  <si>
    <t>AATGATACGGCGACCACCGAGATCTACACGCTAATGGTTCAGCATATGGTAATTGTGTGYCAGCMGCCGCGGTAA</t>
  </si>
  <si>
    <t>OE 93</t>
  </si>
  <si>
    <t>H9</t>
  </si>
  <si>
    <t>515rcbc_JedArch_92</t>
  </si>
  <si>
    <t>AATGATACGGCGACCACCGAGATCTACACGCTGAACCAGTACTCTATGGTAATTGTGTGYCAGCMGCCGCGGTAA</t>
  </si>
  <si>
    <t>OE 94</t>
  </si>
  <si>
    <t>H10</t>
  </si>
  <si>
    <t>515rcbc_JedArch_93</t>
  </si>
  <si>
    <t>AATGATACGGCGACCACCGAGATCTACACGCTCGCACCCATACATATGGTAATTGTGTGYCAGCMGCCGCGGTAA</t>
  </si>
  <si>
    <t>OE 95</t>
  </si>
  <si>
    <t>H11</t>
  </si>
  <si>
    <t>515rcbc_JedArch_94</t>
  </si>
  <si>
    <t>AATGATACGGCGACCACCGAGATCTACACGCTGTGCCATAATCGTATGGTAATTGTGTGYCAGCMGCCGCGGTAA</t>
  </si>
  <si>
    <t>OE 96</t>
  </si>
  <si>
    <t>H12</t>
  </si>
  <si>
    <t>515rcbc_JedArch_95</t>
  </si>
  <si>
    <t>AATGATACGGCGACCACCGAGATCTACACGCTACTCTTACTTAGTATGGTAATTGTGTGYCAGCMGCCGCGGTAA</t>
  </si>
  <si>
    <t>Chris Whidbey</t>
  </si>
  <si>
    <t>Whidbey_16s</t>
  </si>
  <si>
    <t>L21</t>
  </si>
  <si>
    <t>Plate 8</t>
  </si>
  <si>
    <t>515rcbc_JedArch_672</t>
  </si>
  <si>
    <t>AATGATACGGCGACCACCGAGATCTACACGCTGCTTATTGCTTATATGGTAATTGTGTGYCAGCMGCCGCGGTAA</t>
  </si>
  <si>
    <t>GCTTATTGCTTA</t>
  </si>
  <si>
    <t>L22</t>
  </si>
  <si>
    <t>515rcbc_JedArch_673</t>
  </si>
  <si>
    <t>AATGATACGGCGACCACCGAGATCTACACGCTGACCATGTAGTATATGGTAATTGTGTGYCAGCMGCCGCGGTAA</t>
  </si>
  <si>
    <t>GACCATGTAGTA</t>
  </si>
  <si>
    <t>L23</t>
  </si>
  <si>
    <t>515rcbc_JedArch_674</t>
  </si>
  <si>
    <t>AATGATACGGCGACCACCGAGATCTACACGCTCTTCGCGGATGTTATGGTAATTGTGTGYCAGCMGCCGCGGTAA</t>
  </si>
  <si>
    <t>CTTCGCGGATGT</t>
  </si>
  <si>
    <t>L24</t>
  </si>
  <si>
    <t>515rcbc_JedArch_675</t>
  </si>
  <si>
    <t>AATGATACGGCGACCACCGAGATCTACACGCTTGAGCGCACGCGTATGGTAATTGTGTGYCAGCMGCCGCGGTAA</t>
  </si>
  <si>
    <t>TGAGCGCACGCG</t>
  </si>
  <si>
    <t>L25</t>
  </si>
  <si>
    <t>515rcbc_JedArch_676</t>
  </si>
  <si>
    <t>AATGATACGGCGACCACCGAGATCTACACGCTCATGAGACTGTATATGGTAATTGTGTGYCAGCMGCCGCGGTAA</t>
  </si>
  <si>
    <t>CATGAGACTGTA</t>
  </si>
  <si>
    <t>L26</t>
  </si>
  <si>
    <t>515rcbc_JedArch_677</t>
  </si>
  <si>
    <t>AATGATACGGCGACCACCGAGATCTACACGCTTTACCCGCACAGTATGGTAATTGTGTGYCAGCMGCCGCGGTAA</t>
  </si>
  <si>
    <t>TTACCCGCACAG</t>
  </si>
  <si>
    <t>L27</t>
  </si>
  <si>
    <t>515rcbc_JedArch_678</t>
  </si>
  <si>
    <t>AATGATACGGCGACCACCGAGATCTACACGCTAAGATTTGCAGCTATGGTAATTGTGTGYCAGCMGCCGCGGTAA</t>
  </si>
  <si>
    <t>AAGATTTGCAGC</t>
  </si>
  <si>
    <t>L28</t>
  </si>
  <si>
    <t>515rcbc_JedArch_679</t>
  </si>
  <si>
    <t>AATGATACGGCGACCACCGAGATCTACACGCTAACCGATGTACCTATGGTAATTGTGTGYCAGCMGCCGCGGTAA</t>
  </si>
  <si>
    <t>AACCGATGTACC</t>
  </si>
  <si>
    <t>L29</t>
  </si>
  <si>
    <t>515rcbc_JedArch_680</t>
  </si>
  <si>
    <t>AATGATACGGCGACCACCGAGATCTACACGCTGCCTTACGATAGTATGGTAATTGTGTGYCAGCMGCCGCGGTAA</t>
  </si>
  <si>
    <t>GCCTTACGATAG</t>
  </si>
  <si>
    <t>L30</t>
  </si>
  <si>
    <t>515rcbc_JedArch_681</t>
  </si>
  <si>
    <t>AATGATACGGCGACCACCGAGATCTACACGCTACGACCTACGCTTATGGTAATTGTGTGYCAGCMGCCGCGGTAA</t>
  </si>
  <si>
    <t>ACGACCTACGCT</t>
  </si>
  <si>
    <t>L31</t>
  </si>
  <si>
    <t>515rcbc_JedArch_682</t>
  </si>
  <si>
    <t>AATGATACGGCGACCACCGAGATCTACACGCTACGGTGAAAGCGTATGGTAATTGTGTGYCAGCMGCCGCGGTAA</t>
  </si>
  <si>
    <t>ACGGTGAAAGCG</t>
  </si>
  <si>
    <t>L32</t>
  </si>
  <si>
    <t>515rcbc_JedArch_683</t>
  </si>
  <si>
    <t>AATGATACGGCGACCACCGAGATCTACACGCTTGGGACATATCCTATGGTAATTGTGTGYCAGCMGCCGCGGTAA</t>
  </si>
  <si>
    <t>TGGGACATATCC</t>
  </si>
  <si>
    <t>Joe Brown</t>
  </si>
  <si>
    <t>Air filter samples_2nd_run</t>
  </si>
  <si>
    <t>blank</t>
  </si>
  <si>
    <t>515rcbc_JedArch_696</t>
  </si>
  <si>
    <t>AATGATACGGCGACCACCGAGATCTACACGCTTCAATGACCGCATATGGTAATTGTGTGYCAGCMGCCGCGGTAA</t>
  </si>
  <si>
    <t>TCAATGACCGCA</t>
  </si>
  <si>
    <t>5/19/2016_night</t>
  </si>
  <si>
    <t>515rcbc_JedArch_697</t>
  </si>
  <si>
    <t>AATGATACGGCGACCACCGAGATCTACACGCTTATCTTCCTGAATATGGTAATTGTGTGYCAGCMGCCGCGGTAA</t>
  </si>
  <si>
    <t>TATCTTCCTGAA</t>
  </si>
  <si>
    <t>s5-19-2016-night</t>
  </si>
  <si>
    <t>5/20/2016_night</t>
  </si>
  <si>
    <t>515rcbc_JedArch_698</t>
  </si>
  <si>
    <t>AATGATACGGCGACCACCGAGATCTACACGCTAACGTCCTGTGCTATGGTAATTGTGTGYCAGCMGCCGCGGTAA</t>
  </si>
  <si>
    <t>AACGTCCTGTGC</t>
  </si>
  <si>
    <t>s5-20-2016-night</t>
  </si>
  <si>
    <t>5/21/2016_night</t>
  </si>
  <si>
    <t>515rcbc_JedArch_699</t>
  </si>
  <si>
    <t>AATGATACGGCGACCACCGAGATCTACACGCTTAAGCGTCTCGATATGGTAATTGTGTGYCAGCMGCCGCGGTAA</t>
  </si>
  <si>
    <t>TAAGCGTCTCGA</t>
  </si>
  <si>
    <t>s5-21-2016-night</t>
  </si>
  <si>
    <t>5/22/2016_day</t>
  </si>
  <si>
    <t>515rcbc_JedArch_700</t>
  </si>
  <si>
    <t>AATGATACGGCGACCACCGAGATCTACACGCTGAGGTATTCTGATATGGTAATTGTGTGYCAGCMGCCGCGGTAA</t>
  </si>
  <si>
    <t>GAGGTATTCTGA</t>
  </si>
  <si>
    <t>s5-22-2016-day</t>
  </si>
  <si>
    <t>5/22/2016_night</t>
  </si>
  <si>
    <t>515rcbc_JedArch_701</t>
  </si>
  <si>
    <t>AATGATACGGCGACCACCGAGATCTACACGCTCGTAAGATGCCTTATGGTAATTGTGTGYCAGCMGCCGCGGTAA</t>
  </si>
  <si>
    <t>CGTAAGATGCCT</t>
  </si>
  <si>
    <t>s5-22-2016-night</t>
  </si>
  <si>
    <t>5/25/2016_f3</t>
  </si>
  <si>
    <t>515rcbc_JedArch_702</t>
  </si>
  <si>
    <t>AATGATACGGCGACCACCGAGATCTACACGCTGGAGGGTACCGTTATGGTAATTGTGTGYCAGCMGCCGCGGTAA</t>
  </si>
  <si>
    <t>GGAGGGTACCGT</t>
  </si>
  <si>
    <t>s5-25-2016-f3</t>
  </si>
  <si>
    <t>5/25/2016_f4</t>
  </si>
  <si>
    <t>515rcbc_JedArch_703</t>
  </si>
  <si>
    <t>AATGATACGGCGACCACCGAGATCTACACGCTTCAAGATCAAGATATGGTAATTGTGTGYCAGCMGCCGCGGTAA</t>
  </si>
  <si>
    <t>TCAAGATCAAGA</t>
  </si>
  <si>
    <t>s5-25-2016-f4</t>
  </si>
  <si>
    <t>5/25/2016_f5</t>
  </si>
  <si>
    <t>515rcbc_JedArch_704</t>
  </si>
  <si>
    <t>AATGATACGGCGACCACCGAGATCTACACGCTTGCAACTTGCAGTATGGTAATTGTGTGYCAGCMGCCGCGGTAA</t>
  </si>
  <si>
    <t>TGCAACTTGCAG</t>
  </si>
  <si>
    <t>s5-25-2016-f5</t>
  </si>
  <si>
    <t>5/25/2016_f7</t>
  </si>
  <si>
    <t>515rcbc_JedArch_705</t>
  </si>
  <si>
    <t>AATGATACGGCGACCACCGAGATCTACACGCTTACTAGATATTATATGGTAATTGTGTGYCAGCMGCCGCGGTAA</t>
  </si>
  <si>
    <t>TACTAGATATTA</t>
  </si>
  <si>
    <t>s5-25-2016-f7</t>
  </si>
  <si>
    <t>5/25/2016_f6</t>
  </si>
  <si>
    <t>515rcbc_JedArch_706</t>
  </si>
  <si>
    <t>AATGATACGGCGACCACCGAGATCTACACGCTTACGTTTGGCGATATGGTAATTGTGTGYCAGCMGCCGCGGTAA</t>
  </si>
  <si>
    <t>TACGTTTGGCGA</t>
  </si>
  <si>
    <t>s5-25-2016-f6</t>
  </si>
  <si>
    <t>5/25/2016_f8</t>
  </si>
  <si>
    <t>515rcbc_JedArch_707</t>
  </si>
  <si>
    <t>AATGATACGGCGACCACCGAGATCTACACGCTGTTGTATTATACTATGGTAATTGTGTGYCAGCMGCCGCGGTAA</t>
  </si>
  <si>
    <t>GTTGTATTATAC</t>
  </si>
  <si>
    <t>s5-25-2016-f8</t>
  </si>
  <si>
    <t>26may2016_f8</t>
  </si>
  <si>
    <t>515rcbc_JedArch_708</t>
  </si>
  <si>
    <t>AATGATACGGCGACCACCGAGATCTACACGCTCTTTATGTGTCATATGGTAATTGTGTGYCAGCMGCCGCGGTAA</t>
  </si>
  <si>
    <t>CTTTATGTGTCA</t>
  </si>
  <si>
    <t>s26may2016-f8</t>
  </si>
  <si>
    <t>26may2016_f7</t>
  </si>
  <si>
    <t>515rcbc_JedArch_709</t>
  </si>
  <si>
    <t>AATGATACGGCGACCACCGAGATCTACACGCTGGTACTGTACCATATGGTAATTGTGTGYCAGCMGCCGCGGTAA</t>
  </si>
  <si>
    <t>GGTACTGTACCA</t>
  </si>
  <si>
    <t>s26may2016-f7</t>
  </si>
  <si>
    <t>26may2016_f6</t>
  </si>
  <si>
    <t>515rcbc_JedArch_710</t>
  </si>
  <si>
    <t>AATGATACGGCGACCACCGAGATCTACACGCTAAGGTGGACAAGTATGGTAATTGTGTGYCAGCMGCCGCGGTAA</t>
  </si>
  <si>
    <t>AAGGTGGACAAG</t>
  </si>
  <si>
    <t>s26may2016-f6</t>
  </si>
  <si>
    <t>26may2016_f5</t>
  </si>
  <si>
    <t>515rcbc_JedArch_711</t>
  </si>
  <si>
    <t>AATGATACGGCGACCACCGAGATCTACACGCTACGCTCCCATCGTATGGTAATTGTGTGYCAGCMGCCGCGGTAA</t>
  </si>
  <si>
    <t>ACGCTCCCATCG</t>
  </si>
  <si>
    <t>s26may2016-f5</t>
  </si>
  <si>
    <t>26may2016_f4</t>
  </si>
  <si>
    <t>515rcbc_JedArch_712</t>
  </si>
  <si>
    <t>AATGATACGGCGACCACCGAGATCTACACGCTAGAGCTCCTCTGTATGGTAATTGTGTGYCAGCMGCCGCGGTAA</t>
  </si>
  <si>
    <t>AGAGCTCCTCTG</t>
  </si>
  <si>
    <t>s26may2016-f4</t>
  </si>
  <si>
    <t>26may2016_f3</t>
  </si>
  <si>
    <t>515rcbc_JedArch_713</t>
  </si>
  <si>
    <t>AATGATACGGCGACCACCGAGATCTACACGCTGCGTACGGGTGATATGGTAATTGTGTGYCAGCMGCCGCGGTAA</t>
  </si>
  <si>
    <t>GCGTACGGGTGA</t>
  </si>
  <si>
    <t>s26may2016-f3</t>
  </si>
  <si>
    <t>27may2016_f8</t>
  </si>
  <si>
    <t>515rcbc_JedArch_714</t>
  </si>
  <si>
    <t>AATGATACGGCGACCACCGAGATCTACACGCTAAGCGTACATTGTATGGTAATTGTGTGYCAGCMGCCGCGGTAA</t>
  </si>
  <si>
    <t>AAGCGTACATTG</t>
  </si>
  <si>
    <t>s27may2016-f8</t>
  </si>
  <si>
    <t>27may2016_f7</t>
  </si>
  <si>
    <t>515rcbc_JedArch_715</t>
  </si>
  <si>
    <t>AATGATACGGCGACCACCGAGATCTACACGCTCTGTTACAGCGATATGGTAATTGTGTGYCAGCMGCCGCGGTAA</t>
  </si>
  <si>
    <t>CTGTTACAGCGA</t>
  </si>
  <si>
    <t>s27may2016-f7</t>
  </si>
  <si>
    <t>27may2016_f6</t>
  </si>
  <si>
    <t>515rcbc_JedArch_716</t>
  </si>
  <si>
    <t>AATGATACGGCGACCACCGAGATCTACACGCTCCGAGTACAATCTATGGTAATTGTGTGYCAGCMGCCGCGGTAA</t>
  </si>
  <si>
    <t>CCGAGTACAATC</t>
  </si>
  <si>
    <t>s27may2016-f6</t>
  </si>
  <si>
    <t>27may2016_f5</t>
  </si>
  <si>
    <t>515rcbc_JedArch_717</t>
  </si>
  <si>
    <t>AATGATACGGCGACCACCGAGATCTACACGCTGGTCTCCTACAGTATGGTAATTGTGTGYCAGCMGCCGCGGTAA</t>
  </si>
  <si>
    <t>GGTCTCCTACAG</t>
  </si>
  <si>
    <t>s27may2016-f5</t>
  </si>
  <si>
    <t>27may2016_f4</t>
  </si>
  <si>
    <t>515rcbc_JedArch_718</t>
  </si>
  <si>
    <t>AATGATACGGCGACCACCGAGATCTACACGCTCTCCTGTCCGGATATGGTAATTGTGTGYCAGCMGCCGCGGTAA</t>
  </si>
  <si>
    <t>CTCCTGTCCGGA</t>
  </si>
  <si>
    <t>s27may2016-f4</t>
  </si>
  <si>
    <t>27may2016_f3</t>
  </si>
  <si>
    <t>515rcbc_JedArch_719</t>
  </si>
  <si>
    <t>AATGATACGGCGACCACCGAGATCTACACGCTAGCCTGGTACCTTATGGTAATTGTGTGYCAGCMGCCGCGGTAA</t>
  </si>
  <si>
    <t>AGCCTGGTACCT</t>
  </si>
  <si>
    <t>s27may2016-f3</t>
  </si>
  <si>
    <t>29may2016_f9</t>
  </si>
  <si>
    <t>515rcbc_JedArch_720</t>
  </si>
  <si>
    <t>AATGATACGGCGACCACCGAGATCTACACGCTGGTCGAATTGCTTATGGTAATTGTGTGYCAGCMGCCGCGGTAA</t>
  </si>
  <si>
    <t>GGTCGAATTGCT</t>
  </si>
  <si>
    <t>s29may2016-f9</t>
  </si>
  <si>
    <t>29may2016_f8</t>
  </si>
  <si>
    <t>515rcbc_JedArch_721</t>
  </si>
  <si>
    <t>AATGATACGGCGACCACCGAGATCTACACGCTTCAACTATGTCTTATGGTAATTGTGTGYCAGCMGCCGCGGTAA</t>
  </si>
  <si>
    <t>TCAACTATGTCT</t>
  </si>
  <si>
    <t>s29may2016-f8</t>
  </si>
  <si>
    <t>29may2016_f7</t>
  </si>
  <si>
    <t>515rcbc_JedArch_722</t>
  </si>
  <si>
    <t>AATGATACGGCGACCACCGAGATCTACACGCTTATAGAAGAATGTATGGTAATTGTGTGYCAGCMGCCGCGGTAA</t>
  </si>
  <si>
    <t>TATAGAAGAATG</t>
  </si>
  <si>
    <t>s29may2016-f7</t>
  </si>
  <si>
    <t>29may2016_f6</t>
  </si>
  <si>
    <t>515rcbc_JedArch_723</t>
  </si>
  <si>
    <t>AATGATACGGCGACCACCGAGATCTACACGCTCTAATATTTGAATATGGTAATTGTGTGYCAGCMGCCGCGGTAA</t>
  </si>
  <si>
    <t>CTAATATTTGAA</t>
  </si>
  <si>
    <t>s29may2016-f6</t>
  </si>
  <si>
    <t>29may2016_f5</t>
  </si>
  <si>
    <t>515rcbc_JedArch_724</t>
  </si>
  <si>
    <t>AATGATACGGCGACCACCGAGATCTACACGCTGAGCATTACATGTATGGTAATTGTGTGYCAGCMGCCGCGGTAA</t>
  </si>
  <si>
    <t>GAGCATTACATG</t>
  </si>
  <si>
    <t>s29may2016-f5</t>
  </si>
  <si>
    <t>29may2016_f4</t>
  </si>
  <si>
    <t>515rcbc_JedArch_725</t>
  </si>
  <si>
    <t>AATGATACGGCGACCACCGAGATCTACACGCTATATACCTGCGGTATGGTAATTGTGTGYCAGCMGCCGCGGTAA</t>
  </si>
  <si>
    <t>ATATACCTGCGG</t>
  </si>
  <si>
    <t>s29may2016-f4</t>
  </si>
  <si>
    <t>29may2016_f3</t>
  </si>
  <si>
    <t>515rcbc_JedArch_726</t>
  </si>
  <si>
    <t>AATGATACGGCGACCACCGAGATCTACACGCTCAATATTCAATATATGGTAATTGTGTGYCAGCMGCCGCGGTAA</t>
  </si>
  <si>
    <t>CAATATTCAATA</t>
  </si>
  <si>
    <t>s29may2016-f3</t>
  </si>
  <si>
    <t>29may2016_f2</t>
  </si>
  <si>
    <t>515rcbc_JedArch_727</t>
  </si>
  <si>
    <t>AATGATACGGCGACCACCGAGATCTACACGCTAAGTGCTTGGTATATGGTAATTGTGTGYCAGCMGCCGCGGTAA</t>
  </si>
  <si>
    <t>AAGTGCTTGGTA</t>
  </si>
  <si>
    <t>s29may2016-f2</t>
  </si>
  <si>
    <t>29may2016_f1</t>
  </si>
  <si>
    <t>515rcbc_JedArch_728</t>
  </si>
  <si>
    <t>AATGATACGGCGACCACCGAGATCTACACGCTGCGGAGCACGTCTATGGTAATTGTGTGYCAGCMGCCGCGGTAA</t>
  </si>
  <si>
    <t>GCGGAGCACGTC</t>
  </si>
  <si>
    <t>s29may2016-f1</t>
  </si>
  <si>
    <t>sterile blank filter</t>
  </si>
  <si>
    <t>515rcbc_JedArch_729</t>
  </si>
  <si>
    <t>AATGATACGGCGACCACCGAGATCTACACGCTTCCCGCCTACGCTATGGTAATTGTGTGYCAGCMGCCGCGGTAA</t>
  </si>
  <si>
    <t>TCCCGCCTACGC</t>
  </si>
  <si>
    <t>sterile-blank-filter</t>
  </si>
  <si>
    <t>OE 100</t>
  </si>
  <si>
    <t>515rcbc_JedArch_732</t>
  </si>
  <si>
    <t>AATGATACGGCGACCACCGAGATCTACACGCTTTACCACATCTATATGGTAATTGTGTGYCAGCMGCCGCGGTAA</t>
  </si>
  <si>
    <t>OE 101</t>
  </si>
  <si>
    <t>515rcbc_JedArch_733</t>
  </si>
  <si>
    <t>AATGATACGGCGACCACCGAGATCTACACGCTTGGCATGTTGGTTATGGTAATTGTGTGYCAGCMGCCGCGGTAA</t>
  </si>
  <si>
    <t>OE 102</t>
  </si>
  <si>
    <t>515rcbc_JedArch_734</t>
  </si>
  <si>
    <t>AATGATACGGCGACCACCGAGATCTACACGCTGTGTGCTAACGTTATGGTAATTGTGTGYCAGCMGCCGCGGTAA</t>
  </si>
  <si>
    <t>incident irradaince</t>
  </si>
  <si>
    <r>
      <t>Temperature (</t>
    </r>
    <r>
      <rPr>
        <sz val="10"/>
        <rFont val="Calibri"/>
        <family val="2"/>
      </rPr>
      <t>ᵒ</t>
    </r>
    <r>
      <rPr>
        <sz val="10"/>
        <rFont val="Arial"/>
      </rPr>
      <t>C)</t>
    </r>
  </si>
  <si>
    <t>13C Acetate - T1</t>
  </si>
  <si>
    <t>13C Acetate - T4</t>
  </si>
  <si>
    <t>Native Mat 2/3</t>
  </si>
  <si>
    <t>13C Acetate - T5</t>
  </si>
  <si>
    <t>13C Acetate - T6</t>
  </si>
  <si>
    <t>13C Acetate - T7</t>
  </si>
  <si>
    <t>13C Acetate - T8</t>
  </si>
  <si>
    <t>13C DIC1 Re-segmented T1</t>
  </si>
  <si>
    <t>13C DIC1 Re-segmented T2</t>
  </si>
  <si>
    <t>HL091714-SIP-005</t>
  </si>
  <si>
    <t>HL091714-SIP-006</t>
  </si>
  <si>
    <t>HL091714-SIP-008</t>
  </si>
  <si>
    <t>HL091714-SIP-009</t>
  </si>
  <si>
    <t>HL091714-SIP-010</t>
  </si>
  <si>
    <t>HL091714-SIP-011</t>
  </si>
  <si>
    <t>HL091714-SIP-003</t>
  </si>
  <si>
    <t>13C DIC1 Re-segmented T3</t>
  </si>
  <si>
    <t>13C DIC1 Re-segmented T4</t>
  </si>
  <si>
    <t>13C DIC1 Re-segmented T5</t>
  </si>
  <si>
    <t>ID #</t>
  </si>
  <si>
    <t>OE 001</t>
  </si>
  <si>
    <t>OE 010</t>
  </si>
  <si>
    <t>OE 011</t>
  </si>
  <si>
    <t>OE 012</t>
  </si>
  <si>
    <t>OE 013</t>
  </si>
  <si>
    <t>OE 014</t>
  </si>
  <si>
    <t>OE 015</t>
  </si>
  <si>
    <t>OE 016</t>
  </si>
  <si>
    <t>OE 017</t>
  </si>
  <si>
    <t>OE 018</t>
  </si>
  <si>
    <t>OE 019</t>
  </si>
  <si>
    <t>OE 020</t>
  </si>
  <si>
    <t>OE 002</t>
  </si>
  <si>
    <t>OE 021</t>
  </si>
  <si>
    <t>OE 022</t>
  </si>
  <si>
    <t>OE 023</t>
  </si>
  <si>
    <t>OE 024</t>
  </si>
  <si>
    <t>OE 025</t>
  </si>
  <si>
    <t>OE 026</t>
  </si>
  <si>
    <t>OE 027</t>
  </si>
  <si>
    <t>OE 028</t>
  </si>
  <si>
    <t>OE 029</t>
  </si>
  <si>
    <t>OE 003</t>
  </si>
  <si>
    <t>OE 030</t>
  </si>
  <si>
    <t>OE 031</t>
  </si>
  <si>
    <t>OE 032</t>
  </si>
  <si>
    <t>OE 033</t>
  </si>
  <si>
    <t>OE 034</t>
  </si>
  <si>
    <t>OE 035</t>
  </si>
  <si>
    <t>OE 036</t>
  </si>
  <si>
    <t>OE 037</t>
  </si>
  <si>
    <t>OE 038</t>
  </si>
  <si>
    <t>OE 039</t>
  </si>
  <si>
    <t>OE 004</t>
  </si>
  <si>
    <t>OE 040</t>
  </si>
  <si>
    <t>OE 041</t>
  </si>
  <si>
    <t>OE 042</t>
  </si>
  <si>
    <t>OE 043</t>
  </si>
  <si>
    <t>OE 044</t>
  </si>
  <si>
    <t>OE 045</t>
  </si>
  <si>
    <t>OE 046</t>
  </si>
  <si>
    <t>OE 047</t>
  </si>
  <si>
    <t>OE 048</t>
  </si>
  <si>
    <t>OE 049</t>
  </si>
  <si>
    <t>OE 005</t>
  </si>
  <si>
    <t>OE 050</t>
  </si>
  <si>
    <t>OE 051</t>
  </si>
  <si>
    <t>OE 052</t>
  </si>
  <si>
    <t>OE 053</t>
  </si>
  <si>
    <t>OE 054</t>
  </si>
  <si>
    <t>OE 055</t>
  </si>
  <si>
    <t>OE 056</t>
  </si>
  <si>
    <t>OE 057</t>
  </si>
  <si>
    <t>OE 058</t>
  </si>
  <si>
    <t>OE 059</t>
  </si>
  <si>
    <t>OE 006</t>
  </si>
  <si>
    <t>OE 060</t>
  </si>
  <si>
    <t>OE 061</t>
  </si>
  <si>
    <t>OE 062</t>
  </si>
  <si>
    <t>OE 063</t>
  </si>
  <si>
    <t>OE 064</t>
  </si>
  <si>
    <t>OE 065</t>
  </si>
  <si>
    <t>OE 066</t>
  </si>
  <si>
    <t>OE 067</t>
  </si>
  <si>
    <t>OE 068</t>
  </si>
  <si>
    <t>OE 069</t>
  </si>
  <si>
    <t>OE 007</t>
  </si>
  <si>
    <t>OE 070</t>
  </si>
  <si>
    <t>OE 071</t>
  </si>
  <si>
    <t>OE 072</t>
  </si>
  <si>
    <t>OE 073</t>
  </si>
  <si>
    <t>OE 074</t>
  </si>
  <si>
    <t>OE 075</t>
  </si>
  <si>
    <t>OE 076</t>
  </si>
  <si>
    <t>OE 077</t>
  </si>
  <si>
    <t>OE 078</t>
  </si>
  <si>
    <t>OE 079</t>
  </si>
  <si>
    <t>OE 008</t>
  </si>
  <si>
    <t>OE 080</t>
  </si>
  <si>
    <t>OE 081</t>
  </si>
  <si>
    <t>OE 082</t>
  </si>
  <si>
    <t>OE 083</t>
  </si>
  <si>
    <t>OE 084</t>
  </si>
  <si>
    <t>OE 085</t>
  </si>
  <si>
    <t>OE 086</t>
  </si>
  <si>
    <t>OE 087</t>
  </si>
  <si>
    <t>OE 088</t>
  </si>
  <si>
    <t>OE 089</t>
  </si>
  <si>
    <t>OE 009</t>
  </si>
  <si>
    <t>OE 090</t>
  </si>
  <si>
    <t>OE 091</t>
  </si>
  <si>
    <t>OE 092</t>
  </si>
  <si>
    <t>OE 093</t>
  </si>
  <si>
    <t>OE 094</t>
  </si>
  <si>
    <t>OE 095</t>
  </si>
  <si>
    <t>OE 096</t>
  </si>
  <si>
    <t>HL091714-SIP-012</t>
  </si>
  <si>
    <t>HL091714-SIP-040</t>
  </si>
  <si>
    <t>HL091714-SIP-041</t>
  </si>
  <si>
    <t>HL091714-SIP-042</t>
  </si>
  <si>
    <t>HL091714-SIP-043</t>
  </si>
  <si>
    <t>HL091714-SIP-044</t>
  </si>
  <si>
    <t>HL091714-SIP-045</t>
  </si>
  <si>
    <t>HL091714-SIP-046</t>
  </si>
  <si>
    <t>13C Acetate - T2</t>
  </si>
  <si>
    <t>13C DIC1 Re-segmented T6</t>
  </si>
  <si>
    <t>13C DIC1 Re-segmented T7</t>
  </si>
  <si>
    <t>HL091714-SIP-007</t>
  </si>
  <si>
    <t>13C DIC1 Re-segmented T8</t>
  </si>
  <si>
    <t>13C Glucose T1</t>
  </si>
  <si>
    <t>HL091714-SIP-047</t>
  </si>
  <si>
    <t>HL091714-SIP-152</t>
  </si>
  <si>
    <t>HL091714-SIP-153</t>
  </si>
  <si>
    <t>13C Glucose T2</t>
  </si>
  <si>
    <t>13C Glucose T3</t>
  </si>
  <si>
    <t>13C Glucose T4</t>
  </si>
  <si>
    <t>HL091714-SIP-154</t>
  </si>
  <si>
    <t>HL091714-SIP-155</t>
  </si>
  <si>
    <t>HL091714-SIP-156</t>
  </si>
  <si>
    <t>13C Glucose T5</t>
  </si>
  <si>
    <t>13C Glucose T6</t>
  </si>
  <si>
    <t>13C Glucose T7</t>
  </si>
  <si>
    <t>HL091714-SIP-157</t>
  </si>
  <si>
    <t>HL091714-SIP-158</t>
  </si>
  <si>
    <t>13C Acetate - T3</t>
  </si>
  <si>
    <t>HL091714-SIP-159</t>
  </si>
  <si>
    <t>13C Glucose T8</t>
  </si>
  <si>
    <t>Control 1 T1</t>
  </si>
  <si>
    <t>Control 1 T2</t>
  </si>
  <si>
    <t>Control 1 T3</t>
  </si>
  <si>
    <t>HL091714-SIP-214</t>
  </si>
  <si>
    <t>HL091714-SIP-215</t>
  </si>
  <si>
    <t>HL091714-SIP-216</t>
  </si>
  <si>
    <t>HL091714-SIP-217</t>
  </si>
  <si>
    <t>Control 1 T4</t>
  </si>
  <si>
    <t>Control 1 T5</t>
  </si>
  <si>
    <t>Control 1 T6</t>
  </si>
  <si>
    <t>HL091714-SIP-218</t>
  </si>
  <si>
    <t>HL091714-SIP-219</t>
  </si>
  <si>
    <t>HL091714-SIP-220</t>
  </si>
  <si>
    <t>Control 1 T7</t>
  </si>
  <si>
    <t>Control 1 T8</t>
  </si>
  <si>
    <t>HL091714-SIP-221</t>
  </si>
  <si>
    <t>Ave_d13C</t>
  </si>
  <si>
    <t>Stdev_d13C</t>
  </si>
  <si>
    <t>Ave_%C</t>
  </si>
  <si>
    <t>Stdev_%C</t>
  </si>
  <si>
    <t>count</t>
  </si>
  <si>
    <t>Ave_d13C-organic</t>
  </si>
  <si>
    <t>13C Acetate</t>
  </si>
  <si>
    <t>13C Glucose</t>
  </si>
  <si>
    <t>Control</t>
  </si>
  <si>
    <t>Native Mat</t>
  </si>
  <si>
    <t>T1</t>
  </si>
  <si>
    <t>T2</t>
  </si>
  <si>
    <t>T3</t>
  </si>
  <si>
    <t>T4</t>
  </si>
  <si>
    <t>T5</t>
  </si>
  <si>
    <t>T6</t>
  </si>
  <si>
    <t>T7</t>
  </si>
  <si>
    <t>T8</t>
  </si>
  <si>
    <t>Substrate</t>
  </si>
  <si>
    <t>timepoint</t>
  </si>
  <si>
    <t>T0</t>
  </si>
  <si>
    <r>
      <t>Stdev_d13C</t>
    </r>
    <r>
      <rPr>
        <sz val="11"/>
        <color theme="1"/>
        <rFont val="Calibri"/>
        <family val="2"/>
        <scheme val="minor"/>
      </rPr>
      <t>-organic</t>
    </r>
  </si>
  <si>
    <r>
      <t>Ave_%C</t>
    </r>
    <r>
      <rPr>
        <sz val="11"/>
        <color theme="1"/>
        <rFont val="Calibri"/>
        <family val="2"/>
        <scheme val="minor"/>
      </rPr>
      <t>-organic</t>
    </r>
  </si>
  <si>
    <r>
      <t>Stdev_%C</t>
    </r>
    <r>
      <rPr>
        <sz val="11"/>
        <color theme="1"/>
        <rFont val="Calibri"/>
        <family val="2"/>
        <scheme val="minor"/>
      </rPr>
      <t>-organic</t>
    </r>
  </si>
  <si>
    <r>
      <t>count</t>
    </r>
    <r>
      <rPr>
        <sz val="11"/>
        <color theme="1"/>
        <rFont val="Calibri"/>
        <family val="2"/>
        <scheme val="minor"/>
      </rPr>
      <t>-organic</t>
    </r>
  </si>
  <si>
    <t>13C DIC</t>
  </si>
  <si>
    <t>Time (H)</t>
  </si>
  <si>
    <t>rep#</t>
  </si>
  <si>
    <t>diff_Ave_d13C-organic</t>
  </si>
  <si>
    <t>diff_Stdev</t>
  </si>
  <si>
    <t>fin_diff_Ave_d13C-organic</t>
  </si>
  <si>
    <t>fin_diff_Stdev_d13C-organic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</si>
</sst>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"/>
    <numFmt numFmtId="165" formatCode="mm/dd/yyyy\ h:mm"/>
  </numFmts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Verdan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2" borderId="0" xfId="0" applyFont="1" applyFill="1" applyAlignment="1"/>
    <xf numFmtId="164" fontId="4" fillId="0" borderId="0" xfId="0" applyNumberFormat="1" applyFont="1" applyAlignment="1"/>
    <xf numFmtId="164" fontId="6" fillId="0" borderId="0" xfId="0" applyNumberFormat="1" applyFont="1" applyAlignment="1"/>
    <xf numFmtId="164" fontId="0" fillId="0" borderId="0" xfId="0" applyNumberFormat="1" applyFont="1" applyAlignment="1"/>
    <xf numFmtId="0" fontId="7" fillId="0" borderId="0" xfId="0" applyFont="1" applyAlignment="1"/>
    <xf numFmtId="0" fontId="0" fillId="0" borderId="0" xfId="0" applyFont="1" applyBorder="1"/>
    <xf numFmtId="164" fontId="4" fillId="2" borderId="0" xfId="0" applyNumberFormat="1" applyFont="1" applyFill="1" applyAlignment="1"/>
    <xf numFmtId="0" fontId="0" fillId="0" borderId="0" xfId="0" applyFont="1" applyFill="1" applyBorder="1" applyAlignment="1"/>
    <xf numFmtId="164" fontId="6" fillId="0" borderId="0" xfId="0" applyNumberFormat="1" applyFont="1" applyBorder="1" applyAlignment="1"/>
    <xf numFmtId="0" fontId="7" fillId="0" borderId="0" xfId="0" applyFont="1" applyBorder="1"/>
    <xf numFmtId="0" fontId="3" fillId="0" borderId="0" xfId="1" applyFont="1" applyAlignment="1">
      <alignment horizontal="left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8" fillId="0" borderId="0" xfId="2" applyNumberFormat="1" applyFont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2" fontId="2" fillId="3" borderId="0" xfId="2" applyNumberFormat="1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2" fontId="3" fillId="3" borderId="0" xfId="1" applyNumberFormat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2" fontId="8" fillId="4" borderId="0" xfId="2" applyNumberFormat="1" applyFont="1" applyFill="1" applyAlignment="1">
      <alignment horizontal="center" vertical="center"/>
    </xf>
    <xf numFmtId="2" fontId="2" fillId="4" borderId="0" xfId="2" applyNumberFormat="1" applyFont="1" applyFill="1" applyAlignment="1">
      <alignment horizontal="center" vertical="center"/>
    </xf>
    <xf numFmtId="0" fontId="2" fillId="4" borderId="0" xfId="2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0" borderId="0" xfId="0" applyFont="1" applyBorder="1" applyAlignment="1"/>
    <xf numFmtId="0" fontId="0" fillId="0" borderId="0" xfId="0" applyFont="1" applyFill="1" applyBorder="1"/>
    <xf numFmtId="0" fontId="2" fillId="3" borderId="0" xfId="1" applyFont="1" applyFill="1" applyAlignment="1">
      <alignment horizontal="left"/>
    </xf>
    <xf numFmtId="0" fontId="4" fillId="6" borderId="0" xfId="0" applyFont="1" applyFill="1" applyAlignment="1"/>
    <xf numFmtId="0" fontId="6" fillId="6" borderId="0" xfId="0" applyFont="1" applyFill="1" applyAlignment="1"/>
    <xf numFmtId="0" fontId="0" fillId="6" borderId="0" xfId="0" applyFont="1" applyFill="1" applyAlignment="1"/>
    <xf numFmtId="165" fontId="4" fillId="2" borderId="0" xfId="0" applyNumberFormat="1" applyFont="1" applyFill="1" applyAlignment="1"/>
    <xf numFmtId="165" fontId="6" fillId="0" borderId="0" xfId="0" applyNumberFormat="1" applyFont="1" applyAlignment="1"/>
    <xf numFmtId="165" fontId="0" fillId="0" borderId="0" xfId="0" applyNumberFormat="1" applyFont="1" applyAlignment="1"/>
    <xf numFmtId="2" fontId="0" fillId="7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11" fillId="4" borderId="0" xfId="2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left"/>
    </xf>
  </cellXfs>
  <cellStyles count="32">
    <cellStyle name="Comma 2" xf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47</xdr:row>
      <xdr:rowOff>123825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47</xdr:row>
      <xdr:rowOff>123825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100488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48</xdr:row>
      <xdr:rowOff>15240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005078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48</xdr:row>
      <xdr:rowOff>15240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492252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48</xdr:row>
      <xdr:rowOff>25400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5473700" cy="916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48</xdr:row>
      <xdr:rowOff>25400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0" y="0"/>
          <a:ext cx="9855200" cy="916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1" t="s">
        <v>0</v>
      </c>
    </row>
    <row r="2" spans="1:16" ht="15.75" customHeight="1" x14ac:dyDescent="0.15">
      <c r="A2" s="1" t="s">
        <v>1</v>
      </c>
    </row>
    <row r="3" spans="1:16" ht="15.75" customHeight="1" x14ac:dyDescent="0.15">
      <c r="A3" s="1" t="s">
        <v>2</v>
      </c>
    </row>
    <row r="4" spans="1:16" ht="15.75" customHeight="1" x14ac:dyDescent="0.15">
      <c r="A4" s="1" t="s">
        <v>3</v>
      </c>
    </row>
    <row r="5" spans="1:16" ht="15.75" customHeight="1" x14ac:dyDescent="0.15">
      <c r="A5" s="1" t="s">
        <v>4</v>
      </c>
    </row>
    <row r="6" spans="1:16" ht="15.75" customHeight="1" x14ac:dyDescent="0.15">
      <c r="A6" s="1" t="s">
        <v>5</v>
      </c>
    </row>
    <row r="7" spans="1:16" ht="15.75" customHeight="1" x14ac:dyDescent="0.15">
      <c r="A7" s="1" t="s">
        <v>27</v>
      </c>
    </row>
    <row r="8" spans="1:16" ht="15.75" customHeight="1" x14ac:dyDescent="0.15">
      <c r="A8" s="1" t="s">
        <v>28</v>
      </c>
    </row>
    <row r="9" spans="1:16" ht="15.75" customHeight="1" x14ac:dyDescent="0.15">
      <c r="A9" s="1" t="s">
        <v>30</v>
      </c>
    </row>
    <row r="10" spans="1:16" ht="15.75" customHeight="1" x14ac:dyDescent="0.15">
      <c r="A10" s="1" t="s">
        <v>32</v>
      </c>
    </row>
    <row r="11" spans="1:16" ht="15.75" customHeight="1" x14ac:dyDescent="0.15">
      <c r="A11" s="1" t="s">
        <v>34</v>
      </c>
      <c r="B11" s="1" t="s">
        <v>35</v>
      </c>
      <c r="C11" s="1" t="s">
        <v>36</v>
      </c>
      <c r="D11" s="1" t="s">
        <v>37</v>
      </c>
      <c r="E11" s="1" t="s">
        <v>38</v>
      </c>
      <c r="F11" s="1" t="s">
        <v>39</v>
      </c>
      <c r="G11" s="1" t="s">
        <v>40</v>
      </c>
      <c r="H11" s="1" t="s">
        <v>41</v>
      </c>
      <c r="I11" s="1" t="s">
        <v>42</v>
      </c>
      <c r="J11" s="1" t="s">
        <v>43</v>
      </c>
      <c r="K11" s="1" t="s">
        <v>44</v>
      </c>
      <c r="L11" s="1" t="s">
        <v>45</v>
      </c>
      <c r="M11" s="1" t="s">
        <v>47</v>
      </c>
      <c r="N11" s="1" t="s">
        <v>48</v>
      </c>
      <c r="O11" s="1" t="s">
        <v>50</v>
      </c>
      <c r="P11" s="1" t="s">
        <v>51</v>
      </c>
    </row>
    <row r="12" spans="1:16" ht="15.75" customHeight="1" x14ac:dyDescent="0.15">
      <c r="A12" s="1" t="s">
        <v>53</v>
      </c>
      <c r="B12" s="1" t="s">
        <v>54</v>
      </c>
      <c r="C12" s="1" t="s">
        <v>55</v>
      </c>
      <c r="D12" s="1" t="s">
        <v>56</v>
      </c>
      <c r="E12" s="1" t="s">
        <v>57</v>
      </c>
      <c r="F12" s="1" t="s">
        <v>58</v>
      </c>
      <c r="G12" s="1" t="s">
        <v>59</v>
      </c>
      <c r="H12" s="1" t="s">
        <v>17</v>
      </c>
      <c r="I12" s="1" t="s">
        <v>18</v>
      </c>
      <c r="J12" s="1">
        <v>115932</v>
      </c>
      <c r="K12" s="1">
        <v>100067</v>
      </c>
      <c r="L12" s="1">
        <v>99374</v>
      </c>
      <c r="M12" s="1" t="s">
        <v>61</v>
      </c>
      <c r="N12" s="1">
        <v>109</v>
      </c>
      <c r="O12" s="1" t="s">
        <v>61</v>
      </c>
      <c r="P12" s="1"/>
    </row>
    <row r="13" spans="1:16" ht="15.75" customHeight="1" x14ac:dyDescent="0.15">
      <c r="A13" s="1" t="s">
        <v>53</v>
      </c>
      <c r="B13" s="1" t="s">
        <v>54</v>
      </c>
      <c r="C13" s="1" t="s">
        <v>64</v>
      </c>
      <c r="D13" s="1" t="s">
        <v>56</v>
      </c>
      <c r="E13" s="1" t="s">
        <v>65</v>
      </c>
      <c r="F13" s="1" t="s">
        <v>66</v>
      </c>
      <c r="G13" s="1" t="s">
        <v>67</v>
      </c>
      <c r="H13" s="1" t="s">
        <v>25</v>
      </c>
      <c r="I13" s="1" t="s">
        <v>26</v>
      </c>
      <c r="J13" s="1">
        <v>118914</v>
      </c>
      <c r="K13" s="1">
        <v>103891</v>
      </c>
      <c r="L13" s="1">
        <v>103352</v>
      </c>
      <c r="M13" s="1" t="s">
        <v>61</v>
      </c>
      <c r="N13" s="1">
        <v>85</v>
      </c>
      <c r="O13" s="1" t="s">
        <v>61</v>
      </c>
      <c r="P13" s="1"/>
    </row>
    <row r="14" spans="1:16" ht="15.75" customHeight="1" x14ac:dyDescent="0.15">
      <c r="A14" s="1" t="s">
        <v>53</v>
      </c>
      <c r="B14" s="1" t="s">
        <v>54</v>
      </c>
      <c r="C14" s="1" t="s">
        <v>73</v>
      </c>
      <c r="D14" s="1" t="s">
        <v>56</v>
      </c>
      <c r="E14" s="1" t="s">
        <v>74</v>
      </c>
      <c r="F14" s="1" t="s">
        <v>76</v>
      </c>
      <c r="G14" s="1" t="s">
        <v>77</v>
      </c>
      <c r="H14" s="1" t="s">
        <v>70</v>
      </c>
      <c r="I14" s="1" t="s">
        <v>71</v>
      </c>
      <c r="J14" s="1">
        <v>145315</v>
      </c>
      <c r="K14" s="1">
        <v>121238</v>
      </c>
      <c r="L14" s="1">
        <v>120122</v>
      </c>
      <c r="M14" s="1" t="s">
        <v>61</v>
      </c>
      <c r="N14" s="1">
        <v>241</v>
      </c>
      <c r="O14" s="1" t="s">
        <v>61</v>
      </c>
      <c r="P14" s="1"/>
    </row>
    <row r="15" spans="1:16" ht="15.75" customHeight="1" x14ac:dyDescent="0.15">
      <c r="A15" s="1" t="s">
        <v>53</v>
      </c>
      <c r="B15" s="1" t="s">
        <v>54</v>
      </c>
      <c r="C15" s="1" t="s">
        <v>81</v>
      </c>
      <c r="D15" s="1" t="s">
        <v>56</v>
      </c>
      <c r="E15" s="1" t="s">
        <v>82</v>
      </c>
      <c r="F15" s="1" t="s">
        <v>83</v>
      </c>
      <c r="G15" s="1" t="s">
        <v>84</v>
      </c>
      <c r="H15" s="1" t="s">
        <v>79</v>
      </c>
      <c r="I15" s="1" t="s">
        <v>80</v>
      </c>
      <c r="J15" s="1">
        <v>96871</v>
      </c>
      <c r="K15" s="1">
        <v>84537</v>
      </c>
      <c r="L15" s="1">
        <v>83958</v>
      </c>
      <c r="M15" s="1" t="s">
        <v>61</v>
      </c>
      <c r="N15" s="1">
        <v>218</v>
      </c>
      <c r="O15" s="1" t="s">
        <v>61</v>
      </c>
      <c r="P15" s="1"/>
    </row>
    <row r="16" spans="1:16" ht="15.75" customHeight="1" x14ac:dyDescent="0.15">
      <c r="A16" s="1" t="s">
        <v>53</v>
      </c>
      <c r="B16" s="1" t="s">
        <v>54</v>
      </c>
      <c r="C16" s="1" t="s">
        <v>88</v>
      </c>
      <c r="D16" s="1" t="s">
        <v>56</v>
      </c>
      <c r="E16" s="1" t="s">
        <v>89</v>
      </c>
      <c r="F16" s="1" t="s">
        <v>90</v>
      </c>
      <c r="G16" s="1" t="s">
        <v>91</v>
      </c>
      <c r="H16" s="1" t="s">
        <v>86</v>
      </c>
      <c r="I16" s="1" t="s">
        <v>87</v>
      </c>
      <c r="J16" s="1">
        <v>143442</v>
      </c>
      <c r="K16" s="1">
        <v>118152</v>
      </c>
      <c r="L16" s="1">
        <v>116882</v>
      </c>
      <c r="M16" s="1" t="s">
        <v>61</v>
      </c>
      <c r="N16" s="1">
        <v>237</v>
      </c>
      <c r="O16" s="1" t="s">
        <v>61</v>
      </c>
      <c r="P16" s="1"/>
    </row>
    <row r="17" spans="1:16" ht="15.75" customHeight="1" x14ac:dyDescent="0.15">
      <c r="A17" s="1" t="s">
        <v>53</v>
      </c>
      <c r="B17" s="1" t="s">
        <v>54</v>
      </c>
      <c r="C17" s="1" t="s">
        <v>95</v>
      </c>
      <c r="D17" s="1" t="s">
        <v>56</v>
      </c>
      <c r="E17" s="1" t="s">
        <v>96</v>
      </c>
      <c r="F17" s="1" t="s">
        <v>97</v>
      </c>
      <c r="G17" s="1" t="s">
        <v>98</v>
      </c>
      <c r="H17" s="1" t="s">
        <v>93</v>
      </c>
      <c r="I17" s="1" t="s">
        <v>94</v>
      </c>
      <c r="J17" s="1">
        <v>85509</v>
      </c>
      <c r="K17" s="1">
        <v>77462</v>
      </c>
      <c r="L17" s="1">
        <v>77213</v>
      </c>
      <c r="M17" s="1" t="s">
        <v>61</v>
      </c>
      <c r="N17" s="1">
        <v>38</v>
      </c>
      <c r="O17" s="1" t="s">
        <v>61</v>
      </c>
      <c r="P17" s="1"/>
    </row>
    <row r="18" spans="1:16" ht="15.75" customHeight="1" x14ac:dyDescent="0.15">
      <c r="A18" s="1" t="s">
        <v>53</v>
      </c>
      <c r="B18" s="1" t="s">
        <v>54</v>
      </c>
      <c r="C18" s="1" t="s">
        <v>102</v>
      </c>
      <c r="D18" s="1" t="s">
        <v>56</v>
      </c>
      <c r="E18" s="1" t="s">
        <v>104</v>
      </c>
      <c r="F18" s="1" t="s">
        <v>105</v>
      </c>
      <c r="G18" s="1" t="s">
        <v>108</v>
      </c>
      <c r="H18" s="1" t="s">
        <v>100</v>
      </c>
      <c r="I18" s="1" t="s">
        <v>101</v>
      </c>
      <c r="J18" s="1">
        <v>80737</v>
      </c>
      <c r="K18" s="1">
        <v>68112</v>
      </c>
      <c r="L18" s="1">
        <v>67514</v>
      </c>
      <c r="M18" s="1" t="s">
        <v>61</v>
      </c>
      <c r="N18" s="1">
        <v>120</v>
      </c>
      <c r="O18" s="1" t="s">
        <v>61</v>
      </c>
      <c r="P18" s="1"/>
    </row>
    <row r="19" spans="1:16" ht="15.75" customHeight="1" x14ac:dyDescent="0.15">
      <c r="A19" s="1" t="s">
        <v>53</v>
      </c>
      <c r="B19" s="1" t="s">
        <v>54</v>
      </c>
      <c r="C19" s="1" t="s">
        <v>111</v>
      </c>
      <c r="D19" s="1" t="s">
        <v>56</v>
      </c>
      <c r="E19" s="1" t="s">
        <v>113</v>
      </c>
      <c r="F19" s="1" t="s">
        <v>114</v>
      </c>
      <c r="G19" s="1" t="s">
        <v>115</v>
      </c>
      <c r="H19" s="1" t="s">
        <v>106</v>
      </c>
      <c r="I19" s="1" t="s">
        <v>107</v>
      </c>
      <c r="J19" s="1">
        <v>99680</v>
      </c>
      <c r="K19" s="1">
        <v>88469</v>
      </c>
      <c r="L19" s="1">
        <v>88006</v>
      </c>
      <c r="M19" s="1" t="s">
        <v>61</v>
      </c>
      <c r="N19" s="1">
        <v>135</v>
      </c>
      <c r="O19" s="1" t="s">
        <v>61</v>
      </c>
      <c r="P19" s="1"/>
    </row>
    <row r="20" spans="1:16" ht="15.75" customHeight="1" x14ac:dyDescent="0.15">
      <c r="A20" s="1" t="s">
        <v>53</v>
      </c>
      <c r="B20" s="1" t="s">
        <v>54</v>
      </c>
      <c r="C20" s="1" t="s">
        <v>119</v>
      </c>
      <c r="D20" s="1" t="s">
        <v>56</v>
      </c>
      <c r="E20" s="1" t="s">
        <v>121</v>
      </c>
      <c r="F20" s="1" t="s">
        <v>122</v>
      </c>
      <c r="G20" s="1" t="s">
        <v>123</v>
      </c>
      <c r="H20" s="1" t="s">
        <v>110</v>
      </c>
      <c r="I20" s="1" t="s">
        <v>112</v>
      </c>
      <c r="J20" s="1">
        <v>84015</v>
      </c>
      <c r="K20" s="1">
        <v>69166</v>
      </c>
      <c r="L20" s="1">
        <v>68372</v>
      </c>
      <c r="M20" s="1" t="s">
        <v>61</v>
      </c>
      <c r="N20" s="1">
        <v>214</v>
      </c>
      <c r="O20" s="1" t="s">
        <v>61</v>
      </c>
      <c r="P20" s="1"/>
    </row>
    <row r="21" spans="1:16" ht="15.75" customHeight="1" x14ac:dyDescent="0.15">
      <c r="A21" s="1" t="s">
        <v>53</v>
      </c>
      <c r="B21" s="1" t="s">
        <v>54</v>
      </c>
      <c r="C21" s="1" t="s">
        <v>127</v>
      </c>
      <c r="D21" s="1" t="s">
        <v>56</v>
      </c>
      <c r="E21" s="1" t="s">
        <v>130</v>
      </c>
      <c r="F21" s="1" t="s">
        <v>131</v>
      </c>
      <c r="G21" s="1" t="s">
        <v>132</v>
      </c>
      <c r="H21" s="1" t="s">
        <v>117</v>
      </c>
      <c r="I21" s="1" t="s">
        <v>118</v>
      </c>
      <c r="J21" s="1">
        <v>119030</v>
      </c>
      <c r="K21" s="1">
        <v>99209</v>
      </c>
      <c r="L21" s="1">
        <v>98365</v>
      </c>
      <c r="M21" s="1" t="s">
        <v>61</v>
      </c>
      <c r="N21" s="1">
        <v>169</v>
      </c>
      <c r="O21" s="1" t="s">
        <v>61</v>
      </c>
      <c r="P21" s="1"/>
    </row>
    <row r="22" spans="1:16" ht="15.75" customHeight="1" x14ac:dyDescent="0.15">
      <c r="A22" s="1" t="s">
        <v>53</v>
      </c>
      <c r="B22" s="1" t="s">
        <v>54</v>
      </c>
      <c r="C22" s="1" t="s">
        <v>136</v>
      </c>
      <c r="D22" s="1" t="s">
        <v>56</v>
      </c>
      <c r="E22" s="1" t="s">
        <v>137</v>
      </c>
      <c r="F22" s="1" t="s">
        <v>138</v>
      </c>
      <c r="G22" s="1" t="s">
        <v>140</v>
      </c>
      <c r="H22" s="1" t="s">
        <v>124</v>
      </c>
      <c r="I22" s="1" t="s">
        <v>125</v>
      </c>
      <c r="J22" s="1">
        <v>97071</v>
      </c>
      <c r="K22" s="1">
        <v>81141</v>
      </c>
      <c r="L22" s="1">
        <v>80426</v>
      </c>
      <c r="M22" s="1" t="s">
        <v>61</v>
      </c>
      <c r="N22" s="1">
        <v>178</v>
      </c>
      <c r="O22" s="1" t="s">
        <v>61</v>
      </c>
      <c r="P22" s="1"/>
    </row>
    <row r="23" spans="1:16" ht="15.75" customHeight="1" x14ac:dyDescent="0.15">
      <c r="A23" s="1" t="s">
        <v>53</v>
      </c>
      <c r="B23" s="1" t="s">
        <v>54</v>
      </c>
      <c r="C23" s="1" t="s">
        <v>149</v>
      </c>
      <c r="D23" s="1" t="s">
        <v>56</v>
      </c>
      <c r="E23" s="1" t="s">
        <v>154</v>
      </c>
      <c r="F23" s="1" t="s">
        <v>156</v>
      </c>
      <c r="G23" s="1" t="s">
        <v>158</v>
      </c>
      <c r="H23" s="1" t="s">
        <v>128</v>
      </c>
      <c r="I23" s="1" t="s">
        <v>129</v>
      </c>
      <c r="J23" s="1">
        <v>112037</v>
      </c>
      <c r="K23" s="1">
        <v>96241</v>
      </c>
      <c r="L23" s="1">
        <v>95472</v>
      </c>
      <c r="M23" s="1" t="s">
        <v>61</v>
      </c>
      <c r="N23" s="1">
        <v>201</v>
      </c>
      <c r="O23" s="1" t="s">
        <v>61</v>
      </c>
      <c r="P23" s="1"/>
    </row>
    <row r="24" spans="1:16" ht="15.75" customHeight="1" x14ac:dyDescent="0.15">
      <c r="A24" s="1" t="s">
        <v>53</v>
      </c>
      <c r="B24" s="1" t="s">
        <v>54</v>
      </c>
      <c r="C24" s="1" t="s">
        <v>166</v>
      </c>
      <c r="D24" s="1" t="s">
        <v>56</v>
      </c>
      <c r="E24" s="1" t="s">
        <v>168</v>
      </c>
      <c r="F24" s="1" t="s">
        <v>170</v>
      </c>
      <c r="G24" s="1" t="s">
        <v>172</v>
      </c>
      <c r="H24" s="1" t="s">
        <v>134</v>
      </c>
      <c r="I24" s="1" t="s">
        <v>135</v>
      </c>
      <c r="J24" s="1">
        <v>139598</v>
      </c>
      <c r="K24" s="1">
        <v>116526</v>
      </c>
      <c r="L24" s="1">
        <v>115222</v>
      </c>
      <c r="M24" s="1" t="s">
        <v>61</v>
      </c>
      <c r="N24" s="1">
        <v>376</v>
      </c>
      <c r="O24" s="1" t="s">
        <v>61</v>
      </c>
      <c r="P24" s="1"/>
    </row>
    <row r="25" spans="1:16" ht="15.75" customHeight="1" x14ac:dyDescent="0.15">
      <c r="A25" s="1" t="s">
        <v>53</v>
      </c>
      <c r="B25" s="1" t="s">
        <v>54</v>
      </c>
      <c r="C25" s="1" t="s">
        <v>181</v>
      </c>
      <c r="D25" s="1" t="s">
        <v>56</v>
      </c>
      <c r="E25" s="1" t="s">
        <v>184</v>
      </c>
      <c r="F25" s="1" t="s">
        <v>186</v>
      </c>
      <c r="G25" s="1" t="s">
        <v>189</v>
      </c>
      <c r="H25" s="1" t="s">
        <v>142</v>
      </c>
      <c r="I25" s="1" t="s">
        <v>144</v>
      </c>
      <c r="J25" s="1">
        <v>32011</v>
      </c>
      <c r="K25" s="1">
        <v>26864</v>
      </c>
      <c r="L25" s="1">
        <v>26661</v>
      </c>
      <c r="M25" s="1" t="s">
        <v>61</v>
      </c>
      <c r="N25" s="1">
        <v>44</v>
      </c>
      <c r="O25" s="1" t="s">
        <v>61</v>
      </c>
      <c r="P25" s="1"/>
    </row>
    <row r="26" spans="1:16" ht="15.75" customHeight="1" x14ac:dyDescent="0.15">
      <c r="A26" s="1" t="s">
        <v>53</v>
      </c>
      <c r="B26" s="1" t="s">
        <v>54</v>
      </c>
      <c r="C26" s="1" t="s">
        <v>197</v>
      </c>
      <c r="D26" s="1" t="s">
        <v>56</v>
      </c>
      <c r="E26" s="1" t="s">
        <v>201</v>
      </c>
      <c r="F26" s="1" t="s">
        <v>204</v>
      </c>
      <c r="G26" s="1" t="s">
        <v>206</v>
      </c>
      <c r="H26" s="1" t="s">
        <v>151</v>
      </c>
      <c r="I26" s="1" t="s">
        <v>153</v>
      </c>
      <c r="J26" s="1">
        <v>174014</v>
      </c>
      <c r="K26" s="1">
        <v>143185</v>
      </c>
      <c r="L26" s="1">
        <v>141774</v>
      </c>
      <c r="M26" s="1" t="s">
        <v>61</v>
      </c>
      <c r="N26" s="1">
        <v>252</v>
      </c>
      <c r="O26" s="1">
        <v>1</v>
      </c>
      <c r="P26" s="1" t="s">
        <v>61</v>
      </c>
    </row>
    <row r="27" spans="1:16" ht="15.75" customHeight="1" x14ac:dyDescent="0.15">
      <c r="A27" s="1" t="s">
        <v>53</v>
      </c>
      <c r="B27" s="1" t="s">
        <v>54</v>
      </c>
      <c r="C27" s="1" t="s">
        <v>216</v>
      </c>
      <c r="D27" s="1" t="s">
        <v>56</v>
      </c>
      <c r="E27" s="1" t="s">
        <v>219</v>
      </c>
      <c r="F27" s="1" t="s">
        <v>222</v>
      </c>
      <c r="G27" s="1" t="s">
        <v>226</v>
      </c>
      <c r="H27" s="1" t="s">
        <v>162</v>
      </c>
      <c r="I27" s="1" t="s">
        <v>164</v>
      </c>
      <c r="J27" s="1">
        <v>147422</v>
      </c>
      <c r="K27" s="1">
        <v>121684</v>
      </c>
      <c r="L27" s="1">
        <v>120317</v>
      </c>
      <c r="M27" s="1" t="s">
        <v>61</v>
      </c>
      <c r="N27" s="1">
        <v>513</v>
      </c>
      <c r="O27" s="1" t="s">
        <v>61</v>
      </c>
      <c r="P27" s="1"/>
    </row>
    <row r="28" spans="1:16" ht="15.75" customHeight="1" x14ac:dyDescent="0.15">
      <c r="A28" s="1" t="s">
        <v>53</v>
      </c>
      <c r="B28" s="1" t="s">
        <v>54</v>
      </c>
      <c r="C28" s="1" t="s">
        <v>233</v>
      </c>
      <c r="D28" s="1" t="s">
        <v>56</v>
      </c>
      <c r="E28" s="1" t="s">
        <v>238</v>
      </c>
      <c r="F28" s="1" t="s">
        <v>239</v>
      </c>
      <c r="G28" s="1" t="s">
        <v>242</v>
      </c>
      <c r="H28" s="1" t="s">
        <v>175</v>
      </c>
      <c r="I28" s="1" t="s">
        <v>176</v>
      </c>
      <c r="J28" s="1">
        <v>117193</v>
      </c>
      <c r="K28" s="1">
        <v>102063</v>
      </c>
      <c r="L28" s="1">
        <v>101453</v>
      </c>
      <c r="M28" s="1" t="s">
        <v>61</v>
      </c>
      <c r="N28" s="1">
        <v>117</v>
      </c>
      <c r="O28" s="1" t="s">
        <v>61</v>
      </c>
      <c r="P28" s="1"/>
    </row>
    <row r="29" spans="1:16" ht="15.75" customHeight="1" x14ac:dyDescent="0.15">
      <c r="A29" s="1" t="s">
        <v>53</v>
      </c>
      <c r="B29" s="1" t="s">
        <v>54</v>
      </c>
      <c r="C29" s="1" t="s">
        <v>251</v>
      </c>
      <c r="D29" s="1" t="s">
        <v>56</v>
      </c>
      <c r="E29" s="1" t="s">
        <v>253</v>
      </c>
      <c r="F29" s="1" t="s">
        <v>255</v>
      </c>
      <c r="G29" s="1" t="s">
        <v>258</v>
      </c>
      <c r="H29" s="1" t="s">
        <v>183</v>
      </c>
      <c r="I29" s="1" t="s">
        <v>185</v>
      </c>
      <c r="J29" s="1">
        <v>158666</v>
      </c>
      <c r="K29" s="1">
        <v>135668</v>
      </c>
      <c r="L29" s="1">
        <v>134651</v>
      </c>
      <c r="M29" s="1" t="s">
        <v>61</v>
      </c>
      <c r="N29" s="1">
        <v>188</v>
      </c>
      <c r="O29" s="1" t="s">
        <v>61</v>
      </c>
      <c r="P29" s="1"/>
    </row>
    <row r="30" spans="1:16" ht="15.75" customHeight="1" x14ac:dyDescent="0.15">
      <c r="A30" s="1" t="s">
        <v>53</v>
      </c>
      <c r="B30" s="1" t="s">
        <v>54</v>
      </c>
      <c r="C30" s="1" t="s">
        <v>269</v>
      </c>
      <c r="D30" s="1" t="s">
        <v>56</v>
      </c>
      <c r="E30" s="1" t="s">
        <v>272</v>
      </c>
      <c r="F30" s="1" t="s">
        <v>273</v>
      </c>
      <c r="G30" s="1" t="s">
        <v>275</v>
      </c>
      <c r="H30" s="1" t="s">
        <v>195</v>
      </c>
      <c r="I30" s="1" t="s">
        <v>200</v>
      </c>
      <c r="J30" s="1">
        <v>136250</v>
      </c>
      <c r="K30" s="1">
        <v>112890</v>
      </c>
      <c r="L30" s="1">
        <v>111762</v>
      </c>
      <c r="M30" s="1" t="s">
        <v>61</v>
      </c>
      <c r="N30" s="1">
        <v>180</v>
      </c>
      <c r="O30" s="1" t="s">
        <v>61</v>
      </c>
      <c r="P30" s="1"/>
    </row>
    <row r="31" spans="1:16" ht="15.75" customHeight="1" x14ac:dyDescent="0.15">
      <c r="A31" s="1" t="s">
        <v>53</v>
      </c>
      <c r="B31" s="1" t="s">
        <v>54</v>
      </c>
      <c r="C31" s="1" t="s">
        <v>281</v>
      </c>
      <c r="D31" s="1" t="s">
        <v>56</v>
      </c>
      <c r="E31" s="1" t="s">
        <v>282</v>
      </c>
      <c r="F31" s="1" t="s">
        <v>283</v>
      </c>
      <c r="G31" s="1" t="s">
        <v>284</v>
      </c>
      <c r="H31" s="1" t="s">
        <v>209</v>
      </c>
      <c r="I31" s="1" t="s">
        <v>211</v>
      </c>
      <c r="J31" s="1">
        <v>103764</v>
      </c>
      <c r="K31" s="1">
        <v>85647</v>
      </c>
      <c r="L31" s="1">
        <v>84628</v>
      </c>
      <c r="M31" s="1" t="s">
        <v>61</v>
      </c>
      <c r="N31" s="1">
        <v>422</v>
      </c>
      <c r="O31" s="1">
        <v>1</v>
      </c>
      <c r="P31" s="1" t="s">
        <v>61</v>
      </c>
    </row>
    <row r="32" spans="1:16" ht="15.75" customHeight="1" x14ac:dyDescent="0.15">
      <c r="A32" s="1" t="s">
        <v>53</v>
      </c>
      <c r="B32" s="1" t="s">
        <v>54</v>
      </c>
      <c r="C32" s="1" t="s">
        <v>287</v>
      </c>
      <c r="D32" s="1" t="s">
        <v>56</v>
      </c>
      <c r="E32" s="1" t="s">
        <v>290</v>
      </c>
      <c r="F32" s="1" t="s">
        <v>291</v>
      </c>
      <c r="G32" s="1" t="s">
        <v>292</v>
      </c>
      <c r="H32" s="1" t="s">
        <v>220</v>
      </c>
      <c r="I32" s="1" t="s">
        <v>223</v>
      </c>
      <c r="J32" s="1">
        <v>117752</v>
      </c>
      <c r="K32" s="1">
        <v>102585</v>
      </c>
      <c r="L32" s="1">
        <v>101967</v>
      </c>
      <c r="M32" s="1" t="s">
        <v>61</v>
      </c>
      <c r="N32" s="1">
        <v>122</v>
      </c>
      <c r="O32" s="1" t="s">
        <v>61</v>
      </c>
      <c r="P32" s="1"/>
    </row>
    <row r="33" spans="1:16" ht="15.75" customHeight="1" x14ac:dyDescent="0.15">
      <c r="A33" s="1" t="s">
        <v>53</v>
      </c>
      <c r="B33" s="1" t="s">
        <v>54</v>
      </c>
      <c r="C33" s="1" t="s">
        <v>295</v>
      </c>
      <c r="D33" s="1" t="s">
        <v>56</v>
      </c>
      <c r="E33" s="1" t="s">
        <v>296</v>
      </c>
      <c r="F33" s="1" t="s">
        <v>297</v>
      </c>
      <c r="G33" s="1" t="s">
        <v>298</v>
      </c>
      <c r="H33" s="1" t="s">
        <v>235</v>
      </c>
      <c r="I33" s="1" t="s">
        <v>236</v>
      </c>
      <c r="J33" s="1">
        <v>153709</v>
      </c>
      <c r="K33" s="1">
        <v>125827</v>
      </c>
      <c r="L33" s="1">
        <v>124464</v>
      </c>
      <c r="M33" s="1" t="s">
        <v>61</v>
      </c>
      <c r="N33" s="1">
        <v>329</v>
      </c>
      <c r="O33" s="1" t="s">
        <v>61</v>
      </c>
      <c r="P33" s="1"/>
    </row>
    <row r="34" spans="1:16" ht="15.75" customHeight="1" x14ac:dyDescent="0.15">
      <c r="A34" s="1" t="s">
        <v>53</v>
      </c>
      <c r="B34" s="1" t="s">
        <v>54</v>
      </c>
      <c r="C34" s="1" t="s">
        <v>299</v>
      </c>
      <c r="D34" s="1" t="s">
        <v>56</v>
      </c>
      <c r="E34" s="1" t="s">
        <v>300</v>
      </c>
      <c r="F34" s="1" t="s">
        <v>301</v>
      </c>
      <c r="G34" s="1" t="s">
        <v>302</v>
      </c>
      <c r="H34" s="1" t="s">
        <v>247</v>
      </c>
      <c r="I34" s="1" t="s">
        <v>249</v>
      </c>
      <c r="J34" s="1">
        <v>110764</v>
      </c>
      <c r="K34" s="1">
        <v>95104</v>
      </c>
      <c r="L34" s="1">
        <v>94495</v>
      </c>
      <c r="M34" s="1" t="s">
        <v>61</v>
      </c>
      <c r="N34" s="1">
        <v>130</v>
      </c>
      <c r="O34" s="1" t="s">
        <v>61</v>
      </c>
      <c r="P34" s="1"/>
    </row>
    <row r="35" spans="1:16" ht="15.75" customHeight="1" x14ac:dyDescent="0.15">
      <c r="A35" s="1" t="s">
        <v>53</v>
      </c>
      <c r="B35" s="1" t="s">
        <v>54</v>
      </c>
      <c r="C35" s="1" t="s">
        <v>305</v>
      </c>
      <c r="D35" s="1" t="s">
        <v>56</v>
      </c>
      <c r="E35" s="1" t="s">
        <v>306</v>
      </c>
      <c r="F35" s="1" t="s">
        <v>308</v>
      </c>
      <c r="G35" s="1" t="s">
        <v>310</v>
      </c>
      <c r="H35" s="1" t="s">
        <v>257</v>
      </c>
      <c r="I35" s="1" t="s">
        <v>260</v>
      </c>
      <c r="J35" s="1">
        <v>139870</v>
      </c>
      <c r="K35" s="1">
        <v>116324</v>
      </c>
      <c r="L35" s="1">
        <v>115265</v>
      </c>
      <c r="M35" s="1" t="s">
        <v>61</v>
      </c>
      <c r="N35" s="1">
        <v>291</v>
      </c>
      <c r="O35" s="1" t="s">
        <v>61</v>
      </c>
      <c r="P35" s="1"/>
    </row>
    <row r="36" spans="1:16" ht="15.75" customHeight="1" x14ac:dyDescent="0.15">
      <c r="A36" s="1" t="s">
        <v>53</v>
      </c>
      <c r="B36" s="1" t="s">
        <v>54</v>
      </c>
      <c r="C36" s="1" t="s">
        <v>312</v>
      </c>
      <c r="D36" s="1" t="s">
        <v>56</v>
      </c>
      <c r="E36" s="1" t="s">
        <v>314</v>
      </c>
      <c r="F36" s="1" t="s">
        <v>315</v>
      </c>
      <c r="G36" s="1" t="s">
        <v>316</v>
      </c>
      <c r="H36" s="1" t="s">
        <v>267</v>
      </c>
      <c r="I36" s="1" t="s">
        <v>268</v>
      </c>
      <c r="J36" s="1">
        <v>122849</v>
      </c>
      <c r="K36" s="1">
        <v>104550</v>
      </c>
      <c r="L36" s="1">
        <v>103719</v>
      </c>
      <c r="M36" s="1" t="s">
        <v>61</v>
      </c>
      <c r="N36" s="1">
        <v>162</v>
      </c>
      <c r="O36" s="1" t="s">
        <v>61</v>
      </c>
      <c r="P36" s="1"/>
    </row>
    <row r="37" spans="1:16" ht="15.75" customHeight="1" x14ac:dyDescent="0.15">
      <c r="A37" s="1" t="s">
        <v>53</v>
      </c>
      <c r="B37" s="1" t="s">
        <v>54</v>
      </c>
      <c r="C37" s="1" t="s">
        <v>319</v>
      </c>
      <c r="D37" s="1" t="s">
        <v>56</v>
      </c>
      <c r="E37" s="1" t="s">
        <v>320</v>
      </c>
      <c r="F37" s="1" t="s">
        <v>321</v>
      </c>
      <c r="G37" s="1" t="s">
        <v>322</v>
      </c>
      <c r="H37" s="1" t="s">
        <v>279</v>
      </c>
      <c r="I37" s="1" t="s">
        <v>280</v>
      </c>
      <c r="J37" s="1">
        <v>113511</v>
      </c>
      <c r="K37" s="1">
        <v>92166</v>
      </c>
      <c r="L37" s="1">
        <v>91160</v>
      </c>
      <c r="M37" s="1" t="s">
        <v>61</v>
      </c>
      <c r="N37" s="1">
        <v>290</v>
      </c>
      <c r="O37" s="1" t="s">
        <v>61</v>
      </c>
      <c r="P37" s="1"/>
    </row>
    <row r="38" spans="1:16" ht="15.75" customHeight="1" x14ac:dyDescent="0.15">
      <c r="A38" s="1" t="s">
        <v>53</v>
      </c>
      <c r="B38" s="1" t="s">
        <v>54</v>
      </c>
      <c r="C38" s="1" t="s">
        <v>325</v>
      </c>
      <c r="D38" s="1" t="s">
        <v>56</v>
      </c>
      <c r="E38" s="1" t="s">
        <v>327</v>
      </c>
      <c r="F38" s="1" t="s">
        <v>329</v>
      </c>
      <c r="G38" s="1" t="s">
        <v>330</v>
      </c>
      <c r="H38" s="1" t="s">
        <v>285</v>
      </c>
      <c r="I38" s="1" t="s">
        <v>286</v>
      </c>
      <c r="J38" s="1">
        <v>46501</v>
      </c>
      <c r="K38" s="1">
        <v>43488</v>
      </c>
      <c r="L38" s="1">
        <v>43435</v>
      </c>
      <c r="M38" s="1" t="s">
        <v>61</v>
      </c>
      <c r="N38" s="1">
        <v>2</v>
      </c>
      <c r="O38" s="1" t="s">
        <v>61</v>
      </c>
      <c r="P38" s="1"/>
    </row>
    <row r="39" spans="1:16" ht="15.75" customHeight="1" x14ac:dyDescent="0.15">
      <c r="A39" s="1" t="s">
        <v>53</v>
      </c>
      <c r="B39" s="1" t="s">
        <v>54</v>
      </c>
      <c r="C39" s="1" t="s">
        <v>333</v>
      </c>
      <c r="D39" s="1" t="s">
        <v>56</v>
      </c>
      <c r="E39" s="1" t="s">
        <v>334</v>
      </c>
      <c r="F39" s="1" t="s">
        <v>335</v>
      </c>
      <c r="G39" s="1" t="s">
        <v>336</v>
      </c>
      <c r="H39" s="1" t="s">
        <v>288</v>
      </c>
      <c r="I39" s="1" t="s">
        <v>289</v>
      </c>
      <c r="J39" s="1">
        <v>129398</v>
      </c>
      <c r="K39" s="1">
        <v>108507</v>
      </c>
      <c r="L39" s="1">
        <v>107349</v>
      </c>
      <c r="M39" s="1" t="s">
        <v>61</v>
      </c>
      <c r="N39" s="1">
        <v>377</v>
      </c>
      <c r="O39" s="1" t="s">
        <v>61</v>
      </c>
      <c r="P39" s="1"/>
    </row>
    <row r="40" spans="1:16" ht="15.75" customHeight="1" x14ac:dyDescent="0.15">
      <c r="A40" s="1" t="s">
        <v>53</v>
      </c>
      <c r="B40" s="1" t="s">
        <v>54</v>
      </c>
      <c r="C40" s="1" t="s">
        <v>339</v>
      </c>
      <c r="D40" s="1" t="s">
        <v>56</v>
      </c>
      <c r="E40" s="1" t="s">
        <v>340</v>
      </c>
      <c r="F40" s="1" t="s">
        <v>341</v>
      </c>
      <c r="G40" s="1" t="s">
        <v>344</v>
      </c>
      <c r="H40" s="1" t="s">
        <v>293</v>
      </c>
      <c r="I40" s="1" t="s">
        <v>294</v>
      </c>
      <c r="J40" s="1">
        <v>139373</v>
      </c>
      <c r="K40" s="1">
        <v>116388</v>
      </c>
      <c r="L40" s="1">
        <v>115322</v>
      </c>
      <c r="M40" s="1" t="s">
        <v>61</v>
      </c>
      <c r="N40" s="1">
        <v>198</v>
      </c>
      <c r="O40" s="1" t="s">
        <v>61</v>
      </c>
      <c r="P40" s="1"/>
    </row>
    <row r="41" spans="1:16" ht="15.75" customHeight="1" x14ac:dyDescent="0.15">
      <c r="A41" s="1" t="s">
        <v>53</v>
      </c>
      <c r="B41" s="1" t="s">
        <v>54</v>
      </c>
      <c r="C41" s="1" t="s">
        <v>347</v>
      </c>
      <c r="D41" s="1" t="s">
        <v>56</v>
      </c>
      <c r="E41" s="1" t="s">
        <v>348</v>
      </c>
      <c r="F41" s="1" t="s">
        <v>349</v>
      </c>
      <c r="G41" s="1" t="s">
        <v>350</v>
      </c>
      <c r="H41" s="1" t="s">
        <v>303</v>
      </c>
      <c r="I41" s="1" t="s">
        <v>304</v>
      </c>
      <c r="J41" s="1">
        <v>129733</v>
      </c>
      <c r="K41" s="1">
        <v>107936</v>
      </c>
      <c r="L41" s="1">
        <v>106931</v>
      </c>
      <c r="M41" s="1" t="s">
        <v>61</v>
      </c>
      <c r="N41" s="1">
        <v>216</v>
      </c>
      <c r="O41" s="1" t="s">
        <v>61</v>
      </c>
      <c r="P41" s="1"/>
    </row>
    <row r="42" spans="1:16" ht="15.75" customHeight="1" x14ac:dyDescent="0.15">
      <c r="A42" s="1" t="s">
        <v>53</v>
      </c>
      <c r="B42" s="1" t="s">
        <v>54</v>
      </c>
      <c r="C42" s="1" t="s">
        <v>355</v>
      </c>
      <c r="D42" s="1" t="s">
        <v>56</v>
      </c>
      <c r="E42" s="1" t="s">
        <v>356</v>
      </c>
      <c r="F42" s="1" t="s">
        <v>357</v>
      </c>
      <c r="G42" s="1" t="s">
        <v>359</v>
      </c>
      <c r="H42" s="1" t="s">
        <v>307</v>
      </c>
      <c r="I42" s="1" t="s">
        <v>309</v>
      </c>
      <c r="J42" s="1">
        <v>1317</v>
      </c>
      <c r="K42" s="1">
        <v>1093</v>
      </c>
      <c r="L42" s="1">
        <v>1079</v>
      </c>
      <c r="M42" s="1" t="s">
        <v>61</v>
      </c>
      <c r="N42" s="1">
        <v>2</v>
      </c>
      <c r="O42" s="1" t="s">
        <v>61</v>
      </c>
      <c r="P42" s="1"/>
    </row>
    <row r="43" spans="1:16" ht="15.75" customHeight="1" x14ac:dyDescent="0.15">
      <c r="A43" s="1" t="s">
        <v>53</v>
      </c>
      <c r="B43" s="1" t="s">
        <v>54</v>
      </c>
      <c r="C43" s="1" t="s">
        <v>361</v>
      </c>
      <c r="D43" s="1" t="s">
        <v>56</v>
      </c>
      <c r="E43" s="1" t="s">
        <v>362</v>
      </c>
      <c r="F43" s="1" t="s">
        <v>363</v>
      </c>
      <c r="G43" s="1" t="s">
        <v>366</v>
      </c>
      <c r="H43" s="1" t="s">
        <v>311</v>
      </c>
      <c r="I43" s="1" t="s">
        <v>313</v>
      </c>
      <c r="J43" s="1">
        <v>6613</v>
      </c>
      <c r="K43" s="1">
        <v>5578</v>
      </c>
      <c r="L43" s="1">
        <v>5519</v>
      </c>
      <c r="M43" s="1" t="s">
        <v>61</v>
      </c>
      <c r="N43" s="1">
        <v>20</v>
      </c>
      <c r="O43" s="1" t="s">
        <v>61</v>
      </c>
      <c r="P43" s="1"/>
    </row>
    <row r="44" spans="1:16" ht="15.75" customHeight="1" x14ac:dyDescent="0.15">
      <c r="A44" s="1" t="s">
        <v>53</v>
      </c>
      <c r="B44" s="1" t="s">
        <v>54</v>
      </c>
      <c r="C44" s="1" t="s">
        <v>369</v>
      </c>
      <c r="D44" s="1" t="s">
        <v>56</v>
      </c>
      <c r="E44" s="1" t="s">
        <v>370</v>
      </c>
      <c r="F44" s="1" t="s">
        <v>371</v>
      </c>
      <c r="G44" s="1" t="s">
        <v>372</v>
      </c>
      <c r="H44" s="1" t="s">
        <v>317</v>
      </c>
      <c r="I44" s="1" t="s">
        <v>318</v>
      </c>
      <c r="J44" s="1">
        <v>64273</v>
      </c>
      <c r="K44" s="1">
        <v>55023</v>
      </c>
      <c r="L44" s="1">
        <v>54605</v>
      </c>
      <c r="M44" s="1" t="s">
        <v>61</v>
      </c>
      <c r="N44" s="1">
        <v>97</v>
      </c>
      <c r="O44" s="1" t="s">
        <v>61</v>
      </c>
      <c r="P44" s="1"/>
    </row>
    <row r="45" spans="1:16" ht="15.75" customHeight="1" x14ac:dyDescent="0.15">
      <c r="A45" s="1" t="s">
        <v>53</v>
      </c>
      <c r="B45" s="1" t="s">
        <v>54</v>
      </c>
      <c r="C45" s="1" t="s">
        <v>375</v>
      </c>
      <c r="D45" s="1" t="s">
        <v>56</v>
      </c>
      <c r="E45" s="1" t="s">
        <v>376</v>
      </c>
      <c r="F45" s="1" t="s">
        <v>377</v>
      </c>
      <c r="G45" s="1" t="s">
        <v>380</v>
      </c>
      <c r="H45" s="1" t="s">
        <v>323</v>
      </c>
      <c r="I45" s="1" t="s">
        <v>324</v>
      </c>
      <c r="J45" s="1">
        <v>138143</v>
      </c>
      <c r="K45" s="1">
        <v>113953</v>
      </c>
      <c r="L45" s="1">
        <v>112667</v>
      </c>
      <c r="M45" s="1" t="s">
        <v>61</v>
      </c>
      <c r="N45" s="1">
        <v>300</v>
      </c>
      <c r="O45" s="1" t="s">
        <v>61</v>
      </c>
      <c r="P45" s="1"/>
    </row>
    <row r="46" spans="1:16" ht="15.75" customHeight="1" x14ac:dyDescent="0.15">
      <c r="A46" s="1" t="s">
        <v>53</v>
      </c>
      <c r="B46" s="1" t="s">
        <v>54</v>
      </c>
      <c r="C46" s="1" t="s">
        <v>383</v>
      </c>
      <c r="D46" s="1" t="s">
        <v>56</v>
      </c>
      <c r="E46" s="1" t="s">
        <v>384</v>
      </c>
      <c r="F46" s="1" t="s">
        <v>385</v>
      </c>
      <c r="G46" s="1" t="s">
        <v>386</v>
      </c>
      <c r="H46" s="1" t="s">
        <v>326</v>
      </c>
      <c r="I46" s="1" t="s">
        <v>328</v>
      </c>
      <c r="J46" s="1">
        <v>4837</v>
      </c>
      <c r="K46" s="1">
        <v>4132</v>
      </c>
      <c r="L46" s="1">
        <v>4108</v>
      </c>
      <c r="M46" s="1" t="s">
        <v>61</v>
      </c>
      <c r="N46" s="1">
        <v>6</v>
      </c>
      <c r="O46" s="1" t="s">
        <v>61</v>
      </c>
      <c r="P46" s="1"/>
    </row>
    <row r="47" spans="1:16" ht="15.75" customHeight="1" x14ac:dyDescent="0.15">
      <c r="A47" s="1" t="s">
        <v>53</v>
      </c>
      <c r="B47" s="1" t="s">
        <v>54</v>
      </c>
      <c r="C47" s="1" t="s">
        <v>389</v>
      </c>
      <c r="D47" s="1" t="s">
        <v>56</v>
      </c>
      <c r="E47" s="1" t="s">
        <v>392</v>
      </c>
      <c r="F47" s="1" t="s">
        <v>393</v>
      </c>
      <c r="G47" s="1" t="s">
        <v>394</v>
      </c>
      <c r="H47" s="1" t="s">
        <v>331</v>
      </c>
      <c r="I47" s="1" t="s">
        <v>332</v>
      </c>
      <c r="J47" s="1">
        <v>85732</v>
      </c>
      <c r="K47" s="1">
        <v>74296</v>
      </c>
      <c r="L47" s="1">
        <v>73842</v>
      </c>
      <c r="M47" s="1" t="s">
        <v>61</v>
      </c>
      <c r="N47" s="1">
        <v>98</v>
      </c>
      <c r="O47" s="1" t="s">
        <v>61</v>
      </c>
      <c r="P47" s="1"/>
    </row>
    <row r="48" spans="1:16" ht="15.75" customHeight="1" x14ac:dyDescent="0.15">
      <c r="A48" s="1" t="s">
        <v>53</v>
      </c>
      <c r="B48" s="1" t="s">
        <v>54</v>
      </c>
      <c r="C48" s="1" t="s">
        <v>397</v>
      </c>
      <c r="D48" s="1" t="s">
        <v>56</v>
      </c>
      <c r="E48" s="1" t="s">
        <v>398</v>
      </c>
      <c r="F48" s="1" t="s">
        <v>399</v>
      </c>
      <c r="G48" s="1" t="s">
        <v>400</v>
      </c>
      <c r="H48" s="1" t="s">
        <v>337</v>
      </c>
      <c r="I48" s="1" t="s">
        <v>338</v>
      </c>
      <c r="J48" s="1">
        <v>732</v>
      </c>
      <c r="K48" s="1">
        <v>640</v>
      </c>
      <c r="L48" s="1">
        <v>636</v>
      </c>
      <c r="M48" s="1" t="s">
        <v>61</v>
      </c>
      <c r="N48" s="1">
        <v>1</v>
      </c>
      <c r="O48" s="1" t="s">
        <v>61</v>
      </c>
      <c r="P48" s="1"/>
    </row>
    <row r="49" spans="1:16" ht="15.75" customHeight="1" x14ac:dyDescent="0.15">
      <c r="A49" s="1" t="s">
        <v>53</v>
      </c>
      <c r="B49" s="1" t="s">
        <v>54</v>
      </c>
      <c r="C49" s="1" t="s">
        <v>403</v>
      </c>
      <c r="D49" s="1" t="s">
        <v>56</v>
      </c>
      <c r="E49" s="1" t="s">
        <v>404</v>
      </c>
      <c r="F49" s="1" t="s">
        <v>406</v>
      </c>
      <c r="G49" s="1" t="s">
        <v>408</v>
      </c>
      <c r="H49" s="1" t="s">
        <v>342</v>
      </c>
      <c r="I49" s="1" t="s">
        <v>343</v>
      </c>
      <c r="J49" s="1">
        <v>127508</v>
      </c>
      <c r="K49" s="1">
        <v>108005</v>
      </c>
      <c r="L49" s="1">
        <v>107013</v>
      </c>
      <c r="M49" s="1" t="s">
        <v>61</v>
      </c>
      <c r="N49" s="1">
        <v>232</v>
      </c>
      <c r="O49" s="1" t="s">
        <v>61</v>
      </c>
      <c r="P49" s="1"/>
    </row>
    <row r="50" spans="1:16" ht="15.75" customHeight="1" x14ac:dyDescent="0.15">
      <c r="A50" s="1" t="s">
        <v>53</v>
      </c>
      <c r="B50" s="1" t="s">
        <v>54</v>
      </c>
      <c r="C50" s="1" t="s">
        <v>411</v>
      </c>
      <c r="D50" s="1" t="s">
        <v>56</v>
      </c>
      <c r="E50" s="1" t="s">
        <v>412</v>
      </c>
      <c r="F50" s="1" t="s">
        <v>413</v>
      </c>
      <c r="G50" s="1" t="s">
        <v>414</v>
      </c>
      <c r="H50" s="1" t="s">
        <v>345</v>
      </c>
      <c r="I50" s="1" t="s">
        <v>346</v>
      </c>
      <c r="J50" s="1">
        <v>130085</v>
      </c>
      <c r="K50" s="1">
        <v>107752</v>
      </c>
      <c r="L50" s="1">
        <v>106721</v>
      </c>
      <c r="M50" s="1" t="s">
        <v>61</v>
      </c>
      <c r="N50" s="1">
        <v>282</v>
      </c>
      <c r="O50" s="1" t="s">
        <v>61</v>
      </c>
      <c r="P50" s="1"/>
    </row>
    <row r="51" spans="1:16" ht="15.75" customHeight="1" x14ac:dyDescent="0.15">
      <c r="A51" s="1" t="s">
        <v>53</v>
      </c>
      <c r="B51" s="1" t="s">
        <v>54</v>
      </c>
      <c r="C51" s="1" t="s">
        <v>417</v>
      </c>
      <c r="D51" s="1" t="s">
        <v>56</v>
      </c>
      <c r="E51" s="1" t="s">
        <v>418</v>
      </c>
      <c r="F51" s="1" t="s">
        <v>419</v>
      </c>
      <c r="G51" s="1" t="s">
        <v>420</v>
      </c>
      <c r="H51" s="1" t="s">
        <v>351</v>
      </c>
      <c r="I51" s="1" t="s">
        <v>352</v>
      </c>
      <c r="J51" s="1">
        <v>117957</v>
      </c>
      <c r="K51" s="1">
        <v>99031</v>
      </c>
      <c r="L51" s="1">
        <v>98189</v>
      </c>
      <c r="M51" s="1">
        <v>1</v>
      </c>
      <c r="N51" s="1">
        <v>175</v>
      </c>
      <c r="O51" s="1" t="s">
        <v>61</v>
      </c>
      <c r="P51" s="1"/>
    </row>
    <row r="52" spans="1:16" ht="15.75" customHeight="1" x14ac:dyDescent="0.15">
      <c r="A52" s="1" t="s">
        <v>53</v>
      </c>
      <c r="B52" s="1" t="s">
        <v>54</v>
      </c>
      <c r="C52" s="1" t="s">
        <v>423</v>
      </c>
      <c r="D52" s="1" t="s">
        <v>56</v>
      </c>
      <c r="E52" s="1" t="s">
        <v>426</v>
      </c>
      <c r="F52" s="1" t="s">
        <v>427</v>
      </c>
      <c r="G52" s="1" t="s">
        <v>428</v>
      </c>
      <c r="H52" s="1" t="s">
        <v>353</v>
      </c>
      <c r="I52" s="1" t="s">
        <v>354</v>
      </c>
      <c r="J52" s="1">
        <v>132501</v>
      </c>
      <c r="K52" s="1">
        <v>110809</v>
      </c>
      <c r="L52" s="1">
        <v>109819</v>
      </c>
      <c r="M52" s="1" t="s">
        <v>61</v>
      </c>
      <c r="N52" s="1">
        <v>146</v>
      </c>
      <c r="O52" s="1" t="s">
        <v>61</v>
      </c>
      <c r="P52" s="1"/>
    </row>
    <row r="53" spans="1:16" ht="15.75" customHeight="1" x14ac:dyDescent="0.15">
      <c r="A53" s="1" t="s">
        <v>53</v>
      </c>
      <c r="B53" s="1" t="s">
        <v>54</v>
      </c>
      <c r="C53" s="1" t="s">
        <v>431</v>
      </c>
      <c r="D53" s="1" t="s">
        <v>56</v>
      </c>
      <c r="E53" s="1" t="s">
        <v>432</v>
      </c>
      <c r="F53" s="1" t="s">
        <v>433</v>
      </c>
      <c r="G53" s="1" t="s">
        <v>434</v>
      </c>
      <c r="H53" s="1" t="s">
        <v>358</v>
      </c>
      <c r="I53" s="1" t="s">
        <v>360</v>
      </c>
      <c r="J53" s="1">
        <v>116695</v>
      </c>
      <c r="K53" s="1">
        <v>98258</v>
      </c>
      <c r="L53" s="1">
        <v>97348</v>
      </c>
      <c r="M53" s="1" t="s">
        <v>61</v>
      </c>
      <c r="N53" s="1">
        <v>181</v>
      </c>
      <c r="O53" s="1" t="s">
        <v>61</v>
      </c>
      <c r="P53" s="1">
        <v>1</v>
      </c>
    </row>
    <row r="54" spans="1:16" ht="15.75" customHeight="1" x14ac:dyDescent="0.15">
      <c r="A54" s="1" t="s">
        <v>53</v>
      </c>
      <c r="B54" s="1" t="s">
        <v>54</v>
      </c>
      <c r="C54" s="1" t="s">
        <v>437</v>
      </c>
      <c r="D54" s="1" t="s">
        <v>56</v>
      </c>
      <c r="E54" s="1" t="s">
        <v>439</v>
      </c>
      <c r="F54" s="1" t="s">
        <v>441</v>
      </c>
      <c r="G54" s="1" t="s">
        <v>442</v>
      </c>
      <c r="H54" s="1" t="s">
        <v>364</v>
      </c>
      <c r="I54" s="1" t="s">
        <v>365</v>
      </c>
      <c r="J54" s="1">
        <v>92538</v>
      </c>
      <c r="K54" s="1">
        <v>80820</v>
      </c>
      <c r="L54" s="1">
        <v>80314</v>
      </c>
      <c r="M54" s="1" t="s">
        <v>61</v>
      </c>
      <c r="N54" s="1">
        <v>112</v>
      </c>
      <c r="O54" s="1" t="s">
        <v>61</v>
      </c>
      <c r="P54" s="1"/>
    </row>
    <row r="55" spans="1:16" ht="15.75" customHeight="1" x14ac:dyDescent="0.15">
      <c r="A55" s="1" t="s">
        <v>53</v>
      </c>
      <c r="B55" s="1" t="s">
        <v>54</v>
      </c>
      <c r="C55" s="1" t="s">
        <v>445</v>
      </c>
      <c r="D55" s="1" t="s">
        <v>56</v>
      </c>
      <c r="E55" s="1" t="s">
        <v>446</v>
      </c>
      <c r="F55" s="1" t="s">
        <v>447</v>
      </c>
      <c r="G55" s="1" t="s">
        <v>448</v>
      </c>
      <c r="H55" s="1" t="s">
        <v>367</v>
      </c>
      <c r="I55" s="1" t="s">
        <v>368</v>
      </c>
      <c r="J55" s="1">
        <v>302266</v>
      </c>
      <c r="K55" s="1">
        <v>259368</v>
      </c>
      <c r="L55" s="1">
        <v>257493</v>
      </c>
      <c r="M55" s="1" t="s">
        <v>61</v>
      </c>
      <c r="N55" s="1">
        <v>314</v>
      </c>
      <c r="O55" s="1">
        <v>1</v>
      </c>
      <c r="P55" s="1" t="s">
        <v>61</v>
      </c>
    </row>
    <row r="56" spans="1:16" ht="15.75" customHeight="1" x14ac:dyDescent="0.15">
      <c r="A56" s="1" t="s">
        <v>53</v>
      </c>
      <c r="B56" s="1" t="s">
        <v>54</v>
      </c>
      <c r="C56" s="1" t="s">
        <v>451</v>
      </c>
      <c r="D56" s="1" t="s">
        <v>56</v>
      </c>
      <c r="E56" s="1" t="s">
        <v>452</v>
      </c>
      <c r="F56" s="1" t="s">
        <v>453</v>
      </c>
      <c r="G56" s="1" t="s">
        <v>454</v>
      </c>
      <c r="H56" s="1" t="s">
        <v>373</v>
      </c>
      <c r="I56" s="1" t="s">
        <v>374</v>
      </c>
      <c r="J56" s="1">
        <v>124500</v>
      </c>
      <c r="K56" s="1">
        <v>104589</v>
      </c>
      <c r="L56" s="1">
        <v>103553</v>
      </c>
      <c r="M56" s="1" t="s">
        <v>61</v>
      </c>
      <c r="N56" s="1">
        <v>249</v>
      </c>
      <c r="O56" s="1" t="s">
        <v>61</v>
      </c>
      <c r="P56" s="1"/>
    </row>
    <row r="57" spans="1:16" ht="15.75" customHeight="1" x14ac:dyDescent="0.15">
      <c r="A57" s="1" t="s">
        <v>53</v>
      </c>
      <c r="B57" s="1" t="s">
        <v>54</v>
      </c>
      <c r="C57" s="1" t="s">
        <v>456</v>
      </c>
      <c r="D57" s="1" t="s">
        <v>56</v>
      </c>
      <c r="E57" s="1" t="s">
        <v>458</v>
      </c>
      <c r="F57" s="1" t="s">
        <v>459</v>
      </c>
      <c r="G57" s="1" t="s">
        <v>460</v>
      </c>
      <c r="H57" s="1" t="s">
        <v>378</v>
      </c>
      <c r="I57" s="1" t="s">
        <v>379</v>
      </c>
      <c r="J57" s="1">
        <v>161597</v>
      </c>
      <c r="K57" s="1">
        <v>133374</v>
      </c>
      <c r="L57" s="1">
        <v>132122</v>
      </c>
      <c r="M57" s="1" t="s">
        <v>61</v>
      </c>
      <c r="N57" s="1">
        <v>268</v>
      </c>
      <c r="O57" s="1" t="s">
        <v>61</v>
      </c>
      <c r="P57" s="1"/>
    </row>
    <row r="58" spans="1:16" ht="15.75" customHeight="1" x14ac:dyDescent="0.15">
      <c r="A58" s="1" t="s">
        <v>53</v>
      </c>
      <c r="B58" s="1" t="s">
        <v>54</v>
      </c>
      <c r="C58" s="1" t="s">
        <v>463</v>
      </c>
      <c r="D58" s="1" t="s">
        <v>56</v>
      </c>
      <c r="E58" s="1" t="s">
        <v>464</v>
      </c>
      <c r="F58" s="1" t="s">
        <v>465</v>
      </c>
      <c r="G58" s="1" t="s">
        <v>466</v>
      </c>
      <c r="H58" s="1" t="s">
        <v>381</v>
      </c>
      <c r="I58" s="1" t="s">
        <v>382</v>
      </c>
      <c r="J58" s="1">
        <v>206650</v>
      </c>
      <c r="K58" s="1">
        <v>175061</v>
      </c>
      <c r="L58" s="1">
        <v>173632</v>
      </c>
      <c r="M58" s="1" t="s">
        <v>61</v>
      </c>
      <c r="N58" s="1">
        <v>271</v>
      </c>
      <c r="O58" s="1">
        <v>3</v>
      </c>
      <c r="P58" s="1" t="s">
        <v>61</v>
      </c>
    </row>
    <row r="59" spans="1:16" ht="15.75" customHeight="1" x14ac:dyDescent="0.15">
      <c r="A59" s="1" t="s">
        <v>53</v>
      </c>
      <c r="B59" s="1" t="s">
        <v>54</v>
      </c>
      <c r="C59" s="1" t="s">
        <v>469</v>
      </c>
      <c r="D59" s="1" t="s">
        <v>56</v>
      </c>
      <c r="E59" s="1" t="s">
        <v>473</v>
      </c>
      <c r="F59" s="1" t="s">
        <v>475</v>
      </c>
      <c r="G59" s="1" t="s">
        <v>476</v>
      </c>
      <c r="H59" s="1" t="s">
        <v>387</v>
      </c>
      <c r="I59" s="1" t="s">
        <v>388</v>
      </c>
      <c r="J59" s="1">
        <v>80599</v>
      </c>
      <c r="K59" s="1">
        <v>67790</v>
      </c>
      <c r="L59" s="1">
        <v>67296</v>
      </c>
      <c r="M59" s="1" t="s">
        <v>61</v>
      </c>
      <c r="N59" s="1">
        <v>183</v>
      </c>
      <c r="O59" s="1">
        <v>1</v>
      </c>
      <c r="P59" s="1" t="s">
        <v>61</v>
      </c>
    </row>
    <row r="60" spans="1:16" ht="15.75" customHeight="1" x14ac:dyDescent="0.15">
      <c r="A60" s="1" t="s">
        <v>53</v>
      </c>
      <c r="B60" s="1" t="s">
        <v>54</v>
      </c>
      <c r="C60" s="1" t="s">
        <v>479</v>
      </c>
      <c r="D60" s="1" t="s">
        <v>56</v>
      </c>
      <c r="E60" s="1" t="s">
        <v>480</v>
      </c>
      <c r="F60" s="1" t="s">
        <v>481</v>
      </c>
      <c r="G60" s="1" t="s">
        <v>482</v>
      </c>
      <c r="H60" s="1" t="s">
        <v>390</v>
      </c>
      <c r="I60" s="1" t="s">
        <v>391</v>
      </c>
      <c r="J60" s="1">
        <v>146884</v>
      </c>
      <c r="K60" s="1">
        <v>126375</v>
      </c>
      <c r="L60" s="1">
        <v>125228</v>
      </c>
      <c r="M60" s="1" t="s">
        <v>61</v>
      </c>
      <c r="N60" s="1">
        <v>387</v>
      </c>
      <c r="O60" s="1">
        <v>463</v>
      </c>
      <c r="P60" s="1" t="s">
        <v>61</v>
      </c>
    </row>
    <row r="61" spans="1:16" ht="15.75" customHeight="1" x14ac:dyDescent="0.15">
      <c r="A61" s="1" t="s">
        <v>53</v>
      </c>
      <c r="B61" s="1" t="s">
        <v>54</v>
      </c>
      <c r="C61" s="1" t="s">
        <v>486</v>
      </c>
      <c r="D61" s="1" t="s">
        <v>56</v>
      </c>
      <c r="E61" s="1" t="s">
        <v>488</v>
      </c>
      <c r="F61" s="1" t="s">
        <v>489</v>
      </c>
      <c r="G61" s="1" t="s">
        <v>490</v>
      </c>
      <c r="H61" s="1" t="s">
        <v>395</v>
      </c>
      <c r="I61" s="1" t="s">
        <v>396</v>
      </c>
      <c r="J61" s="1">
        <v>276906</v>
      </c>
      <c r="K61" s="1">
        <v>234355</v>
      </c>
      <c r="L61" s="1">
        <v>232310</v>
      </c>
      <c r="M61" s="1" t="s">
        <v>61</v>
      </c>
      <c r="N61" s="1">
        <v>435</v>
      </c>
      <c r="O61" s="1">
        <v>3</v>
      </c>
      <c r="P61" s="1" t="s">
        <v>61</v>
      </c>
    </row>
    <row r="62" spans="1:16" ht="15.75" customHeight="1" x14ac:dyDescent="0.15">
      <c r="A62" s="1" t="s">
        <v>53</v>
      </c>
      <c r="B62" s="1" t="s">
        <v>54</v>
      </c>
      <c r="C62" s="1" t="s">
        <v>493</v>
      </c>
      <c r="D62" s="1" t="s">
        <v>56</v>
      </c>
      <c r="E62" s="1" t="s">
        <v>494</v>
      </c>
      <c r="F62" s="1" t="s">
        <v>495</v>
      </c>
      <c r="G62" s="1" t="s">
        <v>496</v>
      </c>
      <c r="H62" s="1" t="s">
        <v>401</v>
      </c>
      <c r="I62" s="1" t="s">
        <v>402</v>
      </c>
      <c r="J62" s="1">
        <v>305171</v>
      </c>
      <c r="K62" s="1">
        <v>253502</v>
      </c>
      <c r="L62" s="1">
        <v>251068</v>
      </c>
      <c r="M62" s="1" t="s">
        <v>61</v>
      </c>
      <c r="N62" s="1">
        <v>438</v>
      </c>
      <c r="O62" s="1" t="s">
        <v>61</v>
      </c>
      <c r="P62" s="1"/>
    </row>
    <row r="63" spans="1:16" ht="15.75" customHeight="1" x14ac:dyDescent="0.15">
      <c r="A63" s="1" t="s">
        <v>53</v>
      </c>
      <c r="B63" s="1" t="s">
        <v>54</v>
      </c>
      <c r="C63" s="1" t="s">
        <v>499</v>
      </c>
      <c r="D63" s="1" t="s">
        <v>56</v>
      </c>
      <c r="E63" s="1" t="s">
        <v>500</v>
      </c>
      <c r="F63" s="1" t="s">
        <v>502</v>
      </c>
      <c r="G63" s="1" t="s">
        <v>504</v>
      </c>
      <c r="H63" s="1" t="s">
        <v>405</v>
      </c>
      <c r="I63" s="1" t="s">
        <v>407</v>
      </c>
      <c r="J63" s="1">
        <v>290652</v>
      </c>
      <c r="K63" s="1">
        <v>244265</v>
      </c>
      <c r="L63" s="1">
        <v>242009</v>
      </c>
      <c r="M63" s="1">
        <v>1</v>
      </c>
      <c r="N63" s="1">
        <v>448</v>
      </c>
      <c r="O63" s="1" t="s">
        <v>61</v>
      </c>
      <c r="P63" s="1"/>
    </row>
    <row r="64" spans="1:16" ht="15.75" customHeight="1" x14ac:dyDescent="0.15">
      <c r="A64" s="1" t="s">
        <v>53</v>
      </c>
      <c r="B64" s="1" t="s">
        <v>54</v>
      </c>
      <c r="C64" s="1" t="s">
        <v>507</v>
      </c>
      <c r="D64" s="1" t="s">
        <v>56</v>
      </c>
      <c r="E64" s="1" t="s">
        <v>508</v>
      </c>
      <c r="F64" s="1" t="s">
        <v>509</v>
      </c>
      <c r="G64" s="1" t="s">
        <v>510</v>
      </c>
      <c r="H64" s="1" t="s">
        <v>409</v>
      </c>
      <c r="I64" s="1" t="s">
        <v>410</v>
      </c>
      <c r="J64" s="1">
        <v>261753</v>
      </c>
      <c r="K64" s="1">
        <v>225899</v>
      </c>
      <c r="L64" s="1">
        <v>224236</v>
      </c>
      <c r="M64" s="1" t="s">
        <v>61</v>
      </c>
      <c r="N64" s="1">
        <v>260</v>
      </c>
      <c r="O64" s="1">
        <v>2</v>
      </c>
      <c r="P64" s="1" t="s">
        <v>61</v>
      </c>
    </row>
    <row r="65" spans="1:16" ht="15.75" customHeight="1" x14ac:dyDescent="0.15">
      <c r="A65" s="1" t="s">
        <v>53</v>
      </c>
      <c r="B65" s="1" t="s">
        <v>54</v>
      </c>
      <c r="C65" s="1" t="s">
        <v>513</v>
      </c>
      <c r="D65" s="1" t="s">
        <v>56</v>
      </c>
      <c r="E65" s="1" t="s">
        <v>514</v>
      </c>
      <c r="F65" s="1" t="s">
        <v>516</v>
      </c>
      <c r="G65" s="1" t="s">
        <v>518</v>
      </c>
      <c r="H65" s="1" t="s">
        <v>415</v>
      </c>
      <c r="I65" s="1" t="s">
        <v>416</v>
      </c>
      <c r="J65" s="1">
        <v>274675</v>
      </c>
      <c r="K65" s="1">
        <v>231425</v>
      </c>
      <c r="L65" s="1">
        <v>229466</v>
      </c>
      <c r="M65" s="1" t="s">
        <v>61</v>
      </c>
      <c r="N65" s="1">
        <v>357</v>
      </c>
      <c r="O65" s="1" t="s">
        <v>61</v>
      </c>
      <c r="P65" s="1"/>
    </row>
    <row r="66" spans="1:16" ht="15.75" customHeight="1" x14ac:dyDescent="0.15">
      <c r="A66" s="1" t="s">
        <v>53</v>
      </c>
      <c r="B66" s="1" t="s">
        <v>54</v>
      </c>
      <c r="C66" s="1" t="s">
        <v>519</v>
      </c>
      <c r="D66" s="1" t="s">
        <v>56</v>
      </c>
      <c r="E66" s="1" t="s">
        <v>520</v>
      </c>
      <c r="F66" s="1" t="s">
        <v>521</v>
      </c>
      <c r="G66" s="1" t="s">
        <v>522</v>
      </c>
      <c r="H66" s="1" t="s">
        <v>421</v>
      </c>
      <c r="I66" s="1" t="s">
        <v>422</v>
      </c>
      <c r="J66" s="1">
        <v>59385</v>
      </c>
      <c r="K66" s="1">
        <v>50749</v>
      </c>
      <c r="L66" s="1">
        <v>50383</v>
      </c>
      <c r="M66" s="1" t="s">
        <v>61</v>
      </c>
      <c r="N66" s="1">
        <v>143</v>
      </c>
      <c r="O66" s="1" t="s">
        <v>61</v>
      </c>
      <c r="P66" s="1"/>
    </row>
    <row r="67" spans="1:16" ht="15.75" customHeight="1" x14ac:dyDescent="0.15">
      <c r="A67" s="1" t="s">
        <v>53</v>
      </c>
      <c r="B67" s="1" t="s">
        <v>54</v>
      </c>
      <c r="C67" s="1" t="s">
        <v>525</v>
      </c>
      <c r="D67" s="1" t="s">
        <v>56</v>
      </c>
      <c r="E67" s="1" t="s">
        <v>526</v>
      </c>
      <c r="F67" s="1" t="s">
        <v>527</v>
      </c>
      <c r="G67" s="1" t="s">
        <v>530</v>
      </c>
      <c r="H67" s="1" t="s">
        <v>424</v>
      </c>
      <c r="I67" s="1" t="s">
        <v>425</v>
      </c>
      <c r="J67" s="1">
        <v>108007</v>
      </c>
      <c r="K67" s="1">
        <v>93555</v>
      </c>
      <c r="L67" s="1">
        <v>92892</v>
      </c>
      <c r="M67" s="1" t="s">
        <v>61</v>
      </c>
      <c r="N67" s="1">
        <v>152</v>
      </c>
      <c r="O67" s="1" t="s">
        <v>61</v>
      </c>
      <c r="P67" s="1"/>
    </row>
    <row r="68" spans="1:16" ht="15.75" customHeight="1" x14ac:dyDescent="0.15">
      <c r="A68" s="1" t="s">
        <v>53</v>
      </c>
      <c r="B68" s="1" t="s">
        <v>54</v>
      </c>
      <c r="C68" s="1" t="s">
        <v>532</v>
      </c>
      <c r="D68" s="1" t="s">
        <v>56</v>
      </c>
      <c r="E68" s="1" t="s">
        <v>534</v>
      </c>
      <c r="F68" s="1" t="s">
        <v>535</v>
      </c>
      <c r="G68" s="1" t="s">
        <v>536</v>
      </c>
      <c r="H68" s="1" t="s">
        <v>429</v>
      </c>
      <c r="I68" s="1" t="s">
        <v>430</v>
      </c>
      <c r="J68" s="1">
        <v>190142</v>
      </c>
      <c r="K68" s="1">
        <v>157753</v>
      </c>
      <c r="L68" s="1">
        <v>156094</v>
      </c>
      <c r="M68" s="1" t="s">
        <v>61</v>
      </c>
      <c r="N68" s="1">
        <v>481</v>
      </c>
      <c r="O68" s="1" t="s">
        <v>61</v>
      </c>
      <c r="P68" s="1"/>
    </row>
    <row r="69" spans="1:16" ht="15.75" customHeight="1" x14ac:dyDescent="0.15">
      <c r="A69" s="1" t="s">
        <v>53</v>
      </c>
      <c r="B69" s="1" t="s">
        <v>54</v>
      </c>
      <c r="C69" s="1" t="s">
        <v>537</v>
      </c>
      <c r="D69" s="1" t="s">
        <v>56</v>
      </c>
      <c r="E69" s="1" t="s">
        <v>538</v>
      </c>
      <c r="F69" s="1" t="s">
        <v>539</v>
      </c>
      <c r="G69" s="1" t="s">
        <v>540</v>
      </c>
      <c r="H69" s="1" t="s">
        <v>435</v>
      </c>
      <c r="I69" s="1" t="s">
        <v>436</v>
      </c>
      <c r="J69" s="1">
        <v>138750</v>
      </c>
      <c r="K69" s="1">
        <v>119978</v>
      </c>
      <c r="L69" s="1">
        <v>119221</v>
      </c>
      <c r="M69" s="1" t="s">
        <v>61</v>
      </c>
      <c r="N69" s="1">
        <v>144</v>
      </c>
      <c r="O69" s="1" t="s">
        <v>61</v>
      </c>
      <c r="P69" s="1"/>
    </row>
    <row r="70" spans="1:16" ht="15.75" customHeight="1" x14ac:dyDescent="0.15">
      <c r="A70" s="1" t="s">
        <v>53</v>
      </c>
      <c r="B70" s="1" t="s">
        <v>54</v>
      </c>
      <c r="C70" s="1" t="s">
        <v>543</v>
      </c>
      <c r="D70" s="1" t="s">
        <v>56</v>
      </c>
      <c r="E70" s="1" t="s">
        <v>544</v>
      </c>
      <c r="F70" s="1" t="s">
        <v>545</v>
      </c>
      <c r="G70" s="1" t="s">
        <v>548</v>
      </c>
      <c r="H70" s="1" t="s">
        <v>438</v>
      </c>
      <c r="I70" s="1" t="s">
        <v>440</v>
      </c>
      <c r="J70" s="1">
        <v>162595</v>
      </c>
      <c r="K70" s="1">
        <v>133788</v>
      </c>
      <c r="L70" s="1">
        <v>132476</v>
      </c>
      <c r="M70" s="1" t="s">
        <v>61</v>
      </c>
      <c r="N70" s="1">
        <v>282</v>
      </c>
      <c r="O70" s="1" t="s">
        <v>61</v>
      </c>
      <c r="P70" s="1"/>
    </row>
    <row r="71" spans="1:16" ht="15.75" customHeight="1" x14ac:dyDescent="0.15">
      <c r="A71" s="1" t="s">
        <v>53</v>
      </c>
      <c r="B71" s="1" t="s">
        <v>54</v>
      </c>
      <c r="C71" s="1" t="s">
        <v>551</v>
      </c>
      <c r="D71" s="1" t="s">
        <v>56</v>
      </c>
      <c r="E71" s="1" t="s">
        <v>552</v>
      </c>
      <c r="F71" s="1" t="s">
        <v>554</v>
      </c>
      <c r="G71" s="1" t="s">
        <v>556</v>
      </c>
      <c r="H71" s="1" t="s">
        <v>443</v>
      </c>
      <c r="I71" s="1" t="s">
        <v>444</v>
      </c>
      <c r="J71" s="1">
        <v>111860</v>
      </c>
      <c r="K71" s="1">
        <v>100284</v>
      </c>
      <c r="L71" s="1">
        <v>99889</v>
      </c>
      <c r="M71" s="1" t="s">
        <v>61</v>
      </c>
      <c r="N71" s="1">
        <v>53</v>
      </c>
      <c r="O71" s="1" t="s">
        <v>61</v>
      </c>
      <c r="P71" s="1"/>
    </row>
    <row r="72" spans="1:16" ht="15.75" customHeight="1" x14ac:dyDescent="0.15">
      <c r="A72" s="1" t="s">
        <v>53</v>
      </c>
      <c r="B72" s="1" t="s">
        <v>54</v>
      </c>
      <c r="C72" s="1" t="s">
        <v>559</v>
      </c>
      <c r="D72" s="1" t="s">
        <v>56</v>
      </c>
      <c r="E72" s="1" t="s">
        <v>560</v>
      </c>
      <c r="F72" s="1" t="s">
        <v>561</v>
      </c>
      <c r="G72" s="1" t="s">
        <v>562</v>
      </c>
      <c r="H72" s="1" t="s">
        <v>449</v>
      </c>
      <c r="I72" s="1" t="s">
        <v>450</v>
      </c>
      <c r="J72" s="1">
        <v>118508</v>
      </c>
      <c r="K72" s="1">
        <v>103220</v>
      </c>
      <c r="L72" s="1">
        <v>102523</v>
      </c>
      <c r="M72" s="1" t="s">
        <v>61</v>
      </c>
      <c r="N72" s="1">
        <v>128</v>
      </c>
      <c r="O72" s="1" t="s">
        <v>61</v>
      </c>
      <c r="P72" s="1"/>
    </row>
    <row r="73" spans="1:16" ht="15.75" customHeight="1" x14ac:dyDescent="0.15">
      <c r="A73" s="1" t="s">
        <v>53</v>
      </c>
      <c r="B73" s="1" t="s">
        <v>54</v>
      </c>
      <c r="C73" s="1" t="s">
        <v>565</v>
      </c>
      <c r="D73" s="1" t="s">
        <v>56</v>
      </c>
      <c r="E73" s="1" t="s">
        <v>566</v>
      </c>
      <c r="F73" s="1" t="s">
        <v>567</v>
      </c>
      <c r="G73" s="1" t="s">
        <v>569</v>
      </c>
      <c r="H73" s="1" t="s">
        <v>455</v>
      </c>
      <c r="I73" s="1" t="s">
        <v>457</v>
      </c>
      <c r="J73" s="1">
        <v>115622</v>
      </c>
      <c r="K73" s="1">
        <v>101774</v>
      </c>
      <c r="L73" s="1">
        <v>101229</v>
      </c>
      <c r="M73" s="1" t="s">
        <v>61</v>
      </c>
      <c r="N73" s="1">
        <v>99</v>
      </c>
      <c r="O73" s="1" t="s">
        <v>61</v>
      </c>
      <c r="P73" s="1"/>
    </row>
    <row r="74" spans="1:16" ht="15.75" customHeight="1" x14ac:dyDescent="0.15">
      <c r="A74" s="1" t="s">
        <v>53</v>
      </c>
      <c r="B74" s="1" t="s">
        <v>54</v>
      </c>
      <c r="C74" s="1" t="s">
        <v>573</v>
      </c>
      <c r="D74" s="1" t="s">
        <v>56</v>
      </c>
      <c r="E74" s="1" t="s">
        <v>574</v>
      </c>
      <c r="F74" s="1" t="s">
        <v>575</v>
      </c>
      <c r="G74" s="1" t="s">
        <v>576</v>
      </c>
      <c r="H74" s="1" t="s">
        <v>461</v>
      </c>
      <c r="I74" s="1" t="s">
        <v>462</v>
      </c>
      <c r="J74" s="1">
        <v>154197</v>
      </c>
      <c r="K74" s="1">
        <v>128317</v>
      </c>
      <c r="L74" s="1">
        <v>126893</v>
      </c>
      <c r="M74" s="1" t="s">
        <v>61</v>
      </c>
      <c r="N74" s="1">
        <v>401</v>
      </c>
      <c r="O74" s="1" t="s">
        <v>61</v>
      </c>
      <c r="P74" s="1"/>
    </row>
    <row r="75" spans="1:16" ht="15.75" customHeight="1" x14ac:dyDescent="0.15">
      <c r="A75" s="1" t="s">
        <v>53</v>
      </c>
      <c r="B75" s="1" t="s">
        <v>54</v>
      </c>
      <c r="C75" s="1" t="s">
        <v>579</v>
      </c>
      <c r="D75" s="1" t="s">
        <v>56</v>
      </c>
      <c r="E75" s="1" t="s">
        <v>580</v>
      </c>
      <c r="F75" s="1" t="s">
        <v>581</v>
      </c>
      <c r="G75" s="1" t="s">
        <v>582</v>
      </c>
      <c r="H75" s="1" t="s">
        <v>467</v>
      </c>
      <c r="I75" s="1" t="s">
        <v>468</v>
      </c>
      <c r="J75" s="1">
        <v>121999</v>
      </c>
      <c r="K75" s="1">
        <v>101886</v>
      </c>
      <c r="L75" s="1">
        <v>101032</v>
      </c>
      <c r="M75" s="1" t="s">
        <v>61</v>
      </c>
      <c r="N75" s="1">
        <v>117</v>
      </c>
      <c r="O75" s="1">
        <v>2</v>
      </c>
      <c r="P75" s="1" t="s">
        <v>61</v>
      </c>
    </row>
    <row r="76" spans="1:16" ht="15.75" customHeight="1" x14ac:dyDescent="0.15">
      <c r="A76" s="1" t="s">
        <v>53</v>
      </c>
      <c r="B76" s="1" t="s">
        <v>54</v>
      </c>
      <c r="C76" s="1" t="s">
        <v>585</v>
      </c>
      <c r="D76" s="1" t="s">
        <v>56</v>
      </c>
      <c r="E76" s="1" t="s">
        <v>586</v>
      </c>
      <c r="F76" s="1" t="s">
        <v>587</v>
      </c>
      <c r="G76" s="1" t="s">
        <v>588</v>
      </c>
      <c r="H76" s="1" t="s">
        <v>470</v>
      </c>
      <c r="I76" s="1" t="s">
        <v>471</v>
      </c>
      <c r="J76" s="1">
        <v>128433</v>
      </c>
      <c r="K76" s="1">
        <v>110402</v>
      </c>
      <c r="L76" s="1">
        <v>109661</v>
      </c>
      <c r="M76" s="1" t="s">
        <v>61</v>
      </c>
      <c r="N76" s="1">
        <v>133</v>
      </c>
      <c r="O76" s="1">
        <v>1</v>
      </c>
      <c r="P76" s="1" t="s">
        <v>61</v>
      </c>
    </row>
    <row r="77" spans="1:16" ht="15.75" customHeight="1" x14ac:dyDescent="0.15">
      <c r="A77" s="1" t="s">
        <v>53</v>
      </c>
      <c r="B77" s="1" t="s">
        <v>54</v>
      </c>
      <c r="C77" s="1" t="s">
        <v>591</v>
      </c>
      <c r="D77" s="1" t="s">
        <v>56</v>
      </c>
      <c r="E77" s="1" t="s">
        <v>592</v>
      </c>
      <c r="F77" s="1" t="s">
        <v>593</v>
      </c>
      <c r="G77" s="1" t="s">
        <v>595</v>
      </c>
      <c r="H77" s="1" t="s">
        <v>472</v>
      </c>
      <c r="I77" s="1" t="s">
        <v>474</v>
      </c>
      <c r="J77" s="1">
        <v>114849</v>
      </c>
      <c r="K77" s="1">
        <v>102201</v>
      </c>
      <c r="L77" s="1">
        <v>101702</v>
      </c>
      <c r="M77" s="1" t="s">
        <v>61</v>
      </c>
      <c r="N77" s="1">
        <v>99</v>
      </c>
      <c r="O77" s="1">
        <v>1</v>
      </c>
      <c r="P77" s="1" t="s">
        <v>61</v>
      </c>
    </row>
    <row r="78" spans="1:16" ht="15.75" customHeight="1" x14ac:dyDescent="0.15">
      <c r="A78" s="1" t="s">
        <v>53</v>
      </c>
      <c r="B78" s="1" t="s">
        <v>54</v>
      </c>
      <c r="C78" s="1" t="s">
        <v>597</v>
      </c>
      <c r="D78" s="1" t="s">
        <v>56</v>
      </c>
      <c r="E78" s="1" t="s">
        <v>598</v>
      </c>
      <c r="F78" s="1" t="s">
        <v>599</v>
      </c>
      <c r="G78" s="1" t="s">
        <v>600</v>
      </c>
      <c r="H78" s="1" t="s">
        <v>477</v>
      </c>
      <c r="I78" s="1" t="s">
        <v>478</v>
      </c>
      <c r="J78" s="1">
        <v>106929</v>
      </c>
      <c r="K78" s="1">
        <v>92408</v>
      </c>
      <c r="L78" s="1">
        <v>91697</v>
      </c>
      <c r="M78" s="1" t="s">
        <v>61</v>
      </c>
      <c r="N78" s="1">
        <v>194</v>
      </c>
      <c r="O78" s="1" t="s">
        <v>61</v>
      </c>
      <c r="P78" s="1"/>
    </row>
    <row r="79" spans="1:16" ht="15.75" customHeight="1" x14ac:dyDescent="0.15">
      <c r="A79" s="1" t="s">
        <v>53</v>
      </c>
      <c r="B79" s="1" t="s">
        <v>54</v>
      </c>
      <c r="C79" s="1" t="s">
        <v>603</v>
      </c>
      <c r="D79" s="1" t="s">
        <v>56</v>
      </c>
      <c r="E79" s="1" t="s">
        <v>606</v>
      </c>
      <c r="F79" s="1" t="s">
        <v>607</v>
      </c>
      <c r="G79" s="1" t="s">
        <v>608</v>
      </c>
      <c r="H79" s="1" t="s">
        <v>483</v>
      </c>
      <c r="I79" s="1" t="s">
        <v>484</v>
      </c>
      <c r="J79" s="1">
        <v>139288</v>
      </c>
      <c r="K79" s="1">
        <v>118392</v>
      </c>
      <c r="L79" s="1">
        <v>117463</v>
      </c>
      <c r="M79" s="1" t="s">
        <v>61</v>
      </c>
      <c r="N79" s="1">
        <v>182</v>
      </c>
      <c r="O79" s="1" t="s">
        <v>61</v>
      </c>
      <c r="P79" s="1"/>
    </row>
    <row r="80" spans="1:16" ht="15.75" customHeight="1" x14ac:dyDescent="0.15">
      <c r="A80" s="1" t="s">
        <v>53</v>
      </c>
      <c r="B80" s="1" t="s">
        <v>54</v>
      </c>
      <c r="C80" s="1" t="s">
        <v>611</v>
      </c>
      <c r="D80" s="1" t="s">
        <v>56</v>
      </c>
      <c r="E80" s="1" t="s">
        <v>612</v>
      </c>
      <c r="F80" s="1" t="s">
        <v>613</v>
      </c>
      <c r="G80" s="1" t="s">
        <v>615</v>
      </c>
      <c r="H80" s="1" t="s">
        <v>485</v>
      </c>
      <c r="I80" s="1" t="s">
        <v>487</v>
      </c>
      <c r="J80" s="1">
        <v>81143</v>
      </c>
      <c r="K80" s="1">
        <v>74461</v>
      </c>
      <c r="L80" s="1">
        <v>74218</v>
      </c>
      <c r="M80" s="1" t="s">
        <v>61</v>
      </c>
      <c r="N80" s="1">
        <v>20</v>
      </c>
      <c r="O80" s="1" t="s">
        <v>61</v>
      </c>
      <c r="P80" s="1"/>
    </row>
    <row r="81" spans="1:16" ht="15.75" customHeight="1" x14ac:dyDescent="0.15">
      <c r="A81" s="1" t="s">
        <v>53</v>
      </c>
      <c r="B81" s="1" t="s">
        <v>54</v>
      </c>
      <c r="C81" s="1" t="s">
        <v>619</v>
      </c>
      <c r="D81" s="1" t="s">
        <v>56</v>
      </c>
      <c r="E81" s="1" t="s">
        <v>620</v>
      </c>
      <c r="F81" s="1" t="s">
        <v>621</v>
      </c>
      <c r="G81" s="1" t="s">
        <v>622</v>
      </c>
      <c r="H81" s="1" t="s">
        <v>491</v>
      </c>
      <c r="I81" s="1" t="s">
        <v>492</v>
      </c>
      <c r="J81" s="1">
        <v>147044</v>
      </c>
      <c r="K81" s="1">
        <v>122514</v>
      </c>
      <c r="L81" s="1">
        <v>121372</v>
      </c>
      <c r="M81" s="1" t="s">
        <v>61</v>
      </c>
      <c r="N81" s="1">
        <v>173</v>
      </c>
      <c r="O81" s="1" t="s">
        <v>61</v>
      </c>
      <c r="P81" s="1"/>
    </row>
    <row r="82" spans="1:16" ht="15.75" customHeight="1" x14ac:dyDescent="0.15">
      <c r="A82" s="1" t="s">
        <v>53</v>
      </c>
      <c r="B82" s="1" t="s">
        <v>54</v>
      </c>
      <c r="C82" s="1" t="s">
        <v>625</v>
      </c>
      <c r="D82" s="1" t="s">
        <v>56</v>
      </c>
      <c r="E82" s="1" t="s">
        <v>626</v>
      </c>
      <c r="F82" s="1" t="s">
        <v>627</v>
      </c>
      <c r="G82" s="1" t="s">
        <v>628</v>
      </c>
      <c r="H82" s="1" t="s">
        <v>497</v>
      </c>
      <c r="I82" s="1" t="s">
        <v>498</v>
      </c>
      <c r="J82" s="1">
        <v>162320</v>
      </c>
      <c r="K82" s="1">
        <v>133865</v>
      </c>
      <c r="L82" s="1">
        <v>132577</v>
      </c>
      <c r="M82" s="1" t="s">
        <v>61</v>
      </c>
      <c r="N82" s="1">
        <v>209</v>
      </c>
      <c r="O82" s="1" t="s">
        <v>61</v>
      </c>
      <c r="P82" s="1"/>
    </row>
    <row r="83" spans="1:16" ht="15.75" customHeight="1" x14ac:dyDescent="0.15">
      <c r="A83" s="1" t="s">
        <v>53</v>
      </c>
      <c r="B83" s="1" t="s">
        <v>54</v>
      </c>
      <c r="C83" s="1" t="s">
        <v>629</v>
      </c>
      <c r="D83" s="1" t="s">
        <v>56</v>
      </c>
      <c r="E83" s="1" t="s">
        <v>630</v>
      </c>
      <c r="F83" s="1" t="s">
        <v>631</v>
      </c>
      <c r="G83" s="1" t="s">
        <v>632</v>
      </c>
      <c r="H83" s="1" t="s">
        <v>501</v>
      </c>
      <c r="I83" s="1" t="s">
        <v>503</v>
      </c>
      <c r="J83" s="1">
        <v>158329</v>
      </c>
      <c r="K83" s="1">
        <v>135914</v>
      </c>
      <c r="L83" s="1">
        <v>134729</v>
      </c>
      <c r="M83" s="1" t="s">
        <v>61</v>
      </c>
      <c r="N83" s="1">
        <v>403</v>
      </c>
      <c r="O83" s="1" t="s">
        <v>61</v>
      </c>
      <c r="P83" s="1"/>
    </row>
    <row r="84" spans="1:16" ht="15.75" customHeight="1" x14ac:dyDescent="0.15">
      <c r="A84" s="1" t="s">
        <v>53</v>
      </c>
      <c r="B84" s="1" t="s">
        <v>54</v>
      </c>
      <c r="C84" s="1" t="s">
        <v>633</v>
      </c>
      <c r="D84" s="1" t="s">
        <v>56</v>
      </c>
      <c r="E84" s="1" t="s">
        <v>634</v>
      </c>
      <c r="F84" s="1" t="s">
        <v>635</v>
      </c>
      <c r="G84" s="1" t="s">
        <v>636</v>
      </c>
      <c r="H84" s="1" t="s">
        <v>505</v>
      </c>
      <c r="I84" s="1" t="s">
        <v>506</v>
      </c>
      <c r="J84" s="1">
        <v>82996</v>
      </c>
      <c r="K84" s="1">
        <v>75064</v>
      </c>
      <c r="L84" s="1">
        <v>74791</v>
      </c>
      <c r="M84" s="1" t="s">
        <v>61</v>
      </c>
      <c r="N84" s="1">
        <v>35</v>
      </c>
      <c r="O84" s="1" t="s">
        <v>61</v>
      </c>
      <c r="P84" s="1"/>
    </row>
    <row r="85" spans="1:16" ht="15.75" customHeight="1" x14ac:dyDescent="0.15">
      <c r="A85" s="1" t="s">
        <v>53</v>
      </c>
      <c r="B85" s="1" t="s">
        <v>54</v>
      </c>
      <c r="C85" s="1" t="s">
        <v>637</v>
      </c>
      <c r="D85" s="1" t="s">
        <v>56</v>
      </c>
      <c r="E85" s="1" t="s">
        <v>638</v>
      </c>
      <c r="F85" s="1" t="s">
        <v>639</v>
      </c>
      <c r="G85" s="1" t="s">
        <v>640</v>
      </c>
      <c r="H85" s="1" t="s">
        <v>511</v>
      </c>
      <c r="I85" s="1" t="s">
        <v>512</v>
      </c>
      <c r="J85" s="1">
        <v>107698</v>
      </c>
      <c r="K85" s="1">
        <v>92239</v>
      </c>
      <c r="L85" s="1">
        <v>91600</v>
      </c>
      <c r="M85" s="1" t="s">
        <v>61</v>
      </c>
      <c r="N85" s="1">
        <v>101</v>
      </c>
      <c r="O85" s="1" t="s">
        <v>61</v>
      </c>
      <c r="P85" s="1"/>
    </row>
    <row r="86" spans="1:16" ht="15.75" customHeight="1" x14ac:dyDescent="0.15">
      <c r="A86" s="1" t="s">
        <v>53</v>
      </c>
      <c r="B86" s="1" t="s">
        <v>54</v>
      </c>
      <c r="C86" s="1" t="s">
        <v>641</v>
      </c>
      <c r="D86" s="1" t="s">
        <v>56</v>
      </c>
      <c r="E86" s="1" t="s">
        <v>642</v>
      </c>
      <c r="F86" s="1" t="s">
        <v>643</v>
      </c>
      <c r="G86" s="1" t="s">
        <v>644</v>
      </c>
      <c r="H86" s="1" t="s">
        <v>515</v>
      </c>
      <c r="I86" s="1" t="s">
        <v>517</v>
      </c>
      <c r="J86" s="1">
        <v>139314</v>
      </c>
      <c r="K86" s="1">
        <v>122778</v>
      </c>
      <c r="L86" s="1">
        <v>122097</v>
      </c>
      <c r="M86" s="1" t="s">
        <v>61</v>
      </c>
      <c r="N86" s="1">
        <v>98</v>
      </c>
      <c r="O86" s="1" t="s">
        <v>61</v>
      </c>
      <c r="P86" s="1"/>
    </row>
    <row r="87" spans="1:16" ht="15.75" customHeight="1" x14ac:dyDescent="0.15">
      <c r="A87" s="1" t="s">
        <v>53</v>
      </c>
      <c r="B87" s="1" t="s">
        <v>54</v>
      </c>
      <c r="C87" s="1" t="s">
        <v>645</v>
      </c>
      <c r="D87" s="1" t="s">
        <v>56</v>
      </c>
      <c r="E87" s="1" t="s">
        <v>646</v>
      </c>
      <c r="F87" s="1" t="s">
        <v>647</v>
      </c>
      <c r="G87" s="1" t="s">
        <v>648</v>
      </c>
      <c r="H87" s="1" t="s">
        <v>523</v>
      </c>
      <c r="I87" s="1" t="s">
        <v>524</v>
      </c>
      <c r="J87" s="1">
        <v>58018</v>
      </c>
      <c r="K87" s="1">
        <v>52026</v>
      </c>
      <c r="L87" s="1">
        <v>51822</v>
      </c>
      <c r="M87" s="1" t="s">
        <v>61</v>
      </c>
      <c r="N87" s="1">
        <v>28</v>
      </c>
      <c r="O87" s="1" t="s">
        <v>61</v>
      </c>
      <c r="P87" s="1"/>
    </row>
    <row r="88" spans="1:16" ht="15.75" customHeight="1" x14ac:dyDescent="0.15">
      <c r="A88" s="1" t="s">
        <v>53</v>
      </c>
      <c r="B88" s="1" t="s">
        <v>54</v>
      </c>
      <c r="C88" s="1" t="s">
        <v>649</v>
      </c>
      <c r="D88" s="1" t="s">
        <v>56</v>
      </c>
      <c r="E88" s="1" t="s">
        <v>650</v>
      </c>
      <c r="F88" s="1" t="s">
        <v>651</v>
      </c>
      <c r="G88" s="1" t="s">
        <v>652</v>
      </c>
      <c r="H88" s="1" t="s">
        <v>528</v>
      </c>
      <c r="I88" s="1" t="s">
        <v>529</v>
      </c>
      <c r="J88" s="1">
        <v>156020</v>
      </c>
      <c r="K88" s="1">
        <v>129440</v>
      </c>
      <c r="L88" s="1">
        <v>128216</v>
      </c>
      <c r="M88" s="1" t="s">
        <v>61</v>
      </c>
      <c r="N88" s="1">
        <v>229</v>
      </c>
      <c r="O88" s="1" t="s">
        <v>61</v>
      </c>
      <c r="P88" s="1"/>
    </row>
    <row r="89" spans="1:16" ht="15.75" customHeight="1" x14ac:dyDescent="0.15">
      <c r="A89" s="1" t="s">
        <v>53</v>
      </c>
      <c r="B89" s="1" t="s">
        <v>54</v>
      </c>
      <c r="C89" s="1" t="s">
        <v>653</v>
      </c>
      <c r="D89" s="1" t="s">
        <v>56</v>
      </c>
      <c r="E89" s="1" t="s">
        <v>654</v>
      </c>
      <c r="F89" s="1" t="s">
        <v>655</v>
      </c>
      <c r="G89" s="1" t="s">
        <v>656</v>
      </c>
      <c r="H89" s="1" t="s">
        <v>531</v>
      </c>
      <c r="I89" s="1" t="s">
        <v>533</v>
      </c>
      <c r="J89" s="1">
        <v>129997</v>
      </c>
      <c r="K89" s="1">
        <v>111584</v>
      </c>
      <c r="L89" s="1">
        <v>110802</v>
      </c>
      <c r="M89" s="1" t="s">
        <v>61</v>
      </c>
      <c r="N89" s="1">
        <v>130</v>
      </c>
      <c r="O89" s="1" t="s">
        <v>61</v>
      </c>
      <c r="P89" s="1"/>
    </row>
    <row r="90" spans="1:16" ht="15.75" customHeight="1" x14ac:dyDescent="0.15">
      <c r="A90" s="1" t="s">
        <v>53</v>
      </c>
      <c r="B90" s="1" t="s">
        <v>54</v>
      </c>
      <c r="C90" s="1" t="s">
        <v>657</v>
      </c>
      <c r="D90" s="1" t="s">
        <v>56</v>
      </c>
      <c r="E90" s="1" t="s">
        <v>658</v>
      </c>
      <c r="F90" s="1" t="s">
        <v>659</v>
      </c>
      <c r="G90" s="1" t="s">
        <v>660</v>
      </c>
      <c r="H90" s="1" t="s">
        <v>541</v>
      </c>
      <c r="I90" s="1" t="s">
        <v>542</v>
      </c>
      <c r="J90" s="1">
        <v>134085</v>
      </c>
      <c r="K90" s="1">
        <v>115944</v>
      </c>
      <c r="L90" s="1">
        <v>115160</v>
      </c>
      <c r="M90" s="1" t="s">
        <v>61</v>
      </c>
      <c r="N90" s="1">
        <v>265</v>
      </c>
      <c r="O90" s="1" t="s">
        <v>61</v>
      </c>
      <c r="P90" s="1"/>
    </row>
    <row r="91" spans="1:16" ht="15.75" customHeight="1" x14ac:dyDescent="0.15">
      <c r="A91" s="1" t="s">
        <v>53</v>
      </c>
      <c r="B91" s="1" t="s">
        <v>54</v>
      </c>
      <c r="C91" s="1" t="s">
        <v>661</v>
      </c>
      <c r="D91" s="1" t="s">
        <v>56</v>
      </c>
      <c r="E91" s="1" t="s">
        <v>662</v>
      </c>
      <c r="F91" s="1" t="s">
        <v>663</v>
      </c>
      <c r="G91" s="1" t="s">
        <v>664</v>
      </c>
      <c r="H91" s="1" t="s">
        <v>546</v>
      </c>
      <c r="I91" s="1" t="s">
        <v>547</v>
      </c>
      <c r="J91" s="1">
        <v>161906</v>
      </c>
      <c r="K91" s="1">
        <v>134905</v>
      </c>
      <c r="L91" s="1">
        <v>133508</v>
      </c>
      <c r="M91" s="1" t="s">
        <v>61</v>
      </c>
      <c r="N91" s="1">
        <v>558</v>
      </c>
      <c r="O91" s="1">
        <v>1</v>
      </c>
      <c r="P91" s="1" t="s">
        <v>61</v>
      </c>
    </row>
    <row r="92" spans="1:16" ht="15.75" customHeight="1" x14ac:dyDescent="0.15">
      <c r="A92" s="1" t="s">
        <v>53</v>
      </c>
      <c r="B92" s="1" t="s">
        <v>54</v>
      </c>
      <c r="C92" s="1" t="s">
        <v>665</v>
      </c>
      <c r="D92" s="1" t="s">
        <v>56</v>
      </c>
      <c r="E92" s="1" t="s">
        <v>666</v>
      </c>
      <c r="F92" s="1" t="s">
        <v>667</v>
      </c>
      <c r="G92" s="1" t="s">
        <v>668</v>
      </c>
      <c r="H92" s="1" t="s">
        <v>549</v>
      </c>
      <c r="I92" s="1" t="s">
        <v>550</v>
      </c>
      <c r="J92" s="1">
        <v>145520</v>
      </c>
      <c r="K92" s="1">
        <v>119843</v>
      </c>
      <c r="L92" s="1">
        <v>118626</v>
      </c>
      <c r="M92" s="1" t="s">
        <v>61</v>
      </c>
      <c r="N92" s="1">
        <v>260</v>
      </c>
      <c r="O92" s="1" t="s">
        <v>61</v>
      </c>
      <c r="P92" s="1"/>
    </row>
    <row r="93" spans="1:16" ht="15.75" customHeight="1" x14ac:dyDescent="0.15">
      <c r="A93" s="1" t="s">
        <v>53</v>
      </c>
      <c r="B93" s="1" t="s">
        <v>54</v>
      </c>
      <c r="C93" s="1" t="s">
        <v>669</v>
      </c>
      <c r="D93" s="1" t="s">
        <v>56</v>
      </c>
      <c r="E93" s="1" t="s">
        <v>670</v>
      </c>
      <c r="F93" s="1" t="s">
        <v>671</v>
      </c>
      <c r="G93" s="1" t="s">
        <v>672</v>
      </c>
      <c r="H93" s="1" t="s">
        <v>553</v>
      </c>
      <c r="I93" s="1" t="s">
        <v>555</v>
      </c>
      <c r="J93" s="1">
        <v>132948</v>
      </c>
      <c r="K93" s="1">
        <v>116991</v>
      </c>
      <c r="L93" s="1">
        <v>116214</v>
      </c>
      <c r="M93" s="1" t="s">
        <v>61</v>
      </c>
      <c r="N93" s="1">
        <v>125</v>
      </c>
      <c r="O93" s="1" t="s">
        <v>61</v>
      </c>
      <c r="P93" s="1"/>
    </row>
    <row r="94" spans="1:16" ht="15.75" customHeight="1" x14ac:dyDescent="0.15">
      <c r="A94" s="1" t="s">
        <v>53</v>
      </c>
      <c r="B94" s="1" t="s">
        <v>54</v>
      </c>
      <c r="C94" s="1" t="s">
        <v>673</v>
      </c>
      <c r="D94" s="1" t="s">
        <v>56</v>
      </c>
      <c r="E94" s="1" t="s">
        <v>674</v>
      </c>
      <c r="F94" s="1" t="s">
        <v>675</v>
      </c>
      <c r="G94" s="1" t="s">
        <v>676</v>
      </c>
      <c r="H94" s="1" t="s">
        <v>557</v>
      </c>
      <c r="I94" s="1" t="s">
        <v>558</v>
      </c>
      <c r="J94" s="1">
        <v>126657</v>
      </c>
      <c r="K94" s="1">
        <v>107481</v>
      </c>
      <c r="L94" s="1">
        <v>106606</v>
      </c>
      <c r="M94" s="1" t="s">
        <v>61</v>
      </c>
      <c r="N94" s="1">
        <v>132</v>
      </c>
      <c r="O94" s="1" t="s">
        <v>61</v>
      </c>
      <c r="P94" s="1"/>
    </row>
    <row r="95" spans="1:16" ht="15.75" customHeight="1" x14ac:dyDescent="0.15">
      <c r="A95" s="1" t="s">
        <v>53</v>
      </c>
      <c r="B95" s="1" t="s">
        <v>54</v>
      </c>
      <c r="C95" s="1" t="s">
        <v>677</v>
      </c>
      <c r="D95" s="1" t="s">
        <v>56</v>
      </c>
      <c r="E95" s="1" t="s">
        <v>678</v>
      </c>
      <c r="F95" s="1" t="s">
        <v>679</v>
      </c>
      <c r="G95" s="1" t="s">
        <v>680</v>
      </c>
      <c r="H95" s="1" t="s">
        <v>563</v>
      </c>
      <c r="I95" s="1" t="s">
        <v>564</v>
      </c>
      <c r="J95" s="1">
        <v>70834</v>
      </c>
      <c r="K95" s="1">
        <v>58718</v>
      </c>
      <c r="L95" s="1">
        <v>58100</v>
      </c>
      <c r="M95" s="1" t="s">
        <v>61</v>
      </c>
      <c r="N95" s="1">
        <v>220</v>
      </c>
      <c r="O95" s="1" t="s">
        <v>61</v>
      </c>
      <c r="P95" s="1"/>
    </row>
    <row r="96" spans="1:16" ht="15.75" customHeight="1" x14ac:dyDescent="0.15">
      <c r="A96" s="1" t="s">
        <v>53</v>
      </c>
      <c r="B96" s="1" t="s">
        <v>54</v>
      </c>
      <c r="C96" s="1" t="s">
        <v>681</v>
      </c>
      <c r="D96" s="1" t="s">
        <v>56</v>
      </c>
      <c r="E96" s="1" t="s">
        <v>682</v>
      </c>
      <c r="F96" s="1" t="s">
        <v>683</v>
      </c>
      <c r="G96" s="1" t="s">
        <v>684</v>
      </c>
      <c r="H96" s="1" t="s">
        <v>568</v>
      </c>
      <c r="I96" s="1" t="s">
        <v>570</v>
      </c>
      <c r="J96" s="1">
        <v>43657</v>
      </c>
      <c r="K96" s="1">
        <v>37515</v>
      </c>
      <c r="L96" s="1">
        <v>37280</v>
      </c>
      <c r="M96" s="1" t="s">
        <v>61</v>
      </c>
      <c r="N96" s="1">
        <v>50</v>
      </c>
      <c r="O96" s="1" t="s">
        <v>61</v>
      </c>
      <c r="P96" s="1"/>
    </row>
    <row r="97" spans="1:16" ht="15.75" customHeight="1" x14ac:dyDescent="0.15">
      <c r="A97" s="1" t="s">
        <v>53</v>
      </c>
      <c r="B97" s="1" t="s">
        <v>54</v>
      </c>
      <c r="C97" s="1" t="s">
        <v>685</v>
      </c>
      <c r="D97" s="1" t="s">
        <v>56</v>
      </c>
      <c r="E97" s="1" t="s">
        <v>686</v>
      </c>
      <c r="F97" s="1" t="s">
        <v>687</v>
      </c>
      <c r="G97" s="1" t="s">
        <v>688</v>
      </c>
      <c r="H97" s="1" t="s">
        <v>571</v>
      </c>
      <c r="I97" s="1" t="s">
        <v>572</v>
      </c>
      <c r="J97" s="1">
        <v>43672</v>
      </c>
      <c r="K97" s="1">
        <v>35673</v>
      </c>
      <c r="L97" s="1">
        <v>35255</v>
      </c>
      <c r="M97" s="1" t="s">
        <v>61</v>
      </c>
      <c r="N97" s="1">
        <v>99</v>
      </c>
      <c r="O97" s="1" t="s">
        <v>61</v>
      </c>
      <c r="P97" s="1"/>
    </row>
    <row r="98" spans="1:16" ht="15.75" customHeight="1" x14ac:dyDescent="0.15">
      <c r="A98" s="1" t="s">
        <v>53</v>
      </c>
      <c r="B98" s="1" t="s">
        <v>54</v>
      </c>
      <c r="C98" s="1" t="s">
        <v>689</v>
      </c>
      <c r="D98" s="1" t="s">
        <v>56</v>
      </c>
      <c r="E98" s="1" t="s">
        <v>690</v>
      </c>
      <c r="F98" s="1" t="s">
        <v>691</v>
      </c>
      <c r="G98" s="1" t="s">
        <v>692</v>
      </c>
      <c r="H98" s="1" t="s">
        <v>577</v>
      </c>
      <c r="I98" s="1" t="s">
        <v>578</v>
      </c>
      <c r="J98" s="1">
        <v>57056</v>
      </c>
      <c r="K98" s="1">
        <v>48221</v>
      </c>
      <c r="L98" s="1">
        <v>47804</v>
      </c>
      <c r="M98" s="1" t="s">
        <v>61</v>
      </c>
      <c r="N98" s="1">
        <v>71</v>
      </c>
      <c r="O98" s="1" t="s">
        <v>61</v>
      </c>
      <c r="P98" s="1"/>
    </row>
    <row r="99" spans="1:16" ht="15.75" customHeight="1" x14ac:dyDescent="0.15">
      <c r="A99" s="1" t="s">
        <v>53</v>
      </c>
      <c r="B99" s="1" t="s">
        <v>54</v>
      </c>
      <c r="C99" s="1" t="s">
        <v>693</v>
      </c>
      <c r="D99" s="1" t="s">
        <v>56</v>
      </c>
      <c r="E99" s="1" t="s">
        <v>694</v>
      </c>
      <c r="F99" s="1" t="s">
        <v>695</v>
      </c>
      <c r="G99" s="1" t="s">
        <v>696</v>
      </c>
      <c r="H99" s="1" t="s">
        <v>583</v>
      </c>
      <c r="I99" s="1" t="s">
        <v>584</v>
      </c>
      <c r="J99" s="1">
        <v>76899</v>
      </c>
      <c r="K99" s="1">
        <v>64881</v>
      </c>
      <c r="L99" s="1">
        <v>64276</v>
      </c>
      <c r="M99" s="1" t="s">
        <v>61</v>
      </c>
      <c r="N99" s="1">
        <v>112</v>
      </c>
      <c r="O99" s="1" t="s">
        <v>61</v>
      </c>
      <c r="P99" s="1"/>
    </row>
    <row r="100" spans="1:16" ht="15.75" customHeight="1" x14ac:dyDescent="0.15">
      <c r="A100" s="1" t="s">
        <v>53</v>
      </c>
      <c r="B100" s="1" t="s">
        <v>54</v>
      </c>
      <c r="C100" s="1" t="s">
        <v>697</v>
      </c>
      <c r="D100" s="1" t="s">
        <v>56</v>
      </c>
      <c r="E100" s="1" t="s">
        <v>698</v>
      </c>
      <c r="F100" s="1" t="s">
        <v>699</v>
      </c>
      <c r="G100" s="1" t="s">
        <v>700</v>
      </c>
      <c r="H100" s="1" t="s">
        <v>589</v>
      </c>
      <c r="I100" s="1" t="s">
        <v>590</v>
      </c>
      <c r="J100" s="1">
        <v>146620</v>
      </c>
      <c r="K100" s="1">
        <v>123455</v>
      </c>
      <c r="L100" s="1">
        <v>122362</v>
      </c>
      <c r="M100" s="1" t="s">
        <v>61</v>
      </c>
      <c r="N100" s="1">
        <v>220</v>
      </c>
      <c r="O100" s="1" t="s">
        <v>61</v>
      </c>
      <c r="P100" s="1"/>
    </row>
    <row r="101" spans="1:16" ht="15.75" customHeight="1" x14ac:dyDescent="0.15">
      <c r="A101" s="1" t="s">
        <v>53</v>
      </c>
      <c r="B101" s="1" t="s">
        <v>54</v>
      </c>
      <c r="C101" s="1" t="s">
        <v>701</v>
      </c>
      <c r="D101" s="1" t="s">
        <v>56</v>
      </c>
      <c r="E101" s="1" t="s">
        <v>702</v>
      </c>
      <c r="F101" s="1" t="s">
        <v>703</v>
      </c>
      <c r="G101" s="1" t="s">
        <v>704</v>
      </c>
      <c r="H101" s="1" t="s">
        <v>594</v>
      </c>
      <c r="I101" s="1" t="s">
        <v>596</v>
      </c>
      <c r="J101" s="1">
        <v>130404</v>
      </c>
      <c r="K101" s="1">
        <v>113968</v>
      </c>
      <c r="L101" s="1">
        <v>113103</v>
      </c>
      <c r="M101" s="1" t="s">
        <v>61</v>
      </c>
      <c r="N101" s="1">
        <v>145</v>
      </c>
      <c r="O101" s="1" t="s">
        <v>61</v>
      </c>
      <c r="P101" s="1"/>
    </row>
    <row r="102" spans="1:16" ht="15.75" customHeight="1" x14ac:dyDescent="0.15">
      <c r="A102" s="1" t="s">
        <v>53</v>
      </c>
      <c r="B102" s="1" t="s">
        <v>54</v>
      </c>
      <c r="C102" s="1" t="s">
        <v>705</v>
      </c>
      <c r="D102" s="1" t="s">
        <v>56</v>
      </c>
      <c r="E102" s="1" t="s">
        <v>706</v>
      </c>
      <c r="F102" s="1" t="s">
        <v>707</v>
      </c>
      <c r="G102" s="1" t="s">
        <v>708</v>
      </c>
      <c r="H102" s="1" t="s">
        <v>601</v>
      </c>
      <c r="I102" s="1" t="s">
        <v>602</v>
      </c>
      <c r="J102" s="1">
        <v>149358</v>
      </c>
      <c r="K102" s="1">
        <v>128151</v>
      </c>
      <c r="L102" s="1">
        <v>127149</v>
      </c>
      <c r="M102" s="1" t="s">
        <v>61</v>
      </c>
      <c r="N102" s="1">
        <v>163</v>
      </c>
      <c r="O102" s="1" t="s">
        <v>61</v>
      </c>
      <c r="P102" s="1"/>
    </row>
    <row r="103" spans="1:16" ht="15.75" customHeight="1" x14ac:dyDescent="0.15">
      <c r="A103" s="1" t="s">
        <v>53</v>
      </c>
      <c r="B103" s="1" t="s">
        <v>54</v>
      </c>
      <c r="C103" s="1" t="s">
        <v>709</v>
      </c>
      <c r="D103" s="1" t="s">
        <v>56</v>
      </c>
      <c r="E103" s="1" t="s">
        <v>710</v>
      </c>
      <c r="F103" s="1" t="s">
        <v>711</v>
      </c>
      <c r="G103" s="1" t="s">
        <v>712</v>
      </c>
      <c r="H103" s="1" t="s">
        <v>604</v>
      </c>
      <c r="I103" s="1" t="s">
        <v>605</v>
      </c>
      <c r="J103" s="1">
        <v>171089</v>
      </c>
      <c r="K103" s="1">
        <v>143875</v>
      </c>
      <c r="L103" s="1">
        <v>142509</v>
      </c>
      <c r="M103" s="1" t="s">
        <v>61</v>
      </c>
      <c r="N103" s="1">
        <v>274</v>
      </c>
      <c r="O103" s="1" t="s">
        <v>61</v>
      </c>
      <c r="P103" s="1"/>
    </row>
    <row r="104" spans="1:16" ht="15.75" customHeight="1" x14ac:dyDescent="0.15">
      <c r="A104" s="1" t="s">
        <v>53</v>
      </c>
      <c r="B104" s="1" t="s">
        <v>54</v>
      </c>
      <c r="C104" s="1" t="s">
        <v>713</v>
      </c>
      <c r="D104" s="1" t="s">
        <v>56</v>
      </c>
      <c r="E104" s="1" t="s">
        <v>714</v>
      </c>
      <c r="F104" s="1" t="s">
        <v>715</v>
      </c>
      <c r="G104" s="1" t="s">
        <v>716</v>
      </c>
      <c r="H104" s="1" t="s">
        <v>609</v>
      </c>
      <c r="I104" s="1" t="s">
        <v>610</v>
      </c>
      <c r="J104" s="1">
        <v>68914</v>
      </c>
      <c r="K104" s="1">
        <v>57203</v>
      </c>
      <c r="L104" s="1">
        <v>56683</v>
      </c>
      <c r="M104" s="1" t="s">
        <v>61</v>
      </c>
      <c r="N104" s="1">
        <v>113</v>
      </c>
      <c r="O104" s="1" t="s">
        <v>61</v>
      </c>
      <c r="P104" s="1"/>
    </row>
    <row r="105" spans="1:16" ht="15.75" customHeight="1" x14ac:dyDescent="0.15">
      <c r="A105" s="1" t="s">
        <v>53</v>
      </c>
      <c r="B105" s="1" t="s">
        <v>54</v>
      </c>
      <c r="C105" s="1" t="s">
        <v>717</v>
      </c>
      <c r="D105" s="1" t="s">
        <v>56</v>
      </c>
      <c r="E105" s="1" t="s">
        <v>718</v>
      </c>
      <c r="F105" s="1" t="s">
        <v>719</v>
      </c>
      <c r="G105" s="1" t="s">
        <v>720</v>
      </c>
      <c r="H105" s="1" t="s">
        <v>614</v>
      </c>
      <c r="I105" s="1" t="s">
        <v>616</v>
      </c>
      <c r="J105" s="1">
        <v>116641</v>
      </c>
      <c r="K105" s="1">
        <v>98021</v>
      </c>
      <c r="L105" s="1">
        <v>97047</v>
      </c>
      <c r="M105" s="1" t="s">
        <v>61</v>
      </c>
      <c r="N105" s="1">
        <v>231</v>
      </c>
      <c r="O105" s="1" t="s">
        <v>61</v>
      </c>
      <c r="P105" s="1"/>
    </row>
    <row r="106" spans="1:16" ht="15.75" customHeight="1" x14ac:dyDescent="0.15">
      <c r="A106" s="1" t="s">
        <v>53</v>
      </c>
      <c r="B106" s="1" t="s">
        <v>54</v>
      </c>
      <c r="C106" s="1" t="s">
        <v>721</v>
      </c>
      <c r="D106" s="1" t="s">
        <v>56</v>
      </c>
      <c r="E106" s="1" t="s">
        <v>722</v>
      </c>
      <c r="F106" s="1" t="s">
        <v>723</v>
      </c>
      <c r="G106" s="1" t="s">
        <v>724</v>
      </c>
      <c r="H106" s="1" t="s">
        <v>617</v>
      </c>
      <c r="I106" s="1" t="s">
        <v>618</v>
      </c>
      <c r="J106" s="1">
        <v>128044</v>
      </c>
      <c r="K106" s="1">
        <v>106445</v>
      </c>
      <c r="L106" s="1">
        <v>105530</v>
      </c>
      <c r="M106" s="1" t="s">
        <v>61</v>
      </c>
      <c r="N106" s="1">
        <v>217</v>
      </c>
      <c r="O106" s="1" t="s">
        <v>61</v>
      </c>
      <c r="P106" s="1"/>
    </row>
    <row r="107" spans="1:16" ht="15.75" customHeight="1" x14ac:dyDescent="0.15">
      <c r="A107" s="1" t="s">
        <v>53</v>
      </c>
      <c r="B107" s="1" t="s">
        <v>54</v>
      </c>
      <c r="C107" s="1" t="s">
        <v>725</v>
      </c>
      <c r="D107" s="1" t="s">
        <v>56</v>
      </c>
      <c r="E107" s="1" t="s">
        <v>726</v>
      </c>
      <c r="F107" s="1" t="s">
        <v>727</v>
      </c>
      <c r="G107" s="1" t="s">
        <v>728</v>
      </c>
      <c r="H107" s="1" t="s">
        <v>623</v>
      </c>
      <c r="I107" s="1" t="s">
        <v>624</v>
      </c>
      <c r="J107" s="1">
        <v>128266</v>
      </c>
      <c r="K107" s="1">
        <v>106625</v>
      </c>
      <c r="L107" s="1">
        <v>105495</v>
      </c>
      <c r="M107" s="1" t="s">
        <v>61</v>
      </c>
      <c r="N107" s="1">
        <v>359</v>
      </c>
      <c r="O107" s="1" t="s">
        <v>61</v>
      </c>
      <c r="P107" s="1"/>
    </row>
    <row r="108" spans="1:16" ht="15.75" customHeight="1" x14ac:dyDescent="0.15">
      <c r="A108" s="1" t="s">
        <v>729</v>
      </c>
      <c r="B108" s="1" t="s">
        <v>730</v>
      </c>
      <c r="C108" s="1" t="s">
        <v>731</v>
      </c>
      <c r="D108" s="1" t="s">
        <v>732</v>
      </c>
      <c r="E108" s="1" t="s">
        <v>57</v>
      </c>
      <c r="F108" s="1" t="s">
        <v>733</v>
      </c>
      <c r="G108" s="1" t="s">
        <v>734</v>
      </c>
      <c r="H108" s="1" t="s">
        <v>735</v>
      </c>
      <c r="I108" s="1" t="s">
        <v>731</v>
      </c>
      <c r="J108" s="1">
        <v>103596</v>
      </c>
      <c r="K108" s="1">
        <v>67650</v>
      </c>
      <c r="L108" s="1">
        <v>66910</v>
      </c>
      <c r="M108" s="1" t="s">
        <v>61</v>
      </c>
      <c r="N108" s="1">
        <v>153</v>
      </c>
      <c r="O108" s="1">
        <v>49</v>
      </c>
      <c r="P108" s="1" t="s">
        <v>61</v>
      </c>
    </row>
    <row r="109" spans="1:16" ht="15.75" customHeight="1" x14ac:dyDescent="0.15">
      <c r="A109" s="1" t="s">
        <v>729</v>
      </c>
      <c r="B109" s="1" t="s">
        <v>730</v>
      </c>
      <c r="C109" s="1" t="s">
        <v>736</v>
      </c>
      <c r="D109" s="1" t="s">
        <v>732</v>
      </c>
      <c r="E109" s="1" t="s">
        <v>154</v>
      </c>
      <c r="F109" s="1" t="s">
        <v>737</v>
      </c>
      <c r="G109" s="1" t="s">
        <v>738</v>
      </c>
      <c r="H109" s="1" t="s">
        <v>739</v>
      </c>
      <c r="I109" s="1" t="s">
        <v>736</v>
      </c>
      <c r="J109" s="1">
        <v>89537</v>
      </c>
      <c r="K109" s="1">
        <v>65864</v>
      </c>
      <c r="L109" s="1">
        <v>65140</v>
      </c>
      <c r="M109" s="1" t="s">
        <v>61</v>
      </c>
      <c r="N109" s="1">
        <v>116</v>
      </c>
      <c r="O109" s="1">
        <v>18</v>
      </c>
      <c r="P109" s="1" t="s">
        <v>61</v>
      </c>
    </row>
    <row r="110" spans="1:16" ht="15.75" customHeight="1" x14ac:dyDescent="0.15">
      <c r="A110" s="1" t="s">
        <v>729</v>
      </c>
      <c r="B110" s="1" t="s">
        <v>730</v>
      </c>
      <c r="C110" s="1" t="s">
        <v>740</v>
      </c>
      <c r="D110" s="1" t="s">
        <v>732</v>
      </c>
      <c r="E110" s="1" t="s">
        <v>300</v>
      </c>
      <c r="F110" s="1" t="s">
        <v>741</v>
      </c>
      <c r="G110" s="1" t="s">
        <v>742</v>
      </c>
      <c r="H110" s="1" t="s">
        <v>743</v>
      </c>
      <c r="I110" s="1" t="s">
        <v>740</v>
      </c>
      <c r="J110" s="1">
        <v>8265</v>
      </c>
      <c r="K110" s="1">
        <v>6159</v>
      </c>
      <c r="L110" s="1">
        <v>6116</v>
      </c>
      <c r="M110" s="1" t="s">
        <v>61</v>
      </c>
      <c r="N110" s="1">
        <v>5</v>
      </c>
      <c r="O110" s="1" t="s">
        <v>61</v>
      </c>
      <c r="P110" s="1"/>
    </row>
    <row r="111" spans="1:16" ht="15.75" customHeight="1" x14ac:dyDescent="0.15">
      <c r="A111" s="1" t="s">
        <v>729</v>
      </c>
      <c r="B111" s="1" t="s">
        <v>730</v>
      </c>
      <c r="C111" s="1" t="s">
        <v>744</v>
      </c>
      <c r="D111" s="1" t="s">
        <v>732</v>
      </c>
      <c r="E111" s="1" t="s">
        <v>376</v>
      </c>
      <c r="F111" s="1" t="s">
        <v>745</v>
      </c>
      <c r="G111" s="1" t="s">
        <v>746</v>
      </c>
      <c r="H111" s="1" t="s">
        <v>747</v>
      </c>
      <c r="I111" s="1" t="s">
        <v>744</v>
      </c>
      <c r="J111" s="1">
        <v>85934</v>
      </c>
      <c r="K111" s="1">
        <v>64818</v>
      </c>
      <c r="L111" s="1">
        <v>64395</v>
      </c>
      <c r="M111" s="1" t="s">
        <v>61</v>
      </c>
      <c r="N111" s="1">
        <v>39</v>
      </c>
      <c r="O111" s="1">
        <v>74</v>
      </c>
      <c r="P111" s="1" t="s">
        <v>61</v>
      </c>
    </row>
    <row r="112" spans="1:16" ht="15.75" customHeight="1" x14ac:dyDescent="0.15">
      <c r="A112" s="1" t="s">
        <v>729</v>
      </c>
      <c r="B112" s="1" t="s">
        <v>730</v>
      </c>
      <c r="C112" s="1" t="s">
        <v>748</v>
      </c>
      <c r="D112" s="1" t="s">
        <v>732</v>
      </c>
      <c r="E112" s="1" t="s">
        <v>452</v>
      </c>
      <c r="F112" s="1" t="s">
        <v>749</v>
      </c>
      <c r="G112" s="1" t="s">
        <v>750</v>
      </c>
      <c r="H112" s="1" t="s">
        <v>751</v>
      </c>
      <c r="I112" s="1" t="s">
        <v>748</v>
      </c>
      <c r="J112" s="1">
        <v>100105</v>
      </c>
      <c r="K112" s="1">
        <v>74067</v>
      </c>
      <c r="L112" s="1">
        <v>73100</v>
      </c>
      <c r="M112" s="1" t="s">
        <v>61</v>
      </c>
      <c r="N112" s="1">
        <v>202</v>
      </c>
      <c r="O112" s="1">
        <v>33</v>
      </c>
      <c r="P112" s="1" t="s">
        <v>61</v>
      </c>
    </row>
    <row r="113" spans="1:16" ht="15.75" customHeight="1" x14ac:dyDescent="0.15">
      <c r="A113" s="1" t="s">
        <v>729</v>
      </c>
      <c r="B113" s="1" t="s">
        <v>730</v>
      </c>
      <c r="C113" s="1" t="s">
        <v>752</v>
      </c>
      <c r="D113" s="1" t="s">
        <v>732</v>
      </c>
      <c r="E113" s="1" t="s">
        <v>526</v>
      </c>
      <c r="F113" s="1" t="s">
        <v>753</v>
      </c>
      <c r="G113" s="1" t="s">
        <v>754</v>
      </c>
      <c r="H113" s="1" t="s">
        <v>755</v>
      </c>
      <c r="I113" s="1" t="s">
        <v>752</v>
      </c>
      <c r="J113" s="1">
        <v>1370</v>
      </c>
      <c r="K113" s="1">
        <v>1104</v>
      </c>
      <c r="L113" s="1">
        <v>1099</v>
      </c>
      <c r="M113" s="1" t="s">
        <v>61</v>
      </c>
      <c r="N113" s="1" t="s">
        <v>61</v>
      </c>
      <c r="O113" s="1" t="s">
        <v>61</v>
      </c>
      <c r="P113" s="1"/>
    </row>
    <row r="114" spans="1:16" ht="15.75" customHeight="1" x14ac:dyDescent="0.15">
      <c r="A114" s="1" t="s">
        <v>729</v>
      </c>
      <c r="B114" s="1" t="s">
        <v>730</v>
      </c>
      <c r="C114" s="1" t="s">
        <v>756</v>
      </c>
      <c r="D114" s="1" t="s">
        <v>732</v>
      </c>
      <c r="E114" s="1" t="s">
        <v>598</v>
      </c>
      <c r="F114" s="1" t="s">
        <v>757</v>
      </c>
      <c r="G114" s="1" t="s">
        <v>758</v>
      </c>
      <c r="H114" s="1" t="s">
        <v>759</v>
      </c>
      <c r="I114" s="1" t="s">
        <v>756</v>
      </c>
      <c r="J114" s="1">
        <v>125877</v>
      </c>
      <c r="K114" s="1">
        <v>84411</v>
      </c>
      <c r="L114" s="1">
        <v>83601</v>
      </c>
      <c r="M114" s="1" t="s">
        <v>61</v>
      </c>
      <c r="N114" s="1">
        <v>154</v>
      </c>
      <c r="O114" s="1">
        <v>41</v>
      </c>
      <c r="P114" s="1" t="s">
        <v>61</v>
      </c>
    </row>
    <row r="115" spans="1:16" ht="15.75" customHeight="1" x14ac:dyDescent="0.15">
      <c r="A115" s="1" t="s">
        <v>729</v>
      </c>
      <c r="B115" s="1" t="s">
        <v>730</v>
      </c>
      <c r="C115" s="1" t="s">
        <v>760</v>
      </c>
      <c r="D115" s="1" t="s">
        <v>732</v>
      </c>
      <c r="E115" s="1" t="s">
        <v>654</v>
      </c>
      <c r="F115" s="1" t="s">
        <v>761</v>
      </c>
      <c r="G115" s="1" t="s">
        <v>762</v>
      </c>
      <c r="H115" s="1" t="s">
        <v>763</v>
      </c>
      <c r="I115" s="1" t="s">
        <v>760</v>
      </c>
      <c r="J115" s="1">
        <v>106585</v>
      </c>
      <c r="K115" s="1">
        <v>75686</v>
      </c>
      <c r="L115" s="1">
        <v>74875</v>
      </c>
      <c r="M115" s="1" t="s">
        <v>61</v>
      </c>
      <c r="N115" s="1">
        <v>205</v>
      </c>
      <c r="O115" s="1">
        <v>11</v>
      </c>
      <c r="P115" s="1" t="s">
        <v>61</v>
      </c>
    </row>
    <row r="116" spans="1:16" ht="15.75" customHeight="1" x14ac:dyDescent="0.15">
      <c r="A116" s="1" t="s">
        <v>729</v>
      </c>
      <c r="B116" s="1" t="s">
        <v>730</v>
      </c>
      <c r="C116" s="1" t="s">
        <v>764</v>
      </c>
      <c r="D116" s="1" t="s">
        <v>732</v>
      </c>
      <c r="E116" s="1" t="s">
        <v>698</v>
      </c>
      <c r="F116" s="1" t="s">
        <v>765</v>
      </c>
      <c r="G116" s="1" t="s">
        <v>766</v>
      </c>
      <c r="H116" s="1" t="s">
        <v>767</v>
      </c>
      <c r="I116" s="1" t="s">
        <v>764</v>
      </c>
      <c r="J116" s="1">
        <v>44236</v>
      </c>
      <c r="K116" s="1">
        <v>33956</v>
      </c>
      <c r="L116" s="1">
        <v>33649</v>
      </c>
      <c r="M116" s="1" t="s">
        <v>61</v>
      </c>
      <c r="N116" s="1">
        <v>63</v>
      </c>
      <c r="O116" s="1">
        <v>1</v>
      </c>
      <c r="P116" s="1" t="s">
        <v>61</v>
      </c>
    </row>
    <row r="117" spans="1:16" ht="15.75" customHeight="1" x14ac:dyDescent="0.15">
      <c r="A117" s="1" t="s">
        <v>729</v>
      </c>
      <c r="B117" s="1" t="s">
        <v>730</v>
      </c>
      <c r="C117" s="1" t="s">
        <v>768</v>
      </c>
      <c r="D117" s="1" t="s">
        <v>732</v>
      </c>
      <c r="E117" s="1" t="s">
        <v>65</v>
      </c>
      <c r="F117" s="1" t="s">
        <v>769</v>
      </c>
      <c r="G117" s="1" t="s">
        <v>770</v>
      </c>
      <c r="H117" s="1" t="s">
        <v>771</v>
      </c>
      <c r="I117" s="1" t="s">
        <v>768</v>
      </c>
      <c r="J117" s="1">
        <v>83834</v>
      </c>
      <c r="K117" s="1">
        <v>62726</v>
      </c>
      <c r="L117" s="1">
        <v>62016</v>
      </c>
      <c r="M117" s="1" t="s">
        <v>61</v>
      </c>
      <c r="N117" s="1">
        <v>116</v>
      </c>
      <c r="O117" s="1">
        <v>55</v>
      </c>
      <c r="P117" s="1" t="s">
        <v>61</v>
      </c>
    </row>
    <row r="118" spans="1:16" ht="15.75" customHeight="1" x14ac:dyDescent="0.15">
      <c r="A118" s="1" t="s">
        <v>729</v>
      </c>
      <c r="B118" s="1" t="s">
        <v>730</v>
      </c>
      <c r="C118" s="1" t="s">
        <v>772</v>
      </c>
      <c r="D118" s="1" t="s">
        <v>732</v>
      </c>
      <c r="E118" s="1" t="s">
        <v>74</v>
      </c>
      <c r="F118" s="1" t="s">
        <v>773</v>
      </c>
      <c r="G118" s="1" t="s">
        <v>774</v>
      </c>
      <c r="H118" s="1" t="s">
        <v>775</v>
      </c>
      <c r="I118" s="1" t="s">
        <v>772</v>
      </c>
      <c r="J118" s="1">
        <v>84548</v>
      </c>
      <c r="K118" s="1">
        <v>67787</v>
      </c>
      <c r="L118" s="1">
        <v>67170</v>
      </c>
      <c r="M118" s="1" t="s">
        <v>61</v>
      </c>
      <c r="N118" s="1">
        <v>46</v>
      </c>
      <c r="O118" s="1">
        <v>10</v>
      </c>
      <c r="P118" s="1" t="s">
        <v>61</v>
      </c>
    </row>
    <row r="119" spans="1:16" ht="15.75" customHeight="1" x14ac:dyDescent="0.15">
      <c r="A119" s="1" t="s">
        <v>729</v>
      </c>
      <c r="B119" s="1" t="s">
        <v>730</v>
      </c>
      <c r="C119" s="1" t="s">
        <v>776</v>
      </c>
      <c r="D119" s="1" t="s">
        <v>732</v>
      </c>
      <c r="E119" s="1" t="s">
        <v>82</v>
      </c>
      <c r="F119" s="1" t="s">
        <v>777</v>
      </c>
      <c r="G119" s="1" t="s">
        <v>778</v>
      </c>
      <c r="H119" s="1" t="s">
        <v>779</v>
      </c>
      <c r="I119" s="1" t="s">
        <v>776</v>
      </c>
      <c r="J119" s="1">
        <v>80392</v>
      </c>
      <c r="K119" s="1">
        <v>60144</v>
      </c>
      <c r="L119" s="1">
        <v>59611</v>
      </c>
      <c r="M119" s="1" t="s">
        <v>61</v>
      </c>
      <c r="N119" s="1">
        <v>70</v>
      </c>
      <c r="O119" s="1">
        <v>16</v>
      </c>
      <c r="P119" s="1" t="s">
        <v>61</v>
      </c>
    </row>
    <row r="120" spans="1:16" ht="15.75" customHeight="1" x14ac:dyDescent="0.15">
      <c r="A120" s="1" t="s">
        <v>780</v>
      </c>
      <c r="B120" s="1" t="s">
        <v>781</v>
      </c>
      <c r="C120" s="1" t="s">
        <v>782</v>
      </c>
      <c r="D120" s="1" t="s">
        <v>732</v>
      </c>
      <c r="E120" s="1" t="s">
        <v>253</v>
      </c>
      <c r="F120" s="1" t="s">
        <v>783</v>
      </c>
      <c r="G120" s="1" t="s">
        <v>784</v>
      </c>
      <c r="H120" s="1" t="s">
        <v>785</v>
      </c>
      <c r="I120" s="1" t="s">
        <v>782</v>
      </c>
      <c r="J120" s="1">
        <v>1413</v>
      </c>
      <c r="K120" s="1">
        <v>1193</v>
      </c>
      <c r="L120" s="1">
        <v>1185</v>
      </c>
      <c r="M120" s="1" t="s">
        <v>61</v>
      </c>
      <c r="N120" s="1" t="s">
        <v>61</v>
      </c>
      <c r="O120" s="1">
        <v>59</v>
      </c>
      <c r="P120" s="1" t="s">
        <v>61</v>
      </c>
    </row>
    <row r="121" spans="1:16" ht="15.75" customHeight="1" x14ac:dyDescent="0.15">
      <c r="A121" s="1" t="s">
        <v>780</v>
      </c>
      <c r="B121" s="1" t="s">
        <v>781</v>
      </c>
      <c r="C121" s="1" t="s">
        <v>786</v>
      </c>
      <c r="D121" s="1" t="s">
        <v>732</v>
      </c>
      <c r="E121" s="1" t="s">
        <v>272</v>
      </c>
      <c r="F121" s="1" t="s">
        <v>787</v>
      </c>
      <c r="G121" s="1" t="s">
        <v>788</v>
      </c>
      <c r="H121" s="1" t="s">
        <v>789</v>
      </c>
      <c r="I121" s="1" t="s">
        <v>790</v>
      </c>
      <c r="J121" s="1">
        <v>9730</v>
      </c>
      <c r="K121" s="1">
        <v>7753</v>
      </c>
      <c r="L121" s="1">
        <v>7515</v>
      </c>
      <c r="M121" s="1" t="s">
        <v>61</v>
      </c>
      <c r="N121" s="1">
        <v>19</v>
      </c>
      <c r="O121" s="1">
        <v>231</v>
      </c>
      <c r="P121" s="1" t="s">
        <v>61</v>
      </c>
    </row>
    <row r="122" spans="1:16" ht="15.75" customHeight="1" x14ac:dyDescent="0.15">
      <c r="A122" s="1" t="s">
        <v>780</v>
      </c>
      <c r="B122" s="1" t="s">
        <v>781</v>
      </c>
      <c r="C122" s="1" t="s">
        <v>791</v>
      </c>
      <c r="D122" s="1" t="s">
        <v>732</v>
      </c>
      <c r="E122" s="1" t="s">
        <v>282</v>
      </c>
      <c r="F122" s="1" t="s">
        <v>792</v>
      </c>
      <c r="G122" s="1" t="s">
        <v>793</v>
      </c>
      <c r="H122" s="1" t="s">
        <v>794</v>
      </c>
      <c r="I122" s="1" t="s">
        <v>795</v>
      </c>
      <c r="J122" s="1">
        <v>32153</v>
      </c>
      <c r="K122" s="1">
        <v>25562</v>
      </c>
      <c r="L122" s="1">
        <v>24816</v>
      </c>
      <c r="M122" s="1">
        <v>29</v>
      </c>
      <c r="N122" s="1">
        <v>33</v>
      </c>
      <c r="O122" s="1">
        <v>572</v>
      </c>
      <c r="P122" s="1" t="s">
        <v>61</v>
      </c>
    </row>
    <row r="123" spans="1:16" ht="15.75" customHeight="1" x14ac:dyDescent="0.15">
      <c r="A123" s="1" t="s">
        <v>780</v>
      </c>
      <c r="B123" s="1" t="s">
        <v>781</v>
      </c>
      <c r="C123" s="1" t="s">
        <v>796</v>
      </c>
      <c r="D123" s="1" t="s">
        <v>732</v>
      </c>
      <c r="E123" s="1" t="s">
        <v>290</v>
      </c>
      <c r="F123" s="1" t="s">
        <v>797</v>
      </c>
      <c r="G123" s="1" t="s">
        <v>798</v>
      </c>
      <c r="H123" s="1" t="s">
        <v>799</v>
      </c>
      <c r="I123" s="1" t="s">
        <v>800</v>
      </c>
      <c r="J123" s="1">
        <v>31347</v>
      </c>
      <c r="K123" s="1">
        <v>24326</v>
      </c>
      <c r="L123" s="1">
        <v>23112</v>
      </c>
      <c r="M123" s="1">
        <v>46</v>
      </c>
      <c r="N123" s="1">
        <v>12</v>
      </c>
      <c r="O123" s="1">
        <v>150</v>
      </c>
      <c r="P123" s="1" t="s">
        <v>61</v>
      </c>
    </row>
    <row r="124" spans="1:16" ht="15.75" customHeight="1" x14ac:dyDescent="0.15">
      <c r="A124" s="1" t="s">
        <v>780</v>
      </c>
      <c r="B124" s="1" t="s">
        <v>781</v>
      </c>
      <c r="C124" s="1" t="s">
        <v>801</v>
      </c>
      <c r="D124" s="1" t="s">
        <v>732</v>
      </c>
      <c r="E124" s="1" t="s">
        <v>296</v>
      </c>
      <c r="F124" s="1" t="s">
        <v>802</v>
      </c>
      <c r="G124" s="1" t="s">
        <v>803</v>
      </c>
      <c r="H124" s="1" t="s">
        <v>804</v>
      </c>
      <c r="I124" s="1" t="s">
        <v>805</v>
      </c>
      <c r="J124" s="1">
        <v>94930</v>
      </c>
      <c r="K124" s="1">
        <v>69648</v>
      </c>
      <c r="L124" s="1">
        <v>66280</v>
      </c>
      <c r="M124" s="1">
        <v>101</v>
      </c>
      <c r="N124" s="1">
        <v>113</v>
      </c>
      <c r="O124" s="1">
        <v>371</v>
      </c>
      <c r="P124" s="1" t="s">
        <v>61</v>
      </c>
    </row>
    <row r="125" spans="1:16" ht="15.75" customHeight="1" x14ac:dyDescent="0.15">
      <c r="A125" s="1" t="s">
        <v>780</v>
      </c>
      <c r="B125" s="1" t="s">
        <v>781</v>
      </c>
      <c r="C125" s="1" t="s">
        <v>806</v>
      </c>
      <c r="D125" s="1" t="s">
        <v>732</v>
      </c>
      <c r="E125" s="1" t="s">
        <v>306</v>
      </c>
      <c r="F125" s="1" t="s">
        <v>807</v>
      </c>
      <c r="G125" s="1" t="s">
        <v>808</v>
      </c>
      <c r="H125" s="1" t="s">
        <v>809</v>
      </c>
      <c r="I125" s="1" t="s">
        <v>810</v>
      </c>
      <c r="J125" s="1">
        <v>115289</v>
      </c>
      <c r="K125" s="1">
        <v>89916</v>
      </c>
      <c r="L125" s="1">
        <v>88363</v>
      </c>
      <c r="M125" s="1">
        <v>189</v>
      </c>
      <c r="N125" s="1">
        <v>156</v>
      </c>
      <c r="O125" s="1">
        <v>421</v>
      </c>
      <c r="P125" s="1" t="s">
        <v>61</v>
      </c>
    </row>
    <row r="126" spans="1:16" ht="15.75" customHeight="1" x14ac:dyDescent="0.15">
      <c r="A126" s="1" t="s">
        <v>780</v>
      </c>
      <c r="B126" s="1" t="s">
        <v>781</v>
      </c>
      <c r="C126" s="1" t="s">
        <v>811</v>
      </c>
      <c r="D126" s="1" t="s">
        <v>732</v>
      </c>
      <c r="E126" s="1" t="s">
        <v>314</v>
      </c>
      <c r="F126" s="1" t="s">
        <v>812</v>
      </c>
      <c r="G126" s="1" t="s">
        <v>813</v>
      </c>
      <c r="H126" s="1" t="s">
        <v>814</v>
      </c>
      <c r="I126" s="1" t="s">
        <v>815</v>
      </c>
      <c r="J126" s="1">
        <v>1375</v>
      </c>
      <c r="K126" s="1">
        <v>1108</v>
      </c>
      <c r="L126" s="1">
        <v>1092</v>
      </c>
      <c r="M126" s="1" t="s">
        <v>61</v>
      </c>
      <c r="N126" s="1">
        <v>2</v>
      </c>
      <c r="O126" s="1">
        <v>92</v>
      </c>
      <c r="P126" s="1" t="s">
        <v>61</v>
      </c>
    </row>
    <row r="127" spans="1:16" ht="15.75" customHeight="1" x14ac:dyDescent="0.15">
      <c r="A127" s="1" t="s">
        <v>780</v>
      </c>
      <c r="B127" s="1" t="s">
        <v>781</v>
      </c>
      <c r="C127" s="1" t="s">
        <v>816</v>
      </c>
      <c r="D127" s="1" t="s">
        <v>732</v>
      </c>
      <c r="E127" s="1" t="s">
        <v>320</v>
      </c>
      <c r="F127" s="1" t="s">
        <v>817</v>
      </c>
      <c r="G127" s="1" t="s">
        <v>818</v>
      </c>
      <c r="H127" s="1" t="s">
        <v>819</v>
      </c>
      <c r="I127" s="1" t="s">
        <v>820</v>
      </c>
      <c r="J127" s="1">
        <v>1916</v>
      </c>
      <c r="K127" s="1">
        <v>1632</v>
      </c>
      <c r="L127" s="1">
        <v>1621</v>
      </c>
      <c r="M127" s="1" t="s">
        <v>61</v>
      </c>
      <c r="N127" s="1" t="s">
        <v>61</v>
      </c>
      <c r="O127" s="1">
        <v>215</v>
      </c>
      <c r="P127" s="1" t="s">
        <v>61</v>
      </c>
    </row>
    <row r="128" spans="1:16" ht="15.75" customHeight="1" x14ac:dyDescent="0.15">
      <c r="A128" s="1" t="s">
        <v>780</v>
      </c>
      <c r="B128" s="1" t="s">
        <v>781</v>
      </c>
      <c r="C128" s="1" t="s">
        <v>821</v>
      </c>
      <c r="D128" s="1" t="s">
        <v>732</v>
      </c>
      <c r="E128" s="1" t="s">
        <v>327</v>
      </c>
      <c r="F128" s="1" t="s">
        <v>822</v>
      </c>
      <c r="G128" s="1" t="s">
        <v>823</v>
      </c>
      <c r="H128" s="1" t="s">
        <v>824</v>
      </c>
      <c r="I128" s="1" t="s">
        <v>825</v>
      </c>
      <c r="J128" s="1">
        <v>392</v>
      </c>
      <c r="K128" s="1">
        <v>313</v>
      </c>
      <c r="L128" s="1">
        <v>312</v>
      </c>
      <c r="M128" s="1" t="s">
        <v>61</v>
      </c>
      <c r="N128" s="1">
        <v>1</v>
      </c>
      <c r="O128" s="1">
        <v>37</v>
      </c>
      <c r="P128" s="1" t="s">
        <v>61</v>
      </c>
    </row>
    <row r="129" spans="1:16" ht="15.75" customHeight="1" x14ac:dyDescent="0.15">
      <c r="A129" s="1" t="s">
        <v>780</v>
      </c>
      <c r="B129" s="1" t="s">
        <v>781</v>
      </c>
      <c r="C129" s="1" t="s">
        <v>826</v>
      </c>
      <c r="D129" s="1" t="s">
        <v>732</v>
      </c>
      <c r="E129" s="1" t="s">
        <v>334</v>
      </c>
      <c r="F129" s="1" t="s">
        <v>827</v>
      </c>
      <c r="G129" s="1" t="s">
        <v>828</v>
      </c>
      <c r="H129" s="1" t="s">
        <v>829</v>
      </c>
      <c r="I129" s="1" t="s">
        <v>830</v>
      </c>
      <c r="J129" s="1">
        <v>763</v>
      </c>
      <c r="K129" s="1">
        <v>595</v>
      </c>
      <c r="L129" s="1">
        <v>587</v>
      </c>
      <c r="M129" s="1" t="s">
        <v>61</v>
      </c>
      <c r="N129" s="1">
        <v>3</v>
      </c>
      <c r="O129" s="1">
        <v>95</v>
      </c>
      <c r="P129" s="1" t="s">
        <v>61</v>
      </c>
    </row>
    <row r="130" spans="1:16" ht="15.75" customHeight="1" x14ac:dyDescent="0.15">
      <c r="A130" s="1" t="s">
        <v>780</v>
      </c>
      <c r="B130" s="1" t="s">
        <v>781</v>
      </c>
      <c r="C130" s="1" t="s">
        <v>831</v>
      </c>
      <c r="D130" s="1" t="s">
        <v>732</v>
      </c>
      <c r="E130" s="1" t="s">
        <v>340</v>
      </c>
      <c r="F130" s="1" t="s">
        <v>832</v>
      </c>
      <c r="G130" s="1" t="s">
        <v>833</v>
      </c>
      <c r="H130" s="1" t="s">
        <v>834</v>
      </c>
      <c r="I130" s="1" t="s">
        <v>835</v>
      </c>
      <c r="J130" s="1">
        <v>406</v>
      </c>
      <c r="K130" s="1">
        <v>326</v>
      </c>
      <c r="L130" s="1">
        <v>322</v>
      </c>
      <c r="M130" s="1" t="s">
        <v>61</v>
      </c>
      <c r="N130" s="1" t="s">
        <v>61</v>
      </c>
      <c r="O130" s="1">
        <v>6</v>
      </c>
      <c r="P130" s="1" t="s">
        <v>61</v>
      </c>
    </row>
    <row r="131" spans="1:16" ht="15.75" customHeight="1" x14ac:dyDescent="0.15">
      <c r="A131" s="1" t="s">
        <v>780</v>
      </c>
      <c r="B131" s="1" t="s">
        <v>781</v>
      </c>
      <c r="C131" s="1" t="s">
        <v>836</v>
      </c>
      <c r="D131" s="1" t="s">
        <v>732</v>
      </c>
      <c r="E131" s="1" t="s">
        <v>348</v>
      </c>
      <c r="F131" s="1" t="s">
        <v>837</v>
      </c>
      <c r="G131" s="1" t="s">
        <v>838</v>
      </c>
      <c r="H131" s="1" t="s">
        <v>839</v>
      </c>
      <c r="I131" s="1" t="s">
        <v>840</v>
      </c>
      <c r="J131" s="1">
        <v>2443</v>
      </c>
      <c r="K131" s="1">
        <v>1944</v>
      </c>
      <c r="L131" s="1">
        <v>1920</v>
      </c>
      <c r="M131" s="1" t="s">
        <v>61</v>
      </c>
      <c r="N131" s="1">
        <v>7</v>
      </c>
      <c r="O131" s="1">
        <v>238</v>
      </c>
      <c r="P131" s="1" t="s">
        <v>61</v>
      </c>
    </row>
    <row r="132" spans="1:16" ht="15.75" customHeight="1" x14ac:dyDescent="0.15">
      <c r="A132" s="1" t="s">
        <v>780</v>
      </c>
      <c r="B132" s="1" t="s">
        <v>781</v>
      </c>
      <c r="C132" s="1" t="s">
        <v>841</v>
      </c>
      <c r="D132" s="1" t="s">
        <v>732</v>
      </c>
      <c r="E132" s="1" t="s">
        <v>356</v>
      </c>
      <c r="F132" s="1" t="s">
        <v>842</v>
      </c>
      <c r="G132" s="1" t="s">
        <v>843</v>
      </c>
      <c r="H132" s="1" t="s">
        <v>844</v>
      </c>
      <c r="I132" s="1" t="s">
        <v>845</v>
      </c>
      <c r="J132" s="1">
        <v>320</v>
      </c>
      <c r="K132" s="1">
        <v>230</v>
      </c>
      <c r="L132" s="1">
        <v>226</v>
      </c>
      <c r="M132" s="1" t="s">
        <v>61</v>
      </c>
      <c r="N132" s="1">
        <v>1</v>
      </c>
      <c r="O132" s="1">
        <v>78</v>
      </c>
      <c r="P132" s="1" t="s">
        <v>61</v>
      </c>
    </row>
    <row r="133" spans="1:16" ht="15.75" customHeight="1" x14ac:dyDescent="0.15">
      <c r="A133" s="1" t="s">
        <v>780</v>
      </c>
      <c r="B133" s="1" t="s">
        <v>781</v>
      </c>
      <c r="C133" s="1" t="s">
        <v>846</v>
      </c>
      <c r="D133" s="1" t="s">
        <v>732</v>
      </c>
      <c r="E133" s="1" t="s">
        <v>362</v>
      </c>
      <c r="F133" s="1" t="s">
        <v>847</v>
      </c>
      <c r="G133" s="1" t="s">
        <v>848</v>
      </c>
      <c r="H133" s="1" t="s">
        <v>849</v>
      </c>
      <c r="I133" s="1" t="s">
        <v>850</v>
      </c>
      <c r="J133" s="1">
        <v>3272</v>
      </c>
      <c r="K133" s="1">
        <v>2408</v>
      </c>
      <c r="L133" s="1">
        <v>2393</v>
      </c>
      <c r="M133" s="1" t="s">
        <v>61</v>
      </c>
      <c r="N133" s="1">
        <v>4</v>
      </c>
      <c r="O133" s="1" t="s">
        <v>61</v>
      </c>
      <c r="P133" s="1"/>
    </row>
    <row r="134" spans="1:16" ht="15.75" customHeight="1" x14ac:dyDescent="0.15">
      <c r="A134" s="1" t="s">
        <v>780</v>
      </c>
      <c r="B134" s="1" t="s">
        <v>781</v>
      </c>
      <c r="C134" s="1" t="s">
        <v>851</v>
      </c>
      <c r="D134" s="1" t="s">
        <v>732</v>
      </c>
      <c r="E134" s="1" t="s">
        <v>370</v>
      </c>
      <c r="F134" s="1" t="s">
        <v>852</v>
      </c>
      <c r="G134" s="1" t="s">
        <v>853</v>
      </c>
      <c r="H134" s="1" t="s">
        <v>854</v>
      </c>
      <c r="I134" s="1" t="s">
        <v>855</v>
      </c>
      <c r="J134" s="1">
        <v>1558</v>
      </c>
      <c r="K134" s="1">
        <v>1213</v>
      </c>
      <c r="L134" s="1">
        <v>1202</v>
      </c>
      <c r="M134" s="1" t="s">
        <v>61</v>
      </c>
      <c r="N134" s="1" t="s">
        <v>61</v>
      </c>
      <c r="O134" s="1">
        <v>132</v>
      </c>
      <c r="P134" s="1" t="s">
        <v>61</v>
      </c>
    </row>
    <row r="135" spans="1:16" ht="15.75" customHeight="1" x14ac:dyDescent="0.15">
      <c r="A135" s="1" t="s">
        <v>780</v>
      </c>
      <c r="B135" s="1" t="s">
        <v>781</v>
      </c>
      <c r="C135" s="1" t="s">
        <v>856</v>
      </c>
      <c r="D135" s="1" t="s">
        <v>732</v>
      </c>
      <c r="E135" s="1" t="s">
        <v>384</v>
      </c>
      <c r="F135" s="1" t="s">
        <v>857</v>
      </c>
      <c r="G135" s="1" t="s">
        <v>858</v>
      </c>
      <c r="H135" s="1" t="s">
        <v>859</v>
      </c>
      <c r="I135" s="1" t="s">
        <v>860</v>
      </c>
      <c r="J135" s="1">
        <v>2188</v>
      </c>
      <c r="K135" s="1">
        <v>1435</v>
      </c>
      <c r="L135" s="1">
        <v>1428</v>
      </c>
      <c r="M135" s="1" t="s">
        <v>61</v>
      </c>
      <c r="N135" s="1" t="s">
        <v>61</v>
      </c>
      <c r="O135" s="1" t="s">
        <v>61</v>
      </c>
      <c r="P135" s="1"/>
    </row>
    <row r="136" spans="1:16" ht="15.75" customHeight="1" x14ac:dyDescent="0.15">
      <c r="A136" s="1" t="s">
        <v>780</v>
      </c>
      <c r="B136" s="1" t="s">
        <v>781</v>
      </c>
      <c r="C136" s="1" t="s">
        <v>861</v>
      </c>
      <c r="D136" s="1" t="s">
        <v>732</v>
      </c>
      <c r="E136" s="1" t="s">
        <v>392</v>
      </c>
      <c r="F136" s="1" t="s">
        <v>862</v>
      </c>
      <c r="G136" s="1" t="s">
        <v>863</v>
      </c>
      <c r="H136" s="1" t="s">
        <v>864</v>
      </c>
      <c r="I136" s="1" t="s">
        <v>865</v>
      </c>
      <c r="J136" s="1">
        <v>5884</v>
      </c>
      <c r="K136" s="1">
        <v>5067</v>
      </c>
      <c r="L136" s="1">
        <v>5021</v>
      </c>
      <c r="M136" s="1" t="s">
        <v>61</v>
      </c>
      <c r="N136" s="1">
        <v>3</v>
      </c>
      <c r="O136" s="1">
        <v>699</v>
      </c>
      <c r="P136" s="1" t="s">
        <v>61</v>
      </c>
    </row>
    <row r="137" spans="1:16" ht="15.75" customHeight="1" x14ac:dyDescent="0.15">
      <c r="A137" s="1" t="s">
        <v>780</v>
      </c>
      <c r="B137" s="1" t="s">
        <v>781</v>
      </c>
      <c r="C137" s="1" t="s">
        <v>866</v>
      </c>
      <c r="D137" s="1" t="s">
        <v>732</v>
      </c>
      <c r="E137" s="1" t="s">
        <v>398</v>
      </c>
      <c r="F137" s="1" t="s">
        <v>867</v>
      </c>
      <c r="G137" s="1" t="s">
        <v>868</v>
      </c>
      <c r="H137" s="1" t="s">
        <v>869</v>
      </c>
      <c r="I137" s="1" t="s">
        <v>870</v>
      </c>
      <c r="J137" s="1">
        <v>4540</v>
      </c>
      <c r="K137" s="1">
        <v>3747</v>
      </c>
      <c r="L137" s="1">
        <v>3709</v>
      </c>
      <c r="M137" s="1" t="s">
        <v>61</v>
      </c>
      <c r="N137" s="1">
        <v>5</v>
      </c>
      <c r="O137" s="1">
        <v>604</v>
      </c>
      <c r="P137" s="1" t="s">
        <v>61</v>
      </c>
    </row>
    <row r="138" spans="1:16" ht="15.75" customHeight="1" x14ac:dyDescent="0.15">
      <c r="A138" s="1" t="s">
        <v>780</v>
      </c>
      <c r="B138" s="1" t="s">
        <v>781</v>
      </c>
      <c r="C138" s="1" t="s">
        <v>871</v>
      </c>
      <c r="D138" s="1" t="s">
        <v>732</v>
      </c>
      <c r="E138" s="1" t="s">
        <v>404</v>
      </c>
      <c r="F138" s="1" t="s">
        <v>872</v>
      </c>
      <c r="G138" s="1" t="s">
        <v>873</v>
      </c>
      <c r="H138" s="1" t="s">
        <v>874</v>
      </c>
      <c r="I138" s="1" t="s">
        <v>875</v>
      </c>
      <c r="J138" s="1">
        <v>1242</v>
      </c>
      <c r="K138" s="1">
        <v>985</v>
      </c>
      <c r="L138" s="1">
        <v>972</v>
      </c>
      <c r="M138" s="1" t="s">
        <v>61</v>
      </c>
      <c r="N138" s="1">
        <v>3</v>
      </c>
      <c r="O138" s="1">
        <v>292</v>
      </c>
      <c r="P138" s="1" t="s">
        <v>61</v>
      </c>
    </row>
    <row r="139" spans="1:16" ht="15.75" customHeight="1" x14ac:dyDescent="0.15">
      <c r="A139" s="1" t="s">
        <v>780</v>
      </c>
      <c r="B139" s="1" t="s">
        <v>781</v>
      </c>
      <c r="C139" s="1" t="s">
        <v>876</v>
      </c>
      <c r="D139" s="1" t="s">
        <v>732</v>
      </c>
      <c r="E139" s="1" t="s">
        <v>412</v>
      </c>
      <c r="F139" s="1" t="s">
        <v>877</v>
      </c>
      <c r="G139" s="1" t="s">
        <v>878</v>
      </c>
      <c r="H139" s="1" t="s">
        <v>879</v>
      </c>
      <c r="I139" s="1" t="s">
        <v>880</v>
      </c>
      <c r="J139" s="1">
        <v>8215</v>
      </c>
      <c r="K139" s="1">
        <v>6817</v>
      </c>
      <c r="L139" s="1">
        <v>6752</v>
      </c>
      <c r="M139" s="1" t="s">
        <v>61</v>
      </c>
      <c r="N139" s="1">
        <v>12</v>
      </c>
      <c r="O139" s="1" t="s">
        <v>61</v>
      </c>
      <c r="P139" s="1"/>
    </row>
    <row r="140" spans="1:16" ht="15.75" customHeight="1" x14ac:dyDescent="0.15">
      <c r="A140" s="1" t="s">
        <v>780</v>
      </c>
      <c r="B140" s="1" t="s">
        <v>781</v>
      </c>
      <c r="C140" s="1" t="s">
        <v>881</v>
      </c>
      <c r="D140" s="1" t="s">
        <v>732</v>
      </c>
      <c r="E140" s="1" t="s">
        <v>418</v>
      </c>
      <c r="F140" s="1" t="s">
        <v>882</v>
      </c>
      <c r="G140" s="1" t="s">
        <v>883</v>
      </c>
      <c r="H140" s="1" t="s">
        <v>884</v>
      </c>
      <c r="I140" s="1" t="s">
        <v>885</v>
      </c>
      <c r="J140" s="1">
        <v>440</v>
      </c>
      <c r="K140" s="1">
        <v>335</v>
      </c>
      <c r="L140" s="1">
        <v>332</v>
      </c>
      <c r="M140" s="1" t="s">
        <v>61</v>
      </c>
      <c r="N140" s="1" t="s">
        <v>61</v>
      </c>
      <c r="O140" s="1">
        <v>5</v>
      </c>
      <c r="P140" s="1" t="s">
        <v>61</v>
      </c>
    </row>
    <row r="141" spans="1:16" ht="15.75" customHeight="1" x14ac:dyDescent="0.15">
      <c r="A141" s="1" t="s">
        <v>780</v>
      </c>
      <c r="B141" s="1" t="s">
        <v>781</v>
      </c>
      <c r="C141" s="1" t="s">
        <v>886</v>
      </c>
      <c r="D141" s="1" t="s">
        <v>732</v>
      </c>
      <c r="E141" s="1" t="s">
        <v>426</v>
      </c>
      <c r="F141" s="1" t="s">
        <v>887</v>
      </c>
      <c r="G141" s="1" t="s">
        <v>888</v>
      </c>
      <c r="H141" s="1" t="s">
        <v>889</v>
      </c>
      <c r="I141" s="1" t="s">
        <v>890</v>
      </c>
      <c r="J141" s="1">
        <v>1216</v>
      </c>
      <c r="K141" s="1">
        <v>183</v>
      </c>
      <c r="L141" s="1">
        <v>183</v>
      </c>
      <c r="M141" s="1" t="s">
        <v>61</v>
      </c>
      <c r="N141" s="1">
        <v>5</v>
      </c>
      <c r="O141" s="1">
        <v>39</v>
      </c>
      <c r="P141" s="1" t="s">
        <v>61</v>
      </c>
    </row>
    <row r="142" spans="1:16" ht="15.75" customHeight="1" x14ac:dyDescent="0.15">
      <c r="A142" s="1" t="s">
        <v>780</v>
      </c>
      <c r="B142" s="1" t="s">
        <v>781</v>
      </c>
      <c r="C142" s="1" t="s">
        <v>891</v>
      </c>
      <c r="D142" s="1" t="s">
        <v>732</v>
      </c>
      <c r="E142" s="1" t="s">
        <v>432</v>
      </c>
      <c r="F142" s="1" t="s">
        <v>892</v>
      </c>
      <c r="G142" s="1" t="s">
        <v>893</v>
      </c>
      <c r="H142" s="1" t="s">
        <v>894</v>
      </c>
      <c r="I142" s="1" t="s">
        <v>895</v>
      </c>
      <c r="J142" s="1">
        <v>557</v>
      </c>
      <c r="K142" s="1">
        <v>381</v>
      </c>
      <c r="L142" s="1">
        <v>379</v>
      </c>
      <c r="M142" s="1" t="s">
        <v>61</v>
      </c>
      <c r="N142" s="1">
        <v>5</v>
      </c>
      <c r="O142" s="1">
        <v>133</v>
      </c>
      <c r="P142" s="1" t="s">
        <v>61</v>
      </c>
    </row>
    <row r="143" spans="1:16" ht="15.75" customHeight="1" x14ac:dyDescent="0.15">
      <c r="A143" s="1" t="s">
        <v>780</v>
      </c>
      <c r="B143" s="1" t="s">
        <v>781</v>
      </c>
      <c r="C143" s="1" t="s">
        <v>896</v>
      </c>
      <c r="D143" s="1" t="s">
        <v>732</v>
      </c>
      <c r="E143" s="1" t="s">
        <v>439</v>
      </c>
      <c r="F143" s="1" t="s">
        <v>897</v>
      </c>
      <c r="G143" s="1" t="s">
        <v>898</v>
      </c>
      <c r="H143" s="1" t="s">
        <v>899</v>
      </c>
      <c r="I143" s="1" t="s">
        <v>900</v>
      </c>
      <c r="J143" s="1">
        <v>1229</v>
      </c>
      <c r="K143" s="1">
        <v>998</v>
      </c>
      <c r="L143" s="1">
        <v>989</v>
      </c>
      <c r="M143" s="1" t="s">
        <v>61</v>
      </c>
      <c r="N143" s="1">
        <v>1</v>
      </c>
      <c r="O143" s="1">
        <v>34</v>
      </c>
      <c r="P143" s="1" t="s">
        <v>61</v>
      </c>
    </row>
    <row r="144" spans="1:16" ht="15.75" customHeight="1" x14ac:dyDescent="0.15">
      <c r="A144" s="1" t="s">
        <v>780</v>
      </c>
      <c r="B144" s="1" t="s">
        <v>781</v>
      </c>
      <c r="C144" s="1" t="s">
        <v>901</v>
      </c>
      <c r="D144" s="1" t="s">
        <v>732</v>
      </c>
      <c r="E144" s="1" t="s">
        <v>446</v>
      </c>
      <c r="F144" s="1" t="s">
        <v>902</v>
      </c>
      <c r="G144" s="1" t="s">
        <v>903</v>
      </c>
      <c r="H144" s="1" t="s">
        <v>904</v>
      </c>
      <c r="I144" s="1" t="s">
        <v>905</v>
      </c>
      <c r="J144" s="1">
        <v>458</v>
      </c>
      <c r="K144" s="1">
        <v>333</v>
      </c>
      <c r="L144" s="1">
        <v>328</v>
      </c>
      <c r="M144" s="1" t="s">
        <v>61</v>
      </c>
      <c r="N144" s="1" t="s">
        <v>61</v>
      </c>
      <c r="O144" s="1">
        <v>49</v>
      </c>
      <c r="P144" s="1" t="s">
        <v>61</v>
      </c>
    </row>
    <row r="145" spans="1:16" ht="15.75" customHeight="1" x14ac:dyDescent="0.15">
      <c r="A145" s="1" t="s">
        <v>780</v>
      </c>
      <c r="B145" s="1" t="s">
        <v>781</v>
      </c>
      <c r="C145" s="1" t="s">
        <v>906</v>
      </c>
      <c r="D145" s="1" t="s">
        <v>732</v>
      </c>
      <c r="E145" s="1" t="s">
        <v>458</v>
      </c>
      <c r="F145" s="1" t="s">
        <v>907</v>
      </c>
      <c r="G145" s="1" t="s">
        <v>908</v>
      </c>
      <c r="H145" s="1" t="s">
        <v>909</v>
      </c>
      <c r="I145" s="1" t="s">
        <v>910</v>
      </c>
      <c r="J145" s="1">
        <v>513</v>
      </c>
      <c r="K145" s="1">
        <v>385</v>
      </c>
      <c r="L145" s="1">
        <v>380</v>
      </c>
      <c r="M145" s="1" t="s">
        <v>61</v>
      </c>
      <c r="N145" s="1">
        <v>1</v>
      </c>
      <c r="O145" s="1" t="s">
        <v>61</v>
      </c>
      <c r="P145" s="1"/>
    </row>
    <row r="146" spans="1:16" ht="15.75" customHeight="1" x14ac:dyDescent="0.15">
      <c r="A146" s="1" t="s">
        <v>780</v>
      </c>
      <c r="B146" s="1" t="s">
        <v>781</v>
      </c>
      <c r="C146" s="1" t="s">
        <v>911</v>
      </c>
      <c r="D146" s="1" t="s">
        <v>732</v>
      </c>
      <c r="E146" s="1" t="s">
        <v>464</v>
      </c>
      <c r="F146" s="1" t="s">
        <v>912</v>
      </c>
      <c r="G146" s="1" t="s">
        <v>913</v>
      </c>
      <c r="H146" s="1" t="s">
        <v>914</v>
      </c>
      <c r="I146" s="1" t="s">
        <v>915</v>
      </c>
      <c r="J146" s="1">
        <v>771</v>
      </c>
      <c r="K146" s="1">
        <v>446</v>
      </c>
      <c r="L146" s="1">
        <v>443</v>
      </c>
      <c r="M146" s="1" t="s">
        <v>61</v>
      </c>
      <c r="N146" s="1" t="s">
        <v>61</v>
      </c>
      <c r="O146" s="1" t="s">
        <v>61</v>
      </c>
      <c r="P146" s="1"/>
    </row>
    <row r="147" spans="1:16" ht="15.75" customHeight="1" x14ac:dyDescent="0.15">
      <c r="A147" s="1" t="s">
        <v>780</v>
      </c>
      <c r="B147" s="1" t="s">
        <v>781</v>
      </c>
      <c r="C147" s="1" t="s">
        <v>916</v>
      </c>
      <c r="D147" s="1" t="s">
        <v>732</v>
      </c>
      <c r="E147" s="1" t="s">
        <v>473</v>
      </c>
      <c r="F147" s="1" t="s">
        <v>917</v>
      </c>
      <c r="G147" s="1" t="s">
        <v>918</v>
      </c>
      <c r="H147" s="1" t="s">
        <v>919</v>
      </c>
      <c r="I147" s="1" t="s">
        <v>920</v>
      </c>
      <c r="J147" s="1">
        <v>5946</v>
      </c>
      <c r="K147" s="1">
        <v>4726</v>
      </c>
      <c r="L147" s="1">
        <v>4681</v>
      </c>
      <c r="M147" s="1" t="s">
        <v>61</v>
      </c>
      <c r="N147" s="1">
        <v>24</v>
      </c>
      <c r="O147" s="1">
        <v>339</v>
      </c>
      <c r="P147" s="1" t="s">
        <v>61</v>
      </c>
    </row>
    <row r="148" spans="1:16" ht="15.75" customHeight="1" x14ac:dyDescent="0.15">
      <c r="A148" s="1" t="s">
        <v>780</v>
      </c>
      <c r="B148" s="1" t="s">
        <v>781</v>
      </c>
      <c r="C148" s="1" t="s">
        <v>921</v>
      </c>
      <c r="D148" s="1" t="s">
        <v>732</v>
      </c>
      <c r="E148" s="1" t="s">
        <v>480</v>
      </c>
      <c r="F148" s="1" t="s">
        <v>922</v>
      </c>
      <c r="G148" s="1" t="s">
        <v>923</v>
      </c>
      <c r="H148" s="1" t="s">
        <v>924</v>
      </c>
      <c r="I148" s="1" t="s">
        <v>925</v>
      </c>
      <c r="J148" s="1">
        <v>2399</v>
      </c>
      <c r="K148" s="1">
        <v>1965</v>
      </c>
      <c r="L148" s="1">
        <v>1946</v>
      </c>
      <c r="M148" s="1" t="s">
        <v>61</v>
      </c>
      <c r="N148" s="1">
        <v>5</v>
      </c>
      <c r="O148" s="1">
        <v>249</v>
      </c>
      <c r="P148" s="1" t="s">
        <v>61</v>
      </c>
    </row>
    <row r="149" spans="1:16" ht="15.75" customHeight="1" x14ac:dyDescent="0.15">
      <c r="A149" s="1" t="s">
        <v>780</v>
      </c>
      <c r="B149" s="1" t="s">
        <v>781</v>
      </c>
      <c r="C149" s="1" t="s">
        <v>926</v>
      </c>
      <c r="D149" s="1" t="s">
        <v>732</v>
      </c>
      <c r="E149" s="1" t="s">
        <v>488</v>
      </c>
      <c r="F149" s="1" t="s">
        <v>927</v>
      </c>
      <c r="G149" s="1" t="s">
        <v>928</v>
      </c>
      <c r="H149" s="1" t="s">
        <v>929</v>
      </c>
      <c r="I149" s="1" t="s">
        <v>930</v>
      </c>
      <c r="J149" s="1">
        <v>1119</v>
      </c>
      <c r="K149" s="1">
        <v>849</v>
      </c>
      <c r="L149" s="1">
        <v>839</v>
      </c>
      <c r="M149" s="1" t="s">
        <v>61</v>
      </c>
      <c r="N149" s="1">
        <v>1</v>
      </c>
      <c r="O149" s="1">
        <v>195</v>
      </c>
      <c r="P149" s="1" t="s">
        <v>61</v>
      </c>
    </row>
    <row r="150" spans="1:16" ht="15.75" customHeight="1" x14ac:dyDescent="0.15">
      <c r="A150" s="1" t="s">
        <v>780</v>
      </c>
      <c r="B150" s="1" t="s">
        <v>781</v>
      </c>
      <c r="C150" s="1" t="s">
        <v>931</v>
      </c>
      <c r="D150" s="1" t="s">
        <v>732</v>
      </c>
      <c r="E150" s="1" t="s">
        <v>494</v>
      </c>
      <c r="F150" s="1" t="s">
        <v>932</v>
      </c>
      <c r="G150" s="1" t="s">
        <v>933</v>
      </c>
      <c r="H150" s="1" t="s">
        <v>934</v>
      </c>
      <c r="I150" s="1" t="s">
        <v>935</v>
      </c>
      <c r="J150" s="1">
        <v>1076</v>
      </c>
      <c r="K150" s="1">
        <v>810</v>
      </c>
      <c r="L150" s="1">
        <v>801</v>
      </c>
      <c r="M150" s="1" t="s">
        <v>61</v>
      </c>
      <c r="N150" s="1">
        <v>7</v>
      </c>
      <c r="O150" s="1">
        <v>130</v>
      </c>
      <c r="P150" s="1" t="s">
        <v>61</v>
      </c>
    </row>
    <row r="151" spans="1:16" ht="15.75" customHeight="1" x14ac:dyDescent="0.15">
      <c r="A151" s="1" t="s">
        <v>780</v>
      </c>
      <c r="B151" s="1" t="s">
        <v>781</v>
      </c>
      <c r="C151" s="1" t="s">
        <v>936</v>
      </c>
      <c r="D151" s="1" t="s">
        <v>732</v>
      </c>
      <c r="E151" s="1" t="s">
        <v>500</v>
      </c>
      <c r="F151" s="1" t="s">
        <v>937</v>
      </c>
      <c r="G151" s="1" t="s">
        <v>938</v>
      </c>
      <c r="H151" s="1" t="s">
        <v>939</v>
      </c>
      <c r="I151" s="1" t="s">
        <v>940</v>
      </c>
      <c r="J151" s="1">
        <v>1026</v>
      </c>
      <c r="K151" s="1">
        <v>818</v>
      </c>
      <c r="L151" s="1">
        <v>814</v>
      </c>
      <c r="M151" s="1" t="s">
        <v>61</v>
      </c>
      <c r="N151" s="1">
        <v>1</v>
      </c>
      <c r="O151" s="1" t="s">
        <v>61</v>
      </c>
      <c r="P151" s="1"/>
    </row>
    <row r="152" spans="1:16" ht="15.75" customHeight="1" x14ac:dyDescent="0.15">
      <c r="A152" s="1" t="s">
        <v>780</v>
      </c>
      <c r="B152" s="1" t="s">
        <v>781</v>
      </c>
      <c r="C152" s="1" t="s">
        <v>941</v>
      </c>
      <c r="D152" s="1" t="s">
        <v>732</v>
      </c>
      <c r="E152" s="1" t="s">
        <v>508</v>
      </c>
      <c r="F152" s="1" t="s">
        <v>942</v>
      </c>
      <c r="G152" s="1" t="s">
        <v>943</v>
      </c>
      <c r="H152" s="1" t="s">
        <v>944</v>
      </c>
      <c r="I152" s="1" t="s">
        <v>945</v>
      </c>
      <c r="J152" s="1">
        <v>424</v>
      </c>
      <c r="K152" s="1">
        <v>354</v>
      </c>
      <c r="L152" s="1">
        <v>353</v>
      </c>
      <c r="M152" s="1" t="s">
        <v>61</v>
      </c>
      <c r="N152" s="1" t="s">
        <v>61</v>
      </c>
      <c r="O152" s="1" t="s">
        <v>61</v>
      </c>
      <c r="P152" s="1"/>
    </row>
    <row r="153" spans="1:16" ht="15.75" customHeight="1" x14ac:dyDescent="0.15">
      <c r="A153" s="1" t="s">
        <v>780</v>
      </c>
      <c r="B153" s="1" t="s">
        <v>781</v>
      </c>
      <c r="C153" s="1" t="s">
        <v>946</v>
      </c>
      <c r="D153" s="1" t="s">
        <v>732</v>
      </c>
      <c r="E153" s="1" t="s">
        <v>514</v>
      </c>
      <c r="F153" s="1" t="s">
        <v>947</v>
      </c>
      <c r="G153" s="1" t="s">
        <v>948</v>
      </c>
      <c r="H153" s="1" t="s">
        <v>949</v>
      </c>
      <c r="I153" s="1" t="s">
        <v>950</v>
      </c>
      <c r="J153" s="1">
        <v>132</v>
      </c>
      <c r="K153" s="1">
        <v>121</v>
      </c>
      <c r="L153" s="1">
        <v>119</v>
      </c>
      <c r="M153" s="1" t="s">
        <v>61</v>
      </c>
      <c r="N153" s="1" t="s">
        <v>61</v>
      </c>
      <c r="O153" s="1">
        <v>17</v>
      </c>
      <c r="P153" s="1" t="s">
        <v>61</v>
      </c>
    </row>
    <row r="154" spans="1:16" ht="15.75" customHeight="1" x14ac:dyDescent="0.15">
      <c r="A154" s="1" t="s">
        <v>53</v>
      </c>
      <c r="B154" s="1" t="s">
        <v>54</v>
      </c>
      <c r="C154" s="1" t="s">
        <v>951</v>
      </c>
      <c r="D154" s="1" t="s">
        <v>732</v>
      </c>
      <c r="E154" s="1" t="s">
        <v>538</v>
      </c>
      <c r="F154" s="1" t="s">
        <v>952</v>
      </c>
      <c r="G154" s="1" t="s">
        <v>953</v>
      </c>
      <c r="H154" s="1" t="s">
        <v>31</v>
      </c>
      <c r="I154" s="1" t="s">
        <v>33</v>
      </c>
      <c r="J154" s="1">
        <v>144092</v>
      </c>
      <c r="K154" s="1">
        <v>126240</v>
      </c>
      <c r="L154" s="1">
        <v>125448</v>
      </c>
      <c r="M154" s="1" t="s">
        <v>61</v>
      </c>
      <c r="N154" s="1">
        <v>318</v>
      </c>
      <c r="O154" s="1" t="s">
        <v>61</v>
      </c>
      <c r="P154" s="1"/>
    </row>
    <row r="155" spans="1:16" ht="15.75" customHeight="1" x14ac:dyDescent="0.15">
      <c r="A155" s="1" t="s">
        <v>53</v>
      </c>
      <c r="B155" s="1" t="s">
        <v>54</v>
      </c>
      <c r="C155" s="1" t="s">
        <v>954</v>
      </c>
      <c r="D155" s="1" t="s">
        <v>732</v>
      </c>
      <c r="E155" s="1" t="s">
        <v>544</v>
      </c>
      <c r="F155" s="1" t="s">
        <v>955</v>
      </c>
      <c r="G155" s="1" t="s">
        <v>956</v>
      </c>
      <c r="H155" s="1" t="s">
        <v>49</v>
      </c>
      <c r="I155" s="1" t="s">
        <v>52</v>
      </c>
      <c r="J155" s="1">
        <v>231549</v>
      </c>
      <c r="K155" s="1">
        <v>201101</v>
      </c>
      <c r="L155" s="1">
        <v>199772</v>
      </c>
      <c r="M155" s="1" t="s">
        <v>61</v>
      </c>
      <c r="N155" s="1">
        <v>185</v>
      </c>
      <c r="O155" s="1" t="s">
        <v>61</v>
      </c>
      <c r="P155" s="1"/>
    </row>
    <row r="156" spans="1:16" ht="15.75" customHeight="1" x14ac:dyDescent="0.15">
      <c r="A156" s="1" t="s">
        <v>53</v>
      </c>
      <c r="B156" s="1" t="s">
        <v>54</v>
      </c>
      <c r="C156" s="1" t="s">
        <v>957</v>
      </c>
      <c r="D156" s="1" t="s">
        <v>732</v>
      </c>
      <c r="E156" s="1" t="s">
        <v>552</v>
      </c>
      <c r="F156" s="1" t="s">
        <v>958</v>
      </c>
      <c r="G156" s="1" t="s">
        <v>959</v>
      </c>
      <c r="H156" s="1" t="s">
        <v>62</v>
      </c>
      <c r="I156" s="1" t="s">
        <v>63</v>
      </c>
      <c r="J156" s="1">
        <v>181474</v>
      </c>
      <c r="K156" s="1">
        <v>155025</v>
      </c>
      <c r="L156" s="1">
        <v>154048</v>
      </c>
      <c r="M156" s="1" t="s">
        <v>61</v>
      </c>
      <c r="N156" s="1">
        <v>204</v>
      </c>
      <c r="O156" s="1" t="s">
        <v>61</v>
      </c>
      <c r="P156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/>
  </sheetViews>
  <sheetFormatPr baseColWidth="10" defaultColWidth="14.5" defaultRowHeight="15.75" customHeight="1" x14ac:dyDescent="0.15"/>
  <cols>
    <col min="2" max="2" width="26.5" customWidth="1"/>
    <col min="3" max="3" width="22.83203125" customWidth="1"/>
    <col min="5" max="5" width="26.33203125" customWidth="1"/>
    <col min="6" max="6" width="7.6640625" customWidth="1"/>
    <col min="7" max="7" width="15.6640625" customWidth="1"/>
    <col min="8" max="8" width="14.5" customWidth="1"/>
  </cols>
  <sheetData>
    <row r="1" spans="1:9" ht="15.75" customHeight="1" x14ac:dyDescent="0.1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ht="15.75" customHeight="1" x14ac:dyDescent="0.1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</row>
    <row r="3" spans="1:9" ht="15.75" customHeight="1" x14ac:dyDescent="0.15">
      <c r="A3" s="1" t="s">
        <v>24</v>
      </c>
      <c r="B3" s="1" t="s">
        <v>16</v>
      </c>
      <c r="C3" s="1" t="s">
        <v>25</v>
      </c>
      <c r="D3" s="1" t="s">
        <v>26</v>
      </c>
      <c r="E3" s="1" t="s">
        <v>19</v>
      </c>
      <c r="F3" s="1" t="s">
        <v>20</v>
      </c>
      <c r="G3" s="1" t="s">
        <v>21</v>
      </c>
      <c r="H3" s="1" t="s">
        <v>22</v>
      </c>
    </row>
    <row r="4" spans="1:9" ht="15.75" customHeight="1" x14ac:dyDescent="0.15">
      <c r="A4" s="1" t="s">
        <v>29</v>
      </c>
      <c r="B4" s="1" t="s">
        <v>16</v>
      </c>
      <c r="C4" s="1" t="s">
        <v>31</v>
      </c>
      <c r="D4" s="1" t="s">
        <v>33</v>
      </c>
      <c r="E4" s="1" t="s">
        <v>19</v>
      </c>
      <c r="F4" s="1" t="s">
        <v>20</v>
      </c>
      <c r="G4" s="1" t="s">
        <v>21</v>
      </c>
      <c r="H4" s="1" t="s">
        <v>22</v>
      </c>
    </row>
    <row r="5" spans="1:9" ht="15.75" customHeight="1" x14ac:dyDescent="0.15">
      <c r="A5" s="1" t="s">
        <v>46</v>
      </c>
      <c r="B5" s="1" t="s">
        <v>16</v>
      </c>
      <c r="C5" s="1" t="s">
        <v>49</v>
      </c>
      <c r="D5" s="1" t="s">
        <v>52</v>
      </c>
      <c r="E5" s="1" t="s">
        <v>19</v>
      </c>
      <c r="F5" s="1" t="s">
        <v>20</v>
      </c>
      <c r="G5" s="1" t="s">
        <v>21</v>
      </c>
      <c r="H5" s="1" t="s">
        <v>22</v>
      </c>
    </row>
    <row r="6" spans="1:9" ht="15.75" customHeight="1" x14ac:dyDescent="0.15">
      <c r="A6" s="1" t="s">
        <v>60</v>
      </c>
      <c r="B6" s="1" t="s">
        <v>16</v>
      </c>
      <c r="C6" s="1" t="s">
        <v>62</v>
      </c>
      <c r="D6" s="1" t="s">
        <v>63</v>
      </c>
      <c r="E6" s="1" t="s">
        <v>19</v>
      </c>
      <c r="F6" s="1" t="s">
        <v>20</v>
      </c>
      <c r="G6" s="1" t="s">
        <v>21</v>
      </c>
      <c r="H6" s="1" t="s">
        <v>22</v>
      </c>
    </row>
    <row r="7" spans="1:9" ht="15.75" customHeight="1" x14ac:dyDescent="0.15">
      <c r="A7" s="1" t="s">
        <v>68</v>
      </c>
      <c r="B7" s="1" t="s">
        <v>16</v>
      </c>
      <c r="C7" s="1" t="s">
        <v>70</v>
      </c>
      <c r="D7" s="1" t="s">
        <v>71</v>
      </c>
      <c r="E7" s="1" t="s">
        <v>19</v>
      </c>
      <c r="F7" s="1" t="s">
        <v>20</v>
      </c>
      <c r="G7" s="1" t="s">
        <v>21</v>
      </c>
      <c r="H7" s="1" t="s">
        <v>22</v>
      </c>
    </row>
    <row r="8" spans="1:9" ht="15.75" customHeight="1" x14ac:dyDescent="0.15">
      <c r="A8" s="1" t="s">
        <v>78</v>
      </c>
      <c r="B8" s="1" t="s">
        <v>16</v>
      </c>
      <c r="C8" s="1" t="s">
        <v>79</v>
      </c>
      <c r="D8" s="1" t="s">
        <v>80</v>
      </c>
      <c r="E8" s="1" t="s">
        <v>19</v>
      </c>
      <c r="F8" s="1" t="s">
        <v>20</v>
      </c>
      <c r="G8" s="1" t="s">
        <v>21</v>
      </c>
      <c r="H8" s="1" t="s">
        <v>22</v>
      </c>
    </row>
    <row r="9" spans="1:9" ht="15.75" customHeight="1" x14ac:dyDescent="0.15">
      <c r="A9" s="1" t="s">
        <v>85</v>
      </c>
      <c r="B9" s="1" t="s">
        <v>16</v>
      </c>
      <c r="C9" s="1" t="s">
        <v>86</v>
      </c>
      <c r="D9" s="1" t="s">
        <v>87</v>
      </c>
      <c r="E9" s="1" t="s">
        <v>19</v>
      </c>
      <c r="F9" s="1" t="s">
        <v>20</v>
      </c>
      <c r="G9" s="1" t="s">
        <v>21</v>
      </c>
      <c r="H9" s="1" t="s">
        <v>22</v>
      </c>
    </row>
    <row r="10" spans="1:9" ht="15.75" customHeight="1" x14ac:dyDescent="0.15">
      <c r="A10" s="1" t="s">
        <v>92</v>
      </c>
      <c r="B10" s="1" t="s">
        <v>16</v>
      </c>
      <c r="C10" s="1" t="s">
        <v>93</v>
      </c>
      <c r="D10" s="1" t="s">
        <v>94</v>
      </c>
      <c r="E10" s="1" t="s">
        <v>19</v>
      </c>
      <c r="F10" s="1" t="s">
        <v>20</v>
      </c>
      <c r="G10" s="1" t="s">
        <v>21</v>
      </c>
      <c r="H10" s="1" t="s">
        <v>22</v>
      </c>
    </row>
    <row r="11" spans="1:9" ht="15.75" customHeight="1" x14ac:dyDescent="0.15">
      <c r="A11" s="1" t="s">
        <v>99</v>
      </c>
      <c r="B11" s="1" t="s">
        <v>16</v>
      </c>
      <c r="C11" s="1" t="s">
        <v>100</v>
      </c>
      <c r="D11" s="1" t="s">
        <v>101</v>
      </c>
      <c r="E11" s="1" t="s">
        <v>19</v>
      </c>
      <c r="F11" s="1" t="s">
        <v>20</v>
      </c>
      <c r="G11" s="1" t="s">
        <v>21</v>
      </c>
      <c r="H11" s="1" t="s">
        <v>22</v>
      </c>
    </row>
    <row r="12" spans="1:9" ht="15.75" customHeight="1" x14ac:dyDescent="0.15">
      <c r="A12" s="1" t="s">
        <v>103</v>
      </c>
      <c r="B12" s="1" t="s">
        <v>16</v>
      </c>
      <c r="C12" s="1" t="s">
        <v>106</v>
      </c>
      <c r="D12" s="1" t="s">
        <v>107</v>
      </c>
      <c r="E12" s="1" t="s">
        <v>19</v>
      </c>
      <c r="F12" s="1" t="s">
        <v>20</v>
      </c>
      <c r="G12" s="1" t="s">
        <v>21</v>
      </c>
      <c r="H12" s="1" t="s">
        <v>22</v>
      </c>
    </row>
    <row r="13" spans="1:9" ht="15.75" customHeight="1" x14ac:dyDescent="0.15">
      <c r="A13" s="1" t="s">
        <v>109</v>
      </c>
      <c r="B13" s="1" t="s">
        <v>16</v>
      </c>
      <c r="C13" s="1" t="s">
        <v>110</v>
      </c>
      <c r="D13" s="1" t="s">
        <v>112</v>
      </c>
      <c r="E13" s="1" t="s">
        <v>19</v>
      </c>
      <c r="F13" s="1" t="s">
        <v>20</v>
      </c>
      <c r="G13" s="1" t="s">
        <v>21</v>
      </c>
      <c r="H13" s="1" t="s">
        <v>22</v>
      </c>
    </row>
    <row r="14" spans="1:9" ht="15.75" customHeight="1" x14ac:dyDescent="0.15">
      <c r="A14" s="1" t="s">
        <v>116</v>
      </c>
      <c r="B14" s="1" t="s">
        <v>16</v>
      </c>
      <c r="C14" s="1" t="s">
        <v>117</v>
      </c>
      <c r="D14" s="1" t="s">
        <v>118</v>
      </c>
      <c r="E14" s="1" t="s">
        <v>19</v>
      </c>
      <c r="F14" s="1" t="s">
        <v>20</v>
      </c>
      <c r="G14" s="1" t="s">
        <v>21</v>
      </c>
      <c r="H14" s="1" t="s">
        <v>22</v>
      </c>
    </row>
    <row r="15" spans="1:9" ht="15.75" customHeight="1" x14ac:dyDescent="0.15">
      <c r="A15" s="1" t="s">
        <v>120</v>
      </c>
      <c r="B15" s="1" t="s">
        <v>16</v>
      </c>
      <c r="C15" s="1" t="s">
        <v>124</v>
      </c>
      <c r="D15" s="1" t="s">
        <v>125</v>
      </c>
      <c r="E15" s="1" t="s">
        <v>19</v>
      </c>
      <c r="F15" s="1" t="s">
        <v>20</v>
      </c>
      <c r="G15" s="1" t="s">
        <v>21</v>
      </c>
      <c r="H15" s="1" t="s">
        <v>22</v>
      </c>
    </row>
    <row r="16" spans="1:9" ht="15.75" customHeight="1" x14ac:dyDescent="0.15">
      <c r="A16" s="1" t="s">
        <v>126</v>
      </c>
      <c r="B16" s="1" t="s">
        <v>16</v>
      </c>
      <c r="C16" s="1" t="s">
        <v>128</v>
      </c>
      <c r="D16" s="1" t="s">
        <v>129</v>
      </c>
      <c r="E16" s="1" t="s">
        <v>19</v>
      </c>
      <c r="F16" s="1" t="s">
        <v>20</v>
      </c>
      <c r="G16" s="1" t="s">
        <v>21</v>
      </c>
      <c r="H16" s="1" t="s">
        <v>22</v>
      </c>
    </row>
    <row r="17" spans="1:8" ht="15.75" customHeight="1" x14ac:dyDescent="0.15">
      <c r="A17" s="1" t="s">
        <v>133</v>
      </c>
      <c r="B17" s="1" t="s">
        <v>16</v>
      </c>
      <c r="C17" s="1" t="s">
        <v>134</v>
      </c>
      <c r="D17" s="1" t="s">
        <v>135</v>
      </c>
      <c r="E17" s="1" t="s">
        <v>19</v>
      </c>
      <c r="F17" s="1" t="s">
        <v>20</v>
      </c>
      <c r="G17" s="1" t="s">
        <v>21</v>
      </c>
      <c r="H17" s="1" t="s">
        <v>22</v>
      </c>
    </row>
    <row r="18" spans="1:8" ht="15.75" customHeight="1" x14ac:dyDescent="0.15">
      <c r="A18" s="1" t="s">
        <v>139</v>
      </c>
      <c r="B18" s="1" t="s">
        <v>16</v>
      </c>
      <c r="C18" s="1" t="s">
        <v>142</v>
      </c>
      <c r="D18" s="1" t="s">
        <v>144</v>
      </c>
      <c r="E18" s="1" t="s">
        <v>19</v>
      </c>
      <c r="F18" s="1" t="s">
        <v>20</v>
      </c>
      <c r="G18" s="1" t="s">
        <v>21</v>
      </c>
      <c r="H18" s="1" t="s">
        <v>22</v>
      </c>
    </row>
    <row r="19" spans="1:8" ht="15.75" customHeight="1" x14ac:dyDescent="0.15">
      <c r="A19" s="1" t="s">
        <v>141</v>
      </c>
      <c r="B19" s="1" t="s">
        <v>16</v>
      </c>
      <c r="C19" s="1" t="s">
        <v>151</v>
      </c>
      <c r="D19" s="1" t="s">
        <v>153</v>
      </c>
      <c r="E19" s="1" t="s">
        <v>19</v>
      </c>
      <c r="F19" s="1" t="s">
        <v>20</v>
      </c>
      <c r="G19" s="1" t="s">
        <v>21</v>
      </c>
      <c r="H19" s="1" t="s">
        <v>22</v>
      </c>
    </row>
    <row r="20" spans="1:8" ht="15.75" customHeight="1" x14ac:dyDescent="0.15">
      <c r="A20" s="1" t="s">
        <v>143</v>
      </c>
      <c r="B20" s="1" t="s">
        <v>16</v>
      </c>
      <c r="C20" s="1" t="s">
        <v>162</v>
      </c>
      <c r="D20" s="1" t="s">
        <v>164</v>
      </c>
      <c r="E20" s="1" t="s">
        <v>19</v>
      </c>
      <c r="F20" s="1" t="s">
        <v>20</v>
      </c>
      <c r="G20" s="1" t="s">
        <v>21</v>
      </c>
      <c r="H20" s="1" t="s">
        <v>22</v>
      </c>
    </row>
    <row r="21" spans="1:8" ht="15.75" customHeight="1" x14ac:dyDescent="0.15">
      <c r="A21" s="1" t="s">
        <v>145</v>
      </c>
      <c r="B21" s="1" t="s">
        <v>16</v>
      </c>
      <c r="C21" s="1" t="s">
        <v>175</v>
      </c>
      <c r="D21" s="1" t="s">
        <v>176</v>
      </c>
      <c r="E21" s="1" t="s">
        <v>19</v>
      </c>
      <c r="F21" s="1" t="s">
        <v>20</v>
      </c>
      <c r="G21" s="1" t="s">
        <v>21</v>
      </c>
      <c r="H21" s="1" t="s">
        <v>22</v>
      </c>
    </row>
    <row r="22" spans="1:8" ht="15.75" customHeight="1" x14ac:dyDescent="0.15">
      <c r="A22" s="1" t="s">
        <v>146</v>
      </c>
      <c r="B22" s="1" t="s">
        <v>16</v>
      </c>
      <c r="C22" s="1" t="s">
        <v>183</v>
      </c>
      <c r="D22" s="1" t="s">
        <v>185</v>
      </c>
      <c r="E22" s="1" t="s">
        <v>19</v>
      </c>
      <c r="F22" s="1" t="s">
        <v>20</v>
      </c>
      <c r="G22" s="1" t="s">
        <v>21</v>
      </c>
      <c r="H22" s="1" t="s">
        <v>22</v>
      </c>
    </row>
    <row r="23" spans="1:8" ht="15.75" customHeight="1" x14ac:dyDescent="0.15">
      <c r="A23" s="1" t="s">
        <v>147</v>
      </c>
      <c r="B23" s="1" t="s">
        <v>16</v>
      </c>
      <c r="C23" s="1" t="s">
        <v>195</v>
      </c>
      <c r="D23" s="1" t="s">
        <v>200</v>
      </c>
      <c r="E23" s="1" t="s">
        <v>19</v>
      </c>
      <c r="F23" s="1" t="s">
        <v>20</v>
      </c>
      <c r="G23" s="1" t="s">
        <v>21</v>
      </c>
      <c r="H23" s="1" t="s">
        <v>22</v>
      </c>
    </row>
    <row r="24" spans="1:8" ht="15.75" customHeight="1" x14ac:dyDescent="0.15">
      <c r="A24" s="1" t="s">
        <v>148</v>
      </c>
      <c r="B24" s="1" t="s">
        <v>16</v>
      </c>
      <c r="C24" s="1" t="s">
        <v>209</v>
      </c>
      <c r="D24" s="1" t="s">
        <v>211</v>
      </c>
      <c r="E24" s="1" t="s">
        <v>19</v>
      </c>
      <c r="F24" s="1" t="s">
        <v>20</v>
      </c>
      <c r="G24" s="1" t="s">
        <v>21</v>
      </c>
      <c r="H24" s="1" t="s">
        <v>22</v>
      </c>
    </row>
    <row r="25" spans="1:8" ht="15.75" customHeight="1" x14ac:dyDescent="0.15">
      <c r="A25" s="1" t="s">
        <v>150</v>
      </c>
      <c r="B25" s="1" t="s">
        <v>16</v>
      </c>
      <c r="C25" s="1" t="s">
        <v>220</v>
      </c>
      <c r="D25" s="1" t="s">
        <v>223</v>
      </c>
      <c r="E25" s="1" t="s">
        <v>19</v>
      </c>
      <c r="F25" s="1" t="s">
        <v>20</v>
      </c>
      <c r="G25" s="1" t="s">
        <v>21</v>
      </c>
      <c r="H25" s="1" t="s">
        <v>22</v>
      </c>
    </row>
    <row r="26" spans="1:8" ht="15.75" customHeight="1" x14ac:dyDescent="0.15">
      <c r="A26" s="1" t="s">
        <v>152</v>
      </c>
      <c r="B26" s="1" t="s">
        <v>16</v>
      </c>
      <c r="C26" s="1" t="s">
        <v>235</v>
      </c>
      <c r="D26" s="1" t="s">
        <v>236</v>
      </c>
      <c r="E26" s="1" t="s">
        <v>19</v>
      </c>
      <c r="F26" s="1" t="s">
        <v>20</v>
      </c>
      <c r="G26" s="1" t="s">
        <v>21</v>
      </c>
      <c r="H26" s="1" t="s">
        <v>22</v>
      </c>
    </row>
    <row r="27" spans="1:8" ht="15.75" customHeight="1" x14ac:dyDescent="0.15">
      <c r="A27" s="1" t="s">
        <v>155</v>
      </c>
      <c r="B27" s="1" t="s">
        <v>16</v>
      </c>
      <c r="C27" s="1" t="s">
        <v>247</v>
      </c>
      <c r="D27" s="1" t="s">
        <v>249</v>
      </c>
      <c r="E27" s="1" t="s">
        <v>19</v>
      </c>
      <c r="F27" s="1" t="s">
        <v>20</v>
      </c>
      <c r="G27" s="1" t="s">
        <v>21</v>
      </c>
      <c r="H27" s="1" t="s">
        <v>22</v>
      </c>
    </row>
    <row r="28" spans="1:8" ht="15.75" customHeight="1" x14ac:dyDescent="0.15">
      <c r="A28" s="1" t="s">
        <v>157</v>
      </c>
      <c r="B28" s="1" t="s">
        <v>16</v>
      </c>
      <c r="C28" s="1" t="s">
        <v>257</v>
      </c>
      <c r="D28" s="1" t="s">
        <v>260</v>
      </c>
      <c r="E28" s="1" t="s">
        <v>19</v>
      </c>
      <c r="F28" s="1" t="s">
        <v>20</v>
      </c>
      <c r="G28" s="1" t="s">
        <v>21</v>
      </c>
      <c r="H28" s="1" t="s">
        <v>22</v>
      </c>
    </row>
    <row r="29" spans="1:8" ht="15.75" customHeight="1" x14ac:dyDescent="0.15">
      <c r="A29" s="1" t="s">
        <v>159</v>
      </c>
      <c r="B29" s="1" t="s">
        <v>16</v>
      </c>
      <c r="C29" s="1" t="s">
        <v>267</v>
      </c>
      <c r="D29" s="1" t="s">
        <v>268</v>
      </c>
      <c r="E29" s="1" t="s">
        <v>19</v>
      </c>
      <c r="F29" s="1" t="s">
        <v>20</v>
      </c>
      <c r="G29" s="1" t="s">
        <v>21</v>
      </c>
      <c r="H29" s="1" t="s">
        <v>22</v>
      </c>
    </row>
    <row r="30" spans="1:8" ht="15.75" customHeight="1" x14ac:dyDescent="0.15">
      <c r="A30" s="1" t="s">
        <v>160</v>
      </c>
      <c r="B30" s="1" t="s">
        <v>16</v>
      </c>
      <c r="C30" s="1" t="s">
        <v>279</v>
      </c>
      <c r="D30" s="1" t="s">
        <v>280</v>
      </c>
      <c r="E30" s="1" t="s">
        <v>19</v>
      </c>
      <c r="F30" s="1" t="s">
        <v>20</v>
      </c>
      <c r="G30" s="1" t="s">
        <v>21</v>
      </c>
      <c r="H30" s="1" t="s">
        <v>22</v>
      </c>
    </row>
    <row r="31" spans="1:8" ht="15.75" customHeight="1" x14ac:dyDescent="0.15">
      <c r="A31" s="1" t="s">
        <v>161</v>
      </c>
      <c r="B31" s="1" t="s">
        <v>16</v>
      </c>
      <c r="C31" s="1" t="s">
        <v>285</v>
      </c>
      <c r="D31" s="1" t="s">
        <v>286</v>
      </c>
      <c r="E31" s="1" t="s">
        <v>19</v>
      </c>
      <c r="F31" s="1" t="s">
        <v>20</v>
      </c>
      <c r="G31" s="1" t="s">
        <v>21</v>
      </c>
      <c r="H31" s="1" t="s">
        <v>22</v>
      </c>
    </row>
    <row r="32" spans="1:8" ht="15.75" customHeight="1" x14ac:dyDescent="0.15">
      <c r="A32" s="1" t="s">
        <v>163</v>
      </c>
      <c r="B32" s="1" t="s">
        <v>16</v>
      </c>
      <c r="C32" s="1" t="s">
        <v>288</v>
      </c>
      <c r="D32" s="1" t="s">
        <v>289</v>
      </c>
      <c r="E32" s="1" t="s">
        <v>19</v>
      </c>
      <c r="F32" s="1" t="s">
        <v>20</v>
      </c>
      <c r="G32" s="1" t="s">
        <v>21</v>
      </c>
      <c r="H32" s="1" t="s">
        <v>22</v>
      </c>
    </row>
    <row r="33" spans="1:8" ht="15.75" customHeight="1" x14ac:dyDescent="0.15">
      <c r="A33" s="1" t="s">
        <v>165</v>
      </c>
      <c r="B33" s="1" t="s">
        <v>16</v>
      </c>
      <c r="C33" s="1" t="s">
        <v>293</v>
      </c>
      <c r="D33" s="1" t="s">
        <v>294</v>
      </c>
      <c r="E33" s="1" t="s">
        <v>19</v>
      </c>
      <c r="F33" s="1" t="s">
        <v>20</v>
      </c>
      <c r="G33" s="1" t="s">
        <v>21</v>
      </c>
      <c r="H33" s="1" t="s">
        <v>22</v>
      </c>
    </row>
    <row r="34" spans="1:8" ht="15.75" customHeight="1" x14ac:dyDescent="0.15">
      <c r="A34" s="1" t="s">
        <v>167</v>
      </c>
      <c r="B34" s="1" t="s">
        <v>16</v>
      </c>
      <c r="C34" s="1" t="s">
        <v>303</v>
      </c>
      <c r="D34" s="1" t="s">
        <v>304</v>
      </c>
      <c r="E34" s="1" t="s">
        <v>19</v>
      </c>
      <c r="F34" s="1" t="s">
        <v>20</v>
      </c>
      <c r="G34" s="1" t="s">
        <v>21</v>
      </c>
      <c r="H34" s="1" t="s">
        <v>22</v>
      </c>
    </row>
    <row r="35" spans="1:8" ht="15.75" customHeight="1" x14ac:dyDescent="0.15">
      <c r="A35" s="1" t="s">
        <v>169</v>
      </c>
      <c r="B35" s="1" t="s">
        <v>16</v>
      </c>
      <c r="C35" s="1" t="s">
        <v>307</v>
      </c>
      <c r="D35" s="1" t="s">
        <v>309</v>
      </c>
      <c r="E35" s="1" t="s">
        <v>19</v>
      </c>
      <c r="F35" s="1" t="s">
        <v>20</v>
      </c>
      <c r="G35" s="1" t="s">
        <v>21</v>
      </c>
      <c r="H35" s="1" t="s">
        <v>22</v>
      </c>
    </row>
    <row r="36" spans="1:8" ht="15.75" customHeight="1" x14ac:dyDescent="0.15">
      <c r="A36" s="1" t="s">
        <v>171</v>
      </c>
      <c r="B36" s="1" t="s">
        <v>16</v>
      </c>
      <c r="C36" s="1" t="s">
        <v>311</v>
      </c>
      <c r="D36" s="1" t="s">
        <v>313</v>
      </c>
      <c r="E36" s="1" t="s">
        <v>19</v>
      </c>
      <c r="F36" s="1" t="s">
        <v>20</v>
      </c>
      <c r="G36" s="1" t="s">
        <v>21</v>
      </c>
      <c r="H36" s="1" t="s">
        <v>22</v>
      </c>
    </row>
    <row r="37" spans="1:8" ht="15.75" customHeight="1" x14ac:dyDescent="0.15">
      <c r="A37" s="1" t="s">
        <v>173</v>
      </c>
      <c r="B37" s="1" t="s">
        <v>16</v>
      </c>
      <c r="C37" s="1" t="s">
        <v>317</v>
      </c>
      <c r="D37" s="1" t="s">
        <v>318</v>
      </c>
      <c r="E37" s="1" t="s">
        <v>19</v>
      </c>
      <c r="F37" s="1" t="s">
        <v>20</v>
      </c>
      <c r="G37" s="1" t="s">
        <v>21</v>
      </c>
      <c r="H37" s="1" t="s">
        <v>22</v>
      </c>
    </row>
    <row r="38" spans="1:8" ht="15.75" customHeight="1" x14ac:dyDescent="0.15">
      <c r="A38" s="1" t="s">
        <v>174</v>
      </c>
      <c r="B38" s="1" t="s">
        <v>16</v>
      </c>
      <c r="C38" s="1" t="s">
        <v>323</v>
      </c>
      <c r="D38" s="1" t="s">
        <v>324</v>
      </c>
      <c r="E38" s="1" t="s">
        <v>19</v>
      </c>
      <c r="F38" s="1" t="s">
        <v>20</v>
      </c>
      <c r="G38" s="1" t="s">
        <v>21</v>
      </c>
      <c r="H38" s="1" t="s">
        <v>22</v>
      </c>
    </row>
    <row r="39" spans="1:8" ht="15.75" customHeight="1" x14ac:dyDescent="0.15">
      <c r="A39" s="1" t="s">
        <v>177</v>
      </c>
      <c r="B39" s="1" t="s">
        <v>16</v>
      </c>
      <c r="C39" s="1" t="s">
        <v>326</v>
      </c>
      <c r="D39" s="1" t="s">
        <v>328</v>
      </c>
      <c r="E39" s="1" t="s">
        <v>19</v>
      </c>
      <c r="F39" s="1" t="s">
        <v>20</v>
      </c>
      <c r="G39" s="1" t="s">
        <v>21</v>
      </c>
      <c r="H39" s="1" t="s">
        <v>22</v>
      </c>
    </row>
    <row r="40" spans="1:8" ht="15.75" customHeight="1" x14ac:dyDescent="0.15">
      <c r="A40" s="1" t="s">
        <v>178</v>
      </c>
      <c r="B40" s="1" t="s">
        <v>16</v>
      </c>
      <c r="C40" s="1" t="s">
        <v>331</v>
      </c>
      <c r="D40" s="1" t="s">
        <v>332</v>
      </c>
      <c r="E40" s="1" t="s">
        <v>19</v>
      </c>
      <c r="F40" s="1" t="s">
        <v>20</v>
      </c>
      <c r="G40" s="1" t="s">
        <v>21</v>
      </c>
      <c r="H40" s="1" t="s">
        <v>22</v>
      </c>
    </row>
    <row r="41" spans="1:8" ht="15.75" customHeight="1" x14ac:dyDescent="0.15">
      <c r="A41" s="1" t="s">
        <v>179</v>
      </c>
      <c r="B41" s="1" t="s">
        <v>16</v>
      </c>
      <c r="C41" s="1" t="s">
        <v>337</v>
      </c>
      <c r="D41" s="1" t="s">
        <v>338</v>
      </c>
      <c r="E41" s="1" t="s">
        <v>19</v>
      </c>
      <c r="F41" s="1" t="s">
        <v>20</v>
      </c>
      <c r="G41" s="1" t="s">
        <v>21</v>
      </c>
      <c r="H41" s="1" t="s">
        <v>22</v>
      </c>
    </row>
    <row r="42" spans="1:8" ht="15.75" customHeight="1" x14ac:dyDescent="0.15">
      <c r="A42" s="1" t="s">
        <v>180</v>
      </c>
      <c r="B42" s="1" t="s">
        <v>16</v>
      </c>
      <c r="C42" s="1" t="s">
        <v>342</v>
      </c>
      <c r="D42" s="1" t="s">
        <v>343</v>
      </c>
      <c r="E42" s="1" t="s">
        <v>19</v>
      </c>
      <c r="F42" s="1" t="s">
        <v>20</v>
      </c>
      <c r="G42" s="1" t="s">
        <v>21</v>
      </c>
      <c r="H42" s="1" t="s">
        <v>22</v>
      </c>
    </row>
    <row r="43" spans="1:8" ht="15.75" customHeight="1" x14ac:dyDescent="0.15">
      <c r="A43" s="1" t="s">
        <v>182</v>
      </c>
      <c r="B43" s="1" t="s">
        <v>16</v>
      </c>
      <c r="C43" s="1" t="s">
        <v>345</v>
      </c>
      <c r="D43" s="1" t="s">
        <v>346</v>
      </c>
      <c r="E43" s="1" t="s">
        <v>19</v>
      </c>
      <c r="F43" s="1" t="s">
        <v>20</v>
      </c>
      <c r="G43" s="1" t="s">
        <v>21</v>
      </c>
      <c r="H43" s="1" t="s">
        <v>22</v>
      </c>
    </row>
    <row r="44" spans="1:8" ht="15.75" customHeight="1" x14ac:dyDescent="0.15">
      <c r="A44" s="1" t="s">
        <v>187</v>
      </c>
      <c r="B44" s="1" t="s">
        <v>16</v>
      </c>
      <c r="C44" s="1" t="s">
        <v>351</v>
      </c>
      <c r="D44" s="1" t="s">
        <v>352</v>
      </c>
      <c r="E44" s="1" t="s">
        <v>19</v>
      </c>
      <c r="F44" s="1" t="s">
        <v>20</v>
      </c>
      <c r="G44" s="1" t="s">
        <v>21</v>
      </c>
      <c r="H44" s="1" t="s">
        <v>22</v>
      </c>
    </row>
    <row r="45" spans="1:8" ht="15.75" customHeight="1" x14ac:dyDescent="0.15">
      <c r="A45" s="1" t="s">
        <v>188</v>
      </c>
      <c r="B45" s="1" t="s">
        <v>16</v>
      </c>
      <c r="C45" s="1" t="s">
        <v>353</v>
      </c>
      <c r="D45" s="1" t="s">
        <v>354</v>
      </c>
      <c r="E45" s="1" t="s">
        <v>19</v>
      </c>
      <c r="F45" s="1" t="s">
        <v>20</v>
      </c>
      <c r="G45" s="1" t="s">
        <v>21</v>
      </c>
      <c r="H45" s="1" t="s">
        <v>22</v>
      </c>
    </row>
    <row r="46" spans="1:8" ht="15.75" customHeight="1" x14ac:dyDescent="0.15">
      <c r="A46" s="1" t="s">
        <v>190</v>
      </c>
      <c r="B46" s="1" t="s">
        <v>16</v>
      </c>
      <c r="C46" s="1" t="s">
        <v>358</v>
      </c>
      <c r="D46" s="1" t="s">
        <v>360</v>
      </c>
      <c r="E46" s="1" t="s">
        <v>19</v>
      </c>
      <c r="F46" s="1" t="s">
        <v>20</v>
      </c>
      <c r="G46" s="1" t="s">
        <v>21</v>
      </c>
      <c r="H46" s="1" t="s">
        <v>22</v>
      </c>
    </row>
    <row r="47" spans="1:8" ht="15.75" customHeight="1" x14ac:dyDescent="0.15">
      <c r="A47" s="1" t="s">
        <v>191</v>
      </c>
      <c r="B47" s="1" t="s">
        <v>16</v>
      </c>
      <c r="C47" s="1" t="s">
        <v>364</v>
      </c>
      <c r="D47" s="1" t="s">
        <v>365</v>
      </c>
      <c r="E47" s="1" t="s">
        <v>19</v>
      </c>
      <c r="F47" s="1" t="s">
        <v>20</v>
      </c>
      <c r="G47" s="1" t="s">
        <v>21</v>
      </c>
      <c r="H47" s="1" t="s">
        <v>22</v>
      </c>
    </row>
    <row r="48" spans="1:8" ht="15.75" customHeight="1" x14ac:dyDescent="0.15">
      <c r="A48" s="1" t="s">
        <v>192</v>
      </c>
      <c r="B48" s="1" t="s">
        <v>16</v>
      </c>
      <c r="C48" s="1" t="s">
        <v>367</v>
      </c>
      <c r="D48" s="1" t="s">
        <v>368</v>
      </c>
      <c r="E48" s="1" t="s">
        <v>19</v>
      </c>
      <c r="F48" s="1" t="s">
        <v>20</v>
      </c>
      <c r="G48" s="1" t="s">
        <v>21</v>
      </c>
      <c r="H48" s="1" t="s">
        <v>22</v>
      </c>
    </row>
    <row r="49" spans="1:8" ht="15.75" customHeight="1" x14ac:dyDescent="0.15">
      <c r="A49" s="1" t="s">
        <v>193</v>
      </c>
      <c r="B49" s="1" t="s">
        <v>16</v>
      </c>
      <c r="C49" s="1" t="s">
        <v>373</v>
      </c>
      <c r="D49" s="1" t="s">
        <v>374</v>
      </c>
      <c r="E49" s="1" t="s">
        <v>19</v>
      </c>
      <c r="F49" s="1" t="s">
        <v>20</v>
      </c>
      <c r="G49" s="1" t="s">
        <v>21</v>
      </c>
      <c r="H49" s="1" t="s">
        <v>22</v>
      </c>
    </row>
    <row r="50" spans="1:8" ht="15.75" customHeight="1" x14ac:dyDescent="0.15">
      <c r="A50" s="1" t="s">
        <v>194</v>
      </c>
      <c r="B50" s="1" t="s">
        <v>16</v>
      </c>
      <c r="C50" s="1" t="s">
        <v>378</v>
      </c>
      <c r="D50" s="1" t="s">
        <v>379</v>
      </c>
      <c r="E50" s="1" t="s">
        <v>19</v>
      </c>
      <c r="F50" s="1" t="s">
        <v>20</v>
      </c>
      <c r="G50" s="1" t="s">
        <v>21</v>
      </c>
      <c r="H50" s="1" t="s">
        <v>22</v>
      </c>
    </row>
    <row r="51" spans="1:8" ht="15.75" customHeight="1" x14ac:dyDescent="0.15">
      <c r="A51" s="1" t="s">
        <v>196</v>
      </c>
      <c r="B51" s="1" t="s">
        <v>16</v>
      </c>
      <c r="C51" s="1" t="s">
        <v>381</v>
      </c>
      <c r="D51" s="1" t="s">
        <v>382</v>
      </c>
      <c r="E51" s="1" t="s">
        <v>19</v>
      </c>
      <c r="F51" s="1" t="s">
        <v>20</v>
      </c>
      <c r="G51" s="1" t="s">
        <v>21</v>
      </c>
      <c r="H51" s="1" t="s">
        <v>22</v>
      </c>
    </row>
    <row r="52" spans="1:8" ht="15.75" customHeight="1" x14ac:dyDescent="0.15">
      <c r="A52" s="1" t="s">
        <v>198</v>
      </c>
      <c r="B52" s="1" t="s">
        <v>16</v>
      </c>
      <c r="C52" s="1" t="s">
        <v>387</v>
      </c>
      <c r="D52" s="1" t="s">
        <v>388</v>
      </c>
      <c r="E52" s="1" t="s">
        <v>19</v>
      </c>
      <c r="F52" s="1" t="s">
        <v>20</v>
      </c>
      <c r="G52" s="1" t="s">
        <v>21</v>
      </c>
      <c r="H52" s="1" t="s">
        <v>22</v>
      </c>
    </row>
    <row r="53" spans="1:8" ht="15.75" customHeight="1" x14ac:dyDescent="0.15">
      <c r="A53" s="1" t="s">
        <v>199</v>
      </c>
      <c r="B53" s="1" t="s">
        <v>16</v>
      </c>
      <c r="C53" s="1" t="s">
        <v>390</v>
      </c>
      <c r="D53" s="1" t="s">
        <v>391</v>
      </c>
      <c r="E53" s="1" t="s">
        <v>19</v>
      </c>
      <c r="F53" s="1" t="s">
        <v>20</v>
      </c>
      <c r="G53" s="1" t="s">
        <v>21</v>
      </c>
      <c r="H53" s="1" t="s">
        <v>22</v>
      </c>
    </row>
    <row r="54" spans="1:8" ht="15.75" customHeight="1" x14ac:dyDescent="0.15">
      <c r="A54" s="1" t="s">
        <v>202</v>
      </c>
      <c r="B54" s="1" t="s">
        <v>16</v>
      </c>
      <c r="C54" s="1" t="s">
        <v>395</v>
      </c>
      <c r="D54" s="1" t="s">
        <v>396</v>
      </c>
      <c r="E54" s="1" t="s">
        <v>19</v>
      </c>
      <c r="F54" s="1" t="s">
        <v>20</v>
      </c>
      <c r="G54" s="1" t="s">
        <v>21</v>
      </c>
      <c r="H54" s="1" t="s">
        <v>22</v>
      </c>
    </row>
    <row r="55" spans="1:8" ht="15.75" customHeight="1" x14ac:dyDescent="0.15">
      <c r="A55" s="1" t="s">
        <v>203</v>
      </c>
      <c r="B55" s="1" t="s">
        <v>16</v>
      </c>
      <c r="C55" s="1" t="s">
        <v>401</v>
      </c>
      <c r="D55" s="1" t="s">
        <v>402</v>
      </c>
      <c r="E55" s="1" t="s">
        <v>19</v>
      </c>
      <c r="F55" s="1" t="s">
        <v>20</v>
      </c>
      <c r="G55" s="1" t="s">
        <v>21</v>
      </c>
      <c r="H55" s="1" t="s">
        <v>22</v>
      </c>
    </row>
    <row r="56" spans="1:8" ht="15.75" customHeight="1" x14ac:dyDescent="0.15">
      <c r="A56" s="1" t="s">
        <v>205</v>
      </c>
      <c r="B56" s="1" t="s">
        <v>16</v>
      </c>
      <c r="C56" s="1" t="s">
        <v>405</v>
      </c>
      <c r="D56" s="1" t="s">
        <v>407</v>
      </c>
      <c r="E56" s="1" t="s">
        <v>19</v>
      </c>
      <c r="F56" s="1" t="s">
        <v>20</v>
      </c>
      <c r="G56" s="1" t="s">
        <v>21</v>
      </c>
      <c r="H56" s="1" t="s">
        <v>22</v>
      </c>
    </row>
    <row r="57" spans="1:8" ht="15.75" customHeight="1" x14ac:dyDescent="0.15">
      <c r="A57" s="1" t="s">
        <v>207</v>
      </c>
      <c r="B57" s="1" t="s">
        <v>16</v>
      </c>
      <c r="C57" s="1" t="s">
        <v>409</v>
      </c>
      <c r="D57" s="1" t="s">
        <v>410</v>
      </c>
      <c r="E57" s="1" t="s">
        <v>19</v>
      </c>
      <c r="F57" s="1" t="s">
        <v>20</v>
      </c>
      <c r="G57" s="1" t="s">
        <v>21</v>
      </c>
      <c r="H57" s="1" t="s">
        <v>22</v>
      </c>
    </row>
    <row r="58" spans="1:8" ht="15.75" customHeight="1" x14ac:dyDescent="0.15">
      <c r="A58" s="1" t="s">
        <v>208</v>
      </c>
      <c r="B58" s="1" t="s">
        <v>16</v>
      </c>
      <c r="C58" s="1" t="s">
        <v>415</v>
      </c>
      <c r="D58" s="1" t="s">
        <v>416</v>
      </c>
      <c r="E58" s="1" t="s">
        <v>19</v>
      </c>
      <c r="F58" s="1" t="s">
        <v>20</v>
      </c>
      <c r="G58" s="1" t="s">
        <v>21</v>
      </c>
      <c r="H58" s="1" t="s">
        <v>22</v>
      </c>
    </row>
    <row r="59" spans="1:8" ht="15.75" customHeight="1" x14ac:dyDescent="0.15">
      <c r="A59" s="1" t="s">
        <v>210</v>
      </c>
      <c r="B59" s="1" t="s">
        <v>16</v>
      </c>
      <c r="C59" s="1" t="s">
        <v>421</v>
      </c>
      <c r="D59" s="1" t="s">
        <v>422</v>
      </c>
      <c r="E59" s="1" t="s">
        <v>19</v>
      </c>
      <c r="F59" s="1" t="s">
        <v>20</v>
      </c>
      <c r="G59" s="1" t="s">
        <v>21</v>
      </c>
      <c r="H59" s="1" t="s">
        <v>22</v>
      </c>
    </row>
    <row r="60" spans="1:8" ht="15.75" customHeight="1" x14ac:dyDescent="0.15">
      <c r="A60" s="1" t="s">
        <v>212</v>
      </c>
      <c r="B60" s="1" t="s">
        <v>16</v>
      </c>
      <c r="C60" s="1" t="s">
        <v>424</v>
      </c>
      <c r="D60" s="1" t="s">
        <v>425</v>
      </c>
      <c r="E60" s="1" t="s">
        <v>19</v>
      </c>
      <c r="F60" s="1" t="s">
        <v>20</v>
      </c>
      <c r="G60" s="1" t="s">
        <v>21</v>
      </c>
      <c r="H60" s="1" t="s">
        <v>22</v>
      </c>
    </row>
    <row r="61" spans="1:8" ht="15.75" customHeight="1" x14ac:dyDescent="0.15">
      <c r="A61" s="1" t="s">
        <v>213</v>
      </c>
      <c r="B61" s="1" t="s">
        <v>16</v>
      </c>
      <c r="C61" s="1" t="s">
        <v>429</v>
      </c>
      <c r="D61" s="1" t="s">
        <v>430</v>
      </c>
      <c r="E61" s="1" t="s">
        <v>19</v>
      </c>
      <c r="F61" s="1" t="s">
        <v>20</v>
      </c>
      <c r="G61" s="1" t="s">
        <v>21</v>
      </c>
      <c r="H61" s="1" t="s">
        <v>22</v>
      </c>
    </row>
    <row r="62" spans="1:8" ht="15.75" customHeight="1" x14ac:dyDescent="0.15">
      <c r="A62" s="1" t="s">
        <v>214</v>
      </c>
      <c r="B62" s="1" t="s">
        <v>16</v>
      </c>
      <c r="C62" s="1" t="s">
        <v>435</v>
      </c>
      <c r="D62" s="1" t="s">
        <v>436</v>
      </c>
      <c r="E62" s="1" t="s">
        <v>19</v>
      </c>
      <c r="F62" s="1" t="s">
        <v>20</v>
      </c>
      <c r="G62" s="1" t="s">
        <v>21</v>
      </c>
      <c r="H62" s="1" t="s">
        <v>22</v>
      </c>
    </row>
    <row r="63" spans="1:8" ht="15.75" customHeight="1" x14ac:dyDescent="0.15">
      <c r="A63" s="1" t="s">
        <v>215</v>
      </c>
      <c r="B63" s="1" t="s">
        <v>16</v>
      </c>
      <c r="C63" s="1" t="s">
        <v>438</v>
      </c>
      <c r="D63" s="1" t="s">
        <v>440</v>
      </c>
      <c r="E63" s="1" t="s">
        <v>19</v>
      </c>
      <c r="F63" s="1" t="s">
        <v>20</v>
      </c>
      <c r="G63" s="1" t="s">
        <v>21</v>
      </c>
      <c r="H63" s="1" t="s">
        <v>22</v>
      </c>
    </row>
    <row r="64" spans="1:8" ht="15.75" customHeight="1" x14ac:dyDescent="0.15">
      <c r="A64" s="1" t="s">
        <v>217</v>
      </c>
      <c r="B64" s="1" t="s">
        <v>16</v>
      </c>
      <c r="C64" s="1" t="s">
        <v>443</v>
      </c>
      <c r="D64" s="1" t="s">
        <v>444</v>
      </c>
      <c r="E64" s="1" t="s">
        <v>19</v>
      </c>
      <c r="F64" s="1" t="s">
        <v>20</v>
      </c>
      <c r="G64" s="1" t="s">
        <v>21</v>
      </c>
      <c r="H64" s="1" t="s">
        <v>22</v>
      </c>
    </row>
    <row r="65" spans="1:8" ht="15.75" customHeight="1" x14ac:dyDescent="0.15">
      <c r="A65" s="1" t="s">
        <v>218</v>
      </c>
      <c r="B65" s="1" t="s">
        <v>16</v>
      </c>
      <c r="C65" s="1" t="s">
        <v>449</v>
      </c>
      <c r="D65" s="1" t="s">
        <v>450</v>
      </c>
      <c r="E65" s="1" t="s">
        <v>19</v>
      </c>
      <c r="F65" s="1" t="s">
        <v>20</v>
      </c>
      <c r="G65" s="1" t="s">
        <v>21</v>
      </c>
      <c r="H65" s="1" t="s">
        <v>22</v>
      </c>
    </row>
    <row r="66" spans="1:8" ht="15.75" customHeight="1" x14ac:dyDescent="0.15">
      <c r="A66" s="1" t="s">
        <v>221</v>
      </c>
      <c r="B66" s="1" t="s">
        <v>16</v>
      </c>
      <c r="C66" s="1" t="s">
        <v>455</v>
      </c>
      <c r="D66" s="1" t="s">
        <v>457</v>
      </c>
      <c r="E66" s="1" t="s">
        <v>19</v>
      </c>
      <c r="F66" s="1" t="s">
        <v>20</v>
      </c>
      <c r="G66" s="1" t="s">
        <v>21</v>
      </c>
      <c r="H66" s="1" t="s">
        <v>22</v>
      </c>
    </row>
    <row r="67" spans="1:8" ht="15.75" customHeight="1" x14ac:dyDescent="0.15">
      <c r="A67" s="1" t="s">
        <v>224</v>
      </c>
      <c r="B67" s="1" t="s">
        <v>16</v>
      </c>
      <c r="C67" s="1" t="s">
        <v>461</v>
      </c>
      <c r="D67" s="1" t="s">
        <v>462</v>
      </c>
      <c r="E67" s="1" t="s">
        <v>19</v>
      </c>
      <c r="F67" s="1" t="s">
        <v>20</v>
      </c>
      <c r="G67" s="1" t="s">
        <v>21</v>
      </c>
      <c r="H67" s="1" t="s">
        <v>22</v>
      </c>
    </row>
    <row r="68" spans="1:8" ht="15.75" customHeight="1" x14ac:dyDescent="0.15">
      <c r="A68" s="1" t="s">
        <v>225</v>
      </c>
      <c r="B68" s="1" t="s">
        <v>16</v>
      </c>
      <c r="C68" s="1" t="s">
        <v>467</v>
      </c>
      <c r="D68" s="1" t="s">
        <v>468</v>
      </c>
      <c r="E68" s="1" t="s">
        <v>19</v>
      </c>
      <c r="F68" s="1" t="s">
        <v>20</v>
      </c>
      <c r="G68" s="1" t="s">
        <v>21</v>
      </c>
      <c r="H68" s="1" t="s">
        <v>22</v>
      </c>
    </row>
    <row r="69" spans="1:8" ht="15.75" customHeight="1" x14ac:dyDescent="0.15">
      <c r="A69" s="1" t="s">
        <v>227</v>
      </c>
      <c r="B69" s="1" t="s">
        <v>16</v>
      </c>
      <c r="C69" s="1" t="s">
        <v>470</v>
      </c>
      <c r="D69" s="1" t="s">
        <v>471</v>
      </c>
      <c r="E69" s="1" t="s">
        <v>19</v>
      </c>
      <c r="F69" s="1" t="s">
        <v>20</v>
      </c>
      <c r="G69" s="1" t="s">
        <v>21</v>
      </c>
      <c r="H69" s="1" t="s">
        <v>22</v>
      </c>
    </row>
    <row r="70" spans="1:8" ht="15.75" customHeight="1" x14ac:dyDescent="0.15">
      <c r="A70" s="1" t="s">
        <v>228</v>
      </c>
      <c r="B70" s="1" t="s">
        <v>16</v>
      </c>
      <c r="C70" s="1" t="s">
        <v>472</v>
      </c>
      <c r="D70" s="1" t="s">
        <v>474</v>
      </c>
      <c r="E70" s="1" t="s">
        <v>19</v>
      </c>
      <c r="F70" s="1" t="s">
        <v>20</v>
      </c>
      <c r="G70" s="1" t="s">
        <v>21</v>
      </c>
      <c r="H70" s="1" t="s">
        <v>22</v>
      </c>
    </row>
    <row r="71" spans="1:8" ht="15.75" customHeight="1" x14ac:dyDescent="0.15">
      <c r="A71" s="1" t="s">
        <v>229</v>
      </c>
      <c r="B71" s="1" t="s">
        <v>16</v>
      </c>
      <c r="C71" s="1" t="s">
        <v>477</v>
      </c>
      <c r="D71" s="1" t="s">
        <v>478</v>
      </c>
      <c r="E71" s="1" t="s">
        <v>19</v>
      </c>
      <c r="F71" s="1" t="s">
        <v>20</v>
      </c>
      <c r="G71" s="1" t="s">
        <v>21</v>
      </c>
      <c r="H71" s="1" t="s">
        <v>22</v>
      </c>
    </row>
    <row r="72" spans="1:8" ht="15.75" customHeight="1" x14ac:dyDescent="0.15">
      <c r="A72" s="1" t="s">
        <v>230</v>
      </c>
      <c r="B72" s="1" t="s">
        <v>16</v>
      </c>
      <c r="C72" s="1" t="s">
        <v>483</v>
      </c>
      <c r="D72" s="1" t="s">
        <v>484</v>
      </c>
      <c r="E72" s="1" t="s">
        <v>19</v>
      </c>
      <c r="F72" s="1" t="s">
        <v>20</v>
      </c>
      <c r="G72" s="1" t="s">
        <v>21</v>
      </c>
      <c r="H72" s="1" t="s">
        <v>22</v>
      </c>
    </row>
    <row r="73" spans="1:8" ht="15.75" customHeight="1" x14ac:dyDescent="0.15">
      <c r="A73" s="1" t="s">
        <v>231</v>
      </c>
      <c r="B73" s="1" t="s">
        <v>16</v>
      </c>
      <c r="C73" s="1" t="s">
        <v>485</v>
      </c>
      <c r="D73" s="1" t="s">
        <v>487</v>
      </c>
      <c r="E73" s="1" t="s">
        <v>19</v>
      </c>
      <c r="F73" s="1" t="s">
        <v>20</v>
      </c>
      <c r="G73" s="1" t="s">
        <v>21</v>
      </c>
      <c r="H73" s="1" t="s">
        <v>22</v>
      </c>
    </row>
    <row r="74" spans="1:8" ht="15.75" customHeight="1" x14ac:dyDescent="0.15">
      <c r="A74" s="1" t="s">
        <v>232</v>
      </c>
      <c r="B74" s="1" t="s">
        <v>16</v>
      </c>
      <c r="C74" s="1" t="s">
        <v>491</v>
      </c>
      <c r="D74" s="1" t="s">
        <v>492</v>
      </c>
      <c r="E74" s="1" t="s">
        <v>19</v>
      </c>
      <c r="F74" s="1" t="s">
        <v>20</v>
      </c>
      <c r="G74" s="1" t="s">
        <v>21</v>
      </c>
      <c r="H74" s="1" t="s">
        <v>22</v>
      </c>
    </row>
    <row r="75" spans="1:8" ht="15.75" customHeight="1" x14ac:dyDescent="0.15">
      <c r="A75" s="1" t="s">
        <v>234</v>
      </c>
      <c r="B75" s="1" t="s">
        <v>16</v>
      </c>
      <c r="C75" s="1" t="s">
        <v>497</v>
      </c>
      <c r="D75" s="1" t="s">
        <v>498</v>
      </c>
      <c r="E75" s="1" t="s">
        <v>19</v>
      </c>
      <c r="F75" s="1" t="s">
        <v>20</v>
      </c>
      <c r="G75" s="1" t="s">
        <v>21</v>
      </c>
      <c r="H75" s="1" t="s">
        <v>22</v>
      </c>
    </row>
    <row r="76" spans="1:8" ht="15.75" customHeight="1" x14ac:dyDescent="0.15">
      <c r="A76" s="1" t="s">
        <v>237</v>
      </c>
      <c r="B76" s="1" t="s">
        <v>16</v>
      </c>
      <c r="C76" s="1" t="s">
        <v>501</v>
      </c>
      <c r="D76" s="1" t="s">
        <v>503</v>
      </c>
      <c r="E76" s="1" t="s">
        <v>19</v>
      </c>
      <c r="F76" s="1" t="s">
        <v>20</v>
      </c>
      <c r="G76" s="1" t="s">
        <v>21</v>
      </c>
      <c r="H76" s="1" t="s">
        <v>22</v>
      </c>
    </row>
    <row r="77" spans="1:8" ht="15.75" customHeight="1" x14ac:dyDescent="0.15">
      <c r="A77" s="1" t="s">
        <v>240</v>
      </c>
      <c r="B77" s="1" t="s">
        <v>16</v>
      </c>
      <c r="C77" s="1" t="s">
        <v>505</v>
      </c>
      <c r="D77" s="1" t="s">
        <v>506</v>
      </c>
      <c r="E77" s="1" t="s">
        <v>19</v>
      </c>
      <c r="F77" s="1" t="s">
        <v>20</v>
      </c>
      <c r="G77" s="1" t="s">
        <v>21</v>
      </c>
      <c r="H77" s="1" t="s">
        <v>22</v>
      </c>
    </row>
    <row r="78" spans="1:8" ht="15.75" customHeight="1" x14ac:dyDescent="0.15">
      <c r="A78" s="1" t="s">
        <v>241</v>
      </c>
      <c r="B78" s="1" t="s">
        <v>16</v>
      </c>
      <c r="C78" s="1" t="s">
        <v>511</v>
      </c>
      <c r="D78" s="1" t="s">
        <v>512</v>
      </c>
      <c r="E78" s="1" t="s">
        <v>19</v>
      </c>
      <c r="F78" s="1" t="s">
        <v>20</v>
      </c>
      <c r="G78" s="1" t="s">
        <v>21</v>
      </c>
      <c r="H78" s="1" t="s">
        <v>22</v>
      </c>
    </row>
    <row r="79" spans="1:8" ht="15.75" customHeight="1" x14ac:dyDescent="0.15">
      <c r="A79" s="1" t="s">
        <v>243</v>
      </c>
      <c r="B79" s="1" t="s">
        <v>16</v>
      </c>
      <c r="C79" s="1" t="s">
        <v>515</v>
      </c>
      <c r="D79" s="1" t="s">
        <v>517</v>
      </c>
      <c r="E79" s="1" t="s">
        <v>19</v>
      </c>
      <c r="F79" s="1" t="s">
        <v>20</v>
      </c>
      <c r="G79" s="1" t="s">
        <v>21</v>
      </c>
      <c r="H79" s="1" t="s">
        <v>22</v>
      </c>
    </row>
    <row r="80" spans="1:8" ht="15.75" customHeight="1" x14ac:dyDescent="0.15">
      <c r="A80" s="1" t="s">
        <v>244</v>
      </c>
      <c r="B80" s="1" t="s">
        <v>16</v>
      </c>
      <c r="C80" s="1" t="s">
        <v>523</v>
      </c>
      <c r="D80" s="1" t="s">
        <v>524</v>
      </c>
      <c r="E80" s="1" t="s">
        <v>19</v>
      </c>
      <c r="F80" s="1" t="s">
        <v>20</v>
      </c>
      <c r="G80" s="1" t="s">
        <v>21</v>
      </c>
      <c r="H80" s="1" t="s">
        <v>22</v>
      </c>
    </row>
    <row r="81" spans="1:8" ht="15.75" customHeight="1" x14ac:dyDescent="0.15">
      <c r="A81" s="1" t="s">
        <v>245</v>
      </c>
      <c r="B81" s="1" t="s">
        <v>16</v>
      </c>
      <c r="C81" s="1" t="s">
        <v>528</v>
      </c>
      <c r="D81" s="1" t="s">
        <v>529</v>
      </c>
      <c r="E81" s="1" t="s">
        <v>19</v>
      </c>
      <c r="F81" s="1" t="s">
        <v>20</v>
      </c>
      <c r="G81" s="1" t="s">
        <v>21</v>
      </c>
      <c r="H81" s="1" t="s">
        <v>22</v>
      </c>
    </row>
    <row r="82" spans="1:8" ht="15.75" customHeight="1" x14ac:dyDescent="0.15">
      <c r="A82" s="1" t="s">
        <v>246</v>
      </c>
      <c r="B82" s="1" t="s">
        <v>16</v>
      </c>
      <c r="C82" s="1" t="s">
        <v>531</v>
      </c>
      <c r="D82" s="1" t="s">
        <v>533</v>
      </c>
      <c r="E82" s="1" t="s">
        <v>19</v>
      </c>
      <c r="F82" s="1" t="s">
        <v>20</v>
      </c>
      <c r="G82" s="1" t="s">
        <v>21</v>
      </c>
      <c r="H82" s="1" t="s">
        <v>22</v>
      </c>
    </row>
    <row r="83" spans="1:8" ht="15.75" customHeight="1" x14ac:dyDescent="0.15">
      <c r="A83" s="1" t="s">
        <v>248</v>
      </c>
      <c r="B83" s="1" t="s">
        <v>16</v>
      </c>
      <c r="C83" s="1" t="s">
        <v>541</v>
      </c>
      <c r="D83" s="1" t="s">
        <v>542</v>
      </c>
      <c r="E83" s="1" t="s">
        <v>19</v>
      </c>
      <c r="F83" s="1" t="s">
        <v>20</v>
      </c>
      <c r="G83" s="1" t="s">
        <v>21</v>
      </c>
      <c r="H83" s="1" t="s">
        <v>22</v>
      </c>
    </row>
    <row r="84" spans="1:8" ht="15.75" customHeight="1" x14ac:dyDescent="0.15">
      <c r="A84" s="1" t="s">
        <v>250</v>
      </c>
      <c r="B84" s="1" t="s">
        <v>16</v>
      </c>
      <c r="C84" s="1" t="s">
        <v>546</v>
      </c>
      <c r="D84" s="1" t="s">
        <v>547</v>
      </c>
      <c r="E84" s="1" t="s">
        <v>19</v>
      </c>
      <c r="F84" s="1" t="s">
        <v>20</v>
      </c>
      <c r="G84" s="1" t="s">
        <v>21</v>
      </c>
      <c r="H84" s="1" t="s">
        <v>22</v>
      </c>
    </row>
    <row r="85" spans="1:8" ht="15.75" customHeight="1" x14ac:dyDescent="0.15">
      <c r="A85" s="1" t="s">
        <v>252</v>
      </c>
      <c r="B85" s="1" t="s">
        <v>16</v>
      </c>
      <c r="C85" s="1" t="s">
        <v>549</v>
      </c>
      <c r="D85" s="1" t="s">
        <v>550</v>
      </c>
      <c r="E85" s="1" t="s">
        <v>19</v>
      </c>
      <c r="F85" s="1" t="s">
        <v>20</v>
      </c>
      <c r="G85" s="1" t="s">
        <v>21</v>
      </c>
      <c r="H85" s="1" t="s">
        <v>22</v>
      </c>
    </row>
    <row r="86" spans="1:8" ht="15.75" customHeight="1" x14ac:dyDescent="0.15">
      <c r="A86" s="1" t="s">
        <v>254</v>
      </c>
      <c r="B86" s="1" t="s">
        <v>16</v>
      </c>
      <c r="C86" s="1" t="s">
        <v>553</v>
      </c>
      <c r="D86" s="1" t="s">
        <v>555</v>
      </c>
      <c r="E86" s="1" t="s">
        <v>19</v>
      </c>
      <c r="F86" s="1" t="s">
        <v>20</v>
      </c>
      <c r="G86" s="1" t="s">
        <v>21</v>
      </c>
      <c r="H86" s="1" t="s">
        <v>22</v>
      </c>
    </row>
    <row r="87" spans="1:8" ht="15.75" customHeight="1" x14ac:dyDescent="0.15">
      <c r="A87" s="1" t="s">
        <v>256</v>
      </c>
      <c r="B87" s="1" t="s">
        <v>16</v>
      </c>
      <c r="C87" s="1" t="s">
        <v>557</v>
      </c>
      <c r="D87" s="1" t="s">
        <v>558</v>
      </c>
      <c r="E87" s="1" t="s">
        <v>19</v>
      </c>
      <c r="F87" s="1" t="s">
        <v>20</v>
      </c>
      <c r="G87" s="1" t="s">
        <v>21</v>
      </c>
      <c r="H87" s="1" t="s">
        <v>22</v>
      </c>
    </row>
    <row r="88" spans="1:8" ht="15.75" customHeight="1" x14ac:dyDescent="0.15">
      <c r="A88" s="1" t="s">
        <v>259</v>
      </c>
      <c r="B88" s="1" t="s">
        <v>16</v>
      </c>
      <c r="C88" s="1" t="s">
        <v>563</v>
      </c>
      <c r="D88" s="1" t="s">
        <v>564</v>
      </c>
      <c r="E88" s="1" t="s">
        <v>19</v>
      </c>
      <c r="F88" s="1" t="s">
        <v>20</v>
      </c>
      <c r="G88" s="1" t="s">
        <v>21</v>
      </c>
      <c r="H88" s="1" t="s">
        <v>22</v>
      </c>
    </row>
    <row r="89" spans="1:8" ht="15.75" customHeight="1" x14ac:dyDescent="0.15">
      <c r="A89" s="1" t="s">
        <v>261</v>
      </c>
      <c r="B89" s="1" t="s">
        <v>16</v>
      </c>
      <c r="C89" s="1" t="s">
        <v>568</v>
      </c>
      <c r="D89" s="1" t="s">
        <v>570</v>
      </c>
      <c r="E89" s="1" t="s">
        <v>19</v>
      </c>
      <c r="F89" s="1" t="s">
        <v>20</v>
      </c>
      <c r="G89" s="1" t="s">
        <v>21</v>
      </c>
      <c r="H89" s="1" t="s">
        <v>22</v>
      </c>
    </row>
    <row r="90" spans="1:8" ht="15.75" customHeight="1" x14ac:dyDescent="0.15">
      <c r="A90" s="1" t="s">
        <v>262</v>
      </c>
      <c r="B90" s="1" t="s">
        <v>16</v>
      </c>
      <c r="C90" s="1" t="s">
        <v>571</v>
      </c>
      <c r="D90" s="1" t="s">
        <v>572</v>
      </c>
      <c r="E90" s="1" t="s">
        <v>19</v>
      </c>
      <c r="F90" s="1" t="s">
        <v>20</v>
      </c>
      <c r="G90" s="1" t="s">
        <v>21</v>
      </c>
      <c r="H90" s="1" t="s">
        <v>22</v>
      </c>
    </row>
    <row r="91" spans="1:8" ht="15.75" customHeight="1" x14ac:dyDescent="0.15">
      <c r="A91" s="1" t="s">
        <v>263</v>
      </c>
      <c r="B91" s="1" t="s">
        <v>16</v>
      </c>
      <c r="C91" s="1" t="s">
        <v>577</v>
      </c>
      <c r="D91" s="1" t="s">
        <v>578</v>
      </c>
      <c r="E91" s="1" t="s">
        <v>19</v>
      </c>
      <c r="F91" s="1" t="s">
        <v>20</v>
      </c>
      <c r="G91" s="1" t="s">
        <v>21</v>
      </c>
      <c r="H91" s="1" t="s">
        <v>22</v>
      </c>
    </row>
    <row r="92" spans="1:8" ht="15.75" customHeight="1" x14ac:dyDescent="0.15">
      <c r="A92" s="1" t="s">
        <v>264</v>
      </c>
      <c r="B92" s="1" t="s">
        <v>16</v>
      </c>
      <c r="C92" s="1" t="s">
        <v>583</v>
      </c>
      <c r="D92" s="1" t="s">
        <v>584</v>
      </c>
      <c r="E92" s="1" t="s">
        <v>19</v>
      </c>
      <c r="F92" s="1" t="s">
        <v>20</v>
      </c>
      <c r="G92" s="1" t="s">
        <v>21</v>
      </c>
      <c r="H92" s="1" t="s">
        <v>22</v>
      </c>
    </row>
    <row r="93" spans="1:8" ht="15.75" customHeight="1" x14ac:dyDescent="0.15">
      <c r="A93" s="1" t="s">
        <v>265</v>
      </c>
      <c r="B93" s="1" t="s">
        <v>16</v>
      </c>
      <c r="C93" s="1" t="s">
        <v>589</v>
      </c>
      <c r="D93" s="1" t="s">
        <v>590</v>
      </c>
      <c r="E93" s="1" t="s">
        <v>19</v>
      </c>
      <c r="F93" s="1" t="s">
        <v>20</v>
      </c>
      <c r="G93" s="1" t="s">
        <v>21</v>
      </c>
      <c r="H93" s="1" t="s">
        <v>22</v>
      </c>
    </row>
    <row r="94" spans="1:8" ht="15.75" customHeight="1" x14ac:dyDescent="0.15">
      <c r="A94" s="1" t="s">
        <v>266</v>
      </c>
      <c r="B94" s="1" t="s">
        <v>16</v>
      </c>
      <c r="C94" s="1" t="s">
        <v>594</v>
      </c>
      <c r="D94" s="1" t="s">
        <v>596</v>
      </c>
      <c r="E94" s="1" t="s">
        <v>19</v>
      </c>
      <c r="F94" s="1" t="s">
        <v>20</v>
      </c>
      <c r="G94" s="1" t="s">
        <v>21</v>
      </c>
      <c r="H94" s="1" t="s">
        <v>22</v>
      </c>
    </row>
    <row r="95" spans="1:8" ht="15.75" customHeight="1" x14ac:dyDescent="0.15">
      <c r="A95" s="1" t="s">
        <v>270</v>
      </c>
      <c r="B95" s="1" t="s">
        <v>16</v>
      </c>
      <c r="C95" s="1" t="s">
        <v>601</v>
      </c>
      <c r="D95" s="1" t="s">
        <v>602</v>
      </c>
      <c r="E95" s="1" t="s">
        <v>19</v>
      </c>
      <c r="F95" s="1" t="s">
        <v>20</v>
      </c>
      <c r="G95" s="1" t="s">
        <v>21</v>
      </c>
      <c r="H95" s="1" t="s">
        <v>22</v>
      </c>
    </row>
    <row r="96" spans="1:8" ht="15.75" customHeight="1" x14ac:dyDescent="0.15">
      <c r="A96" s="1" t="s">
        <v>271</v>
      </c>
      <c r="B96" s="1" t="s">
        <v>16</v>
      </c>
      <c r="C96" s="1" t="s">
        <v>604</v>
      </c>
      <c r="D96" s="1" t="s">
        <v>605</v>
      </c>
      <c r="E96" s="1" t="s">
        <v>19</v>
      </c>
      <c r="F96" s="1" t="s">
        <v>20</v>
      </c>
      <c r="G96" s="1" t="s">
        <v>21</v>
      </c>
      <c r="H96" s="1" t="s">
        <v>22</v>
      </c>
    </row>
    <row r="97" spans="1:8" ht="15.75" customHeight="1" x14ac:dyDescent="0.15">
      <c r="A97" s="1" t="s">
        <v>274</v>
      </c>
      <c r="B97" s="1" t="s">
        <v>16</v>
      </c>
      <c r="C97" s="1" t="s">
        <v>609</v>
      </c>
      <c r="D97" s="1" t="s">
        <v>610</v>
      </c>
      <c r="E97" s="1" t="s">
        <v>19</v>
      </c>
      <c r="F97" s="1" t="s">
        <v>20</v>
      </c>
      <c r="G97" s="1" t="s">
        <v>21</v>
      </c>
      <c r="H97" s="1" t="s">
        <v>22</v>
      </c>
    </row>
    <row r="98" spans="1:8" ht="15.75" customHeight="1" x14ac:dyDescent="0.15">
      <c r="A98" s="1" t="s">
        <v>276</v>
      </c>
      <c r="B98" s="1" t="s">
        <v>16</v>
      </c>
      <c r="C98" s="1" t="s">
        <v>614</v>
      </c>
      <c r="D98" s="1" t="s">
        <v>616</v>
      </c>
      <c r="E98" s="1" t="s">
        <v>19</v>
      </c>
      <c r="F98" s="1" t="s">
        <v>20</v>
      </c>
      <c r="G98" s="1" t="s">
        <v>21</v>
      </c>
      <c r="H98" s="1" t="s">
        <v>22</v>
      </c>
    </row>
    <row r="99" spans="1:8" ht="15.75" customHeight="1" x14ac:dyDescent="0.15">
      <c r="A99" s="1" t="s">
        <v>277</v>
      </c>
      <c r="B99" s="1" t="s">
        <v>16</v>
      </c>
      <c r="C99" s="1" t="s">
        <v>617</v>
      </c>
      <c r="D99" s="1" t="s">
        <v>618</v>
      </c>
      <c r="E99" s="1" t="s">
        <v>19</v>
      </c>
      <c r="F99" s="1" t="s">
        <v>20</v>
      </c>
      <c r="G99" s="1" t="s">
        <v>21</v>
      </c>
      <c r="H99" s="1" t="s">
        <v>22</v>
      </c>
    </row>
    <row r="100" spans="1:8" ht="15.75" customHeight="1" x14ac:dyDescent="0.15">
      <c r="A100" s="1" t="s">
        <v>278</v>
      </c>
      <c r="B100" s="1" t="s">
        <v>16</v>
      </c>
      <c r="C100" s="1" t="s">
        <v>623</v>
      </c>
      <c r="D100" s="1" t="s">
        <v>624</v>
      </c>
      <c r="E100" s="1" t="s">
        <v>19</v>
      </c>
      <c r="F100" s="1" t="s">
        <v>20</v>
      </c>
      <c r="G100" s="1" t="s">
        <v>21</v>
      </c>
      <c r="H100" s="1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topLeftCell="O1" zoomScale="125" zoomScaleNormal="125" zoomScalePageLayoutView="125" workbookViewId="0">
      <pane ySplit="1" topLeftCell="A41" activePane="bottomLeft" state="frozen"/>
      <selection pane="bottomLeft" activeCell="S43" sqref="S43"/>
    </sheetView>
  </sheetViews>
  <sheetFormatPr baseColWidth="10" defaultColWidth="14.5" defaultRowHeight="15.75" customHeight="1" x14ac:dyDescent="0.15"/>
  <cols>
    <col min="1" max="2" width="14.5" style="6"/>
    <col min="3" max="3" width="9.6640625" customWidth="1"/>
    <col min="4" max="4" width="19" style="41" customWidth="1"/>
    <col min="5" max="5" width="15.5" customWidth="1"/>
    <col min="6" max="6" width="18.83203125" style="44" bestFit="1" customWidth="1"/>
    <col min="7" max="7" width="24.5" customWidth="1"/>
    <col min="8" max="8" width="24.33203125" customWidth="1"/>
    <col min="9" max="9" width="10.5" customWidth="1"/>
    <col min="10" max="10" width="5.1640625" bestFit="1" customWidth="1"/>
    <col min="11" max="11" width="17.6640625" style="6" customWidth="1"/>
    <col min="17" max="17" width="15.1640625" bestFit="1" customWidth="1"/>
    <col min="18" max="19" width="21.33203125" customWidth="1"/>
    <col min="20" max="20" width="21.5" customWidth="1"/>
    <col min="21" max="21" width="26.5" bestFit="1" customWidth="1"/>
    <col min="22" max="22" width="17.1640625" customWidth="1"/>
    <col min="23" max="24" width="14.5" bestFit="1" customWidth="1"/>
  </cols>
  <sheetData>
    <row r="1" spans="1:25" ht="15.75" customHeight="1" x14ac:dyDescent="0.2">
      <c r="A1" s="4" t="s">
        <v>6</v>
      </c>
      <c r="B1" s="4" t="s">
        <v>981</v>
      </c>
      <c r="C1" s="3" t="s">
        <v>1151</v>
      </c>
      <c r="D1" s="39" t="s">
        <v>960</v>
      </c>
      <c r="E1" s="2" t="s">
        <v>961</v>
      </c>
      <c r="F1" s="42" t="s">
        <v>69</v>
      </c>
      <c r="G1" s="3" t="s">
        <v>72</v>
      </c>
      <c r="H1" s="3" t="s">
        <v>1143</v>
      </c>
      <c r="I1" s="3" t="s">
        <v>1144</v>
      </c>
      <c r="J1" s="3" t="s">
        <v>1152</v>
      </c>
      <c r="K1" s="9" t="s">
        <v>75</v>
      </c>
      <c r="L1" s="13" t="s">
        <v>1125</v>
      </c>
      <c r="M1" s="13" t="s">
        <v>1126</v>
      </c>
      <c r="N1" s="13" t="s">
        <v>1127</v>
      </c>
      <c r="O1" s="13" t="s">
        <v>1128</v>
      </c>
      <c r="P1" s="13" t="s">
        <v>1129</v>
      </c>
      <c r="Q1" s="38" t="s">
        <v>1130</v>
      </c>
      <c r="R1" s="38" t="s">
        <v>1153</v>
      </c>
      <c r="S1" s="50" t="s">
        <v>1155</v>
      </c>
      <c r="T1" s="38" t="s">
        <v>1146</v>
      </c>
      <c r="U1" s="50" t="s">
        <v>1156</v>
      </c>
      <c r="V1" s="38" t="s">
        <v>1154</v>
      </c>
      <c r="W1" s="38" t="s">
        <v>1147</v>
      </c>
      <c r="X1" s="38" t="s">
        <v>1148</v>
      </c>
      <c r="Y1" s="38" t="s">
        <v>1149</v>
      </c>
    </row>
    <row r="2" spans="1:25" s="2" customFormat="1" ht="15.75" customHeight="1" x14ac:dyDescent="0.15">
      <c r="A2" s="5" t="s">
        <v>15</v>
      </c>
      <c r="B2" s="5" t="s">
        <v>982</v>
      </c>
      <c r="C2" s="2">
        <v>6</v>
      </c>
      <c r="D2" s="40">
        <v>1000</v>
      </c>
      <c r="F2" s="43">
        <v>41899.791666666664</v>
      </c>
      <c r="G2" s="2" t="s">
        <v>962</v>
      </c>
      <c r="H2" s="1" t="s">
        <v>1131</v>
      </c>
      <c r="I2" s="1" t="s">
        <v>1135</v>
      </c>
      <c r="J2" s="2">
        <v>1</v>
      </c>
      <c r="K2" s="5" t="s">
        <v>971</v>
      </c>
      <c r="L2" s="14">
        <v>671.60806479999997</v>
      </c>
      <c r="M2" s="14">
        <v>9.5176850000000002</v>
      </c>
      <c r="N2" s="14">
        <v>3.341907</v>
      </c>
      <c r="O2" s="14">
        <v>0.489062</v>
      </c>
      <c r="P2" s="15">
        <v>6</v>
      </c>
      <c r="Q2" s="25">
        <v>457.43387269999999</v>
      </c>
      <c r="R2" s="45">
        <f>Q2--11.7</f>
        <v>469.13387269999998</v>
      </c>
      <c r="S2" s="46">
        <f>(Q2--11.7)/6</f>
        <v>78.188978783333326</v>
      </c>
      <c r="T2" s="25">
        <v>1.7586059999999999</v>
      </c>
      <c r="U2" s="46">
        <f>SQRT(T2^2+0.14^2)/6</f>
        <v>0.29402829905545563</v>
      </c>
      <c r="V2" s="45">
        <f>SQRT(T2^2+0.14^2)</f>
        <v>1.7641697943327337</v>
      </c>
      <c r="W2" s="25">
        <v>4.1106749999999996</v>
      </c>
      <c r="X2" s="25">
        <v>8.0896999999999997E-2</v>
      </c>
      <c r="Y2" s="26">
        <v>3</v>
      </c>
    </row>
    <row r="3" spans="1:25" ht="15.75" customHeight="1" x14ac:dyDescent="0.15">
      <c r="A3" s="4" t="s">
        <v>174</v>
      </c>
      <c r="B3" s="4" t="s">
        <v>1015</v>
      </c>
      <c r="C3" s="2">
        <v>12</v>
      </c>
      <c r="F3" s="43">
        <v>41900.041666666664</v>
      </c>
      <c r="G3" s="10" t="s">
        <v>1086</v>
      </c>
      <c r="H3" s="1" t="s">
        <v>1131</v>
      </c>
      <c r="I3" s="1" t="s">
        <v>1136</v>
      </c>
      <c r="J3" s="10">
        <v>1</v>
      </c>
      <c r="K3" s="5" t="s">
        <v>972</v>
      </c>
      <c r="L3" s="23">
        <v>1.3333333333333333</v>
      </c>
      <c r="M3" s="24">
        <v>41.284335475966884</v>
      </c>
      <c r="N3" s="23">
        <v>3.7171911667919915</v>
      </c>
      <c r="O3" s="24">
        <v>0.29230946995036095</v>
      </c>
      <c r="P3" s="16">
        <v>6</v>
      </c>
      <c r="Q3" s="25">
        <v>677.69038120000005</v>
      </c>
      <c r="R3" s="25">
        <f>Q3-Q2</f>
        <v>220.25650850000005</v>
      </c>
      <c r="S3" s="25">
        <f>(Q4-Q2)/12</f>
        <v>28.08324609166667</v>
      </c>
      <c r="T3" s="25">
        <v>17.353290000000001</v>
      </c>
      <c r="U3" s="25">
        <f>SQRT(T4^2+T2^2)/12</f>
        <v>0.24584292264562843</v>
      </c>
      <c r="V3" s="25">
        <f>SQRT(T3^2 + T2^2)</f>
        <v>17.442172137877098</v>
      </c>
      <c r="W3" s="25">
        <v>3.985824</v>
      </c>
      <c r="X3" s="25">
        <v>0.179234</v>
      </c>
      <c r="Y3" s="26">
        <v>3</v>
      </c>
    </row>
    <row r="4" spans="1:25" ht="15.75" customHeight="1" x14ac:dyDescent="0.15">
      <c r="A4" s="4" t="s">
        <v>229</v>
      </c>
      <c r="B4" s="4" t="s">
        <v>1048</v>
      </c>
      <c r="C4" s="2">
        <v>18</v>
      </c>
      <c r="F4" s="43">
        <v>41900.291666666664</v>
      </c>
      <c r="G4" s="8" t="s">
        <v>1106</v>
      </c>
      <c r="H4" s="1" t="s">
        <v>1131</v>
      </c>
      <c r="I4" s="1" t="s">
        <v>1137</v>
      </c>
      <c r="J4" s="10">
        <v>1</v>
      </c>
      <c r="K4" s="11" t="s">
        <v>1089</v>
      </c>
      <c r="L4" s="14">
        <v>959.39097809999998</v>
      </c>
      <c r="M4" s="14">
        <v>76.585830000000001</v>
      </c>
      <c r="N4" s="14">
        <v>3.0610050000000002</v>
      </c>
      <c r="O4" s="14">
        <v>0.62638799999999994</v>
      </c>
      <c r="P4" s="15">
        <v>6</v>
      </c>
      <c r="Q4" s="25">
        <v>794.43282580000005</v>
      </c>
      <c r="R4" s="25">
        <f t="shared" ref="R4:R66" si="0">Q4-Q3</f>
        <v>116.7424446</v>
      </c>
      <c r="S4" s="25">
        <f t="shared" ref="S4:S8" si="1">(Q5-Q3)/12</f>
        <v>58.254565598641399</v>
      </c>
      <c r="T4" s="25">
        <v>2.368646</v>
      </c>
      <c r="U4" s="25">
        <f t="shared" ref="U4:U8" si="2">SQRT(T5^2+T3^2)/12</f>
        <v>2.1121300883932301</v>
      </c>
      <c r="V4" s="25">
        <f t="shared" ref="V4:V33" si="3">SQRT(T4^2 + T3^2)</f>
        <v>17.514198745515483</v>
      </c>
      <c r="W4" s="25">
        <v>2.6896249999999999</v>
      </c>
      <c r="X4" s="25">
        <v>7.7342999999999995E-2</v>
      </c>
      <c r="Y4" s="26">
        <v>3</v>
      </c>
    </row>
    <row r="5" spans="1:25" ht="15.75" customHeight="1" x14ac:dyDescent="0.15">
      <c r="A5" s="4" t="s">
        <v>24</v>
      </c>
      <c r="B5" s="4" t="s">
        <v>983</v>
      </c>
      <c r="C5" s="2">
        <v>24</v>
      </c>
      <c r="F5" s="43">
        <v>41900.541666666664</v>
      </c>
      <c r="G5" s="8" t="s">
        <v>963</v>
      </c>
      <c r="H5" s="1" t="s">
        <v>1131</v>
      </c>
      <c r="I5" s="1" t="s">
        <v>1138</v>
      </c>
      <c r="J5" s="10">
        <v>1</v>
      </c>
      <c r="K5" s="5" t="s">
        <v>973</v>
      </c>
      <c r="L5" s="23">
        <v>1273.6256230684589</v>
      </c>
      <c r="M5" s="24">
        <v>58.767356383466932</v>
      </c>
      <c r="N5" s="23">
        <v>3.4733588120959658</v>
      </c>
      <c r="O5" s="24">
        <v>0.27250790596448682</v>
      </c>
      <c r="P5" s="16">
        <v>9</v>
      </c>
      <c r="Q5" s="27">
        <v>1376.7451683836969</v>
      </c>
      <c r="R5" s="25">
        <f t="shared" si="0"/>
        <v>582.31234258369682</v>
      </c>
      <c r="S5" s="25">
        <f t="shared" si="1"/>
        <v>15.689143232834255</v>
      </c>
      <c r="T5" s="28">
        <v>18.473245293085974</v>
      </c>
      <c r="U5" s="25">
        <f t="shared" si="2"/>
        <v>0.77306331504920733</v>
      </c>
      <c r="V5" s="25">
        <f t="shared" si="3"/>
        <v>18.624480543946429</v>
      </c>
      <c r="W5" s="27">
        <v>6.837761183333332</v>
      </c>
      <c r="X5" s="28">
        <v>0.236423573745694</v>
      </c>
      <c r="Y5" s="29">
        <v>6</v>
      </c>
    </row>
    <row r="6" spans="1:25" ht="15.75" customHeight="1" x14ac:dyDescent="0.15">
      <c r="A6" s="4" t="s">
        <v>85</v>
      </c>
      <c r="B6" s="4" t="s">
        <v>986</v>
      </c>
      <c r="C6" s="2">
        <v>30</v>
      </c>
      <c r="F6" s="43">
        <v>41900.791666666664</v>
      </c>
      <c r="G6" s="12" t="s">
        <v>965</v>
      </c>
      <c r="H6" s="1" t="s">
        <v>1131</v>
      </c>
      <c r="I6" s="1" t="s">
        <v>1139</v>
      </c>
      <c r="J6" s="10">
        <v>1</v>
      </c>
      <c r="K6" s="5" t="s">
        <v>974</v>
      </c>
      <c r="L6" s="14">
        <v>1390.143808</v>
      </c>
      <c r="M6" s="14">
        <v>22.78886</v>
      </c>
      <c r="N6" s="14">
        <v>3.9522659999999998</v>
      </c>
      <c r="O6" s="14">
        <v>0.15831700000000001</v>
      </c>
      <c r="P6" s="15">
        <v>5</v>
      </c>
      <c r="Q6" s="27">
        <v>982.7025445940111</v>
      </c>
      <c r="R6" s="25">
        <f t="shared" si="0"/>
        <v>-394.04262378968576</v>
      </c>
      <c r="S6" s="25">
        <f t="shared" si="1"/>
        <v>-17.87807567200457</v>
      </c>
      <c r="T6" s="28">
        <v>8.9692690980628562</v>
      </c>
      <c r="U6" s="25">
        <f t="shared" si="2"/>
        <v>2.3670714640768193</v>
      </c>
      <c r="V6" s="25">
        <f t="shared" si="3"/>
        <v>20.535544302793348</v>
      </c>
      <c r="W6" s="27">
        <v>5.6278586666666675</v>
      </c>
      <c r="X6" s="28">
        <v>0.4566381889128095</v>
      </c>
      <c r="Y6" s="29">
        <v>6</v>
      </c>
    </row>
    <row r="7" spans="1:25" ht="15.75" customHeight="1" x14ac:dyDescent="0.15">
      <c r="A7" s="4" t="s">
        <v>103</v>
      </c>
      <c r="B7" s="4" t="s">
        <v>989</v>
      </c>
      <c r="C7" s="2">
        <v>36</v>
      </c>
      <c r="F7" s="43">
        <v>41901.041666666664</v>
      </c>
      <c r="G7" s="12" t="s">
        <v>966</v>
      </c>
      <c r="H7" s="1" t="s">
        <v>1131</v>
      </c>
      <c r="I7" s="1" t="s">
        <v>1140</v>
      </c>
      <c r="J7" s="10">
        <v>1</v>
      </c>
      <c r="K7" s="5" t="s">
        <v>975</v>
      </c>
      <c r="L7" s="14">
        <v>1126.3838490000001</v>
      </c>
      <c r="M7" s="14">
        <v>82.727509999999995</v>
      </c>
      <c r="N7" s="14">
        <v>4.7603499999999999</v>
      </c>
      <c r="O7" s="14">
        <v>0.70459300000000002</v>
      </c>
      <c r="P7" s="15">
        <v>6</v>
      </c>
      <c r="Q7" s="27">
        <v>1162.208260319642</v>
      </c>
      <c r="R7" s="25">
        <f t="shared" si="0"/>
        <v>179.50571572563092</v>
      </c>
      <c r="S7" s="25">
        <f t="shared" si="1"/>
        <v>41.235902589255801</v>
      </c>
      <c r="T7" s="28">
        <v>21.577190314130636</v>
      </c>
      <c r="U7" s="25">
        <f t="shared" si="2"/>
        <v>2.6405060911595317</v>
      </c>
      <c r="V7" s="25">
        <f t="shared" si="3"/>
        <v>23.36713354277067</v>
      </c>
      <c r="W7" s="27">
        <v>8.108604183333334</v>
      </c>
      <c r="X7" s="28">
        <v>0.38970081724330258</v>
      </c>
      <c r="Y7" s="29">
        <v>6</v>
      </c>
    </row>
    <row r="8" spans="1:25" ht="15.75" customHeight="1" x14ac:dyDescent="0.15">
      <c r="A8" s="4" t="s">
        <v>120</v>
      </c>
      <c r="B8" s="4" t="s">
        <v>992</v>
      </c>
      <c r="C8" s="2">
        <v>42</v>
      </c>
      <c r="F8" s="43">
        <v>41901.291666666664</v>
      </c>
      <c r="G8" s="8" t="s">
        <v>967</v>
      </c>
      <c r="H8" s="1" t="s">
        <v>1131</v>
      </c>
      <c r="I8" s="1" t="s">
        <v>1141</v>
      </c>
      <c r="J8" s="10">
        <v>1</v>
      </c>
      <c r="K8" s="5" t="s">
        <v>976</v>
      </c>
      <c r="L8" s="14">
        <v>1378.025255</v>
      </c>
      <c r="M8" s="14">
        <v>54.598599999999998</v>
      </c>
      <c r="N8" s="14">
        <v>4.2608420000000002</v>
      </c>
      <c r="O8" s="14">
        <v>0.53291299999999997</v>
      </c>
      <c r="P8" s="15">
        <v>8</v>
      </c>
      <c r="Q8" s="27">
        <v>1477.5333756650807</v>
      </c>
      <c r="R8" s="25">
        <f t="shared" si="0"/>
        <v>315.32511534543869</v>
      </c>
      <c r="S8" s="25">
        <f t="shared" si="1"/>
        <v>34.427337497337668</v>
      </c>
      <c r="T8" s="28">
        <v>30.390120762501414</v>
      </c>
      <c r="U8" s="25">
        <f t="shared" si="2"/>
        <v>2.3029391035921338</v>
      </c>
      <c r="V8" s="25">
        <f t="shared" si="3"/>
        <v>37.271095795691764</v>
      </c>
      <c r="W8" s="27">
        <v>12.074222533333334</v>
      </c>
      <c r="X8" s="28">
        <v>0.63854740036825963</v>
      </c>
      <c r="Y8" s="29">
        <v>6</v>
      </c>
    </row>
    <row r="9" spans="1:25" ht="15.75" customHeight="1" x14ac:dyDescent="0.15">
      <c r="A9" s="4" t="s">
        <v>141</v>
      </c>
      <c r="B9" s="4" t="s">
        <v>996</v>
      </c>
      <c r="C9" s="2">
        <v>48</v>
      </c>
      <c r="F9" s="43">
        <v>41901.541666666664</v>
      </c>
      <c r="G9" s="8" t="s">
        <v>968</v>
      </c>
      <c r="H9" s="1" t="s">
        <v>1131</v>
      </c>
      <c r="I9" s="1" t="s">
        <v>1142</v>
      </c>
      <c r="J9" s="10">
        <v>1</v>
      </c>
      <c r="K9" s="5" t="s">
        <v>1078</v>
      </c>
      <c r="L9" s="14">
        <v>1539.458981</v>
      </c>
      <c r="M9" s="14">
        <v>37.562390000000001</v>
      </c>
      <c r="N9" s="14">
        <v>5.0722480000000001</v>
      </c>
      <c r="O9" s="14">
        <v>0.31595600000000001</v>
      </c>
      <c r="P9" s="15">
        <v>5</v>
      </c>
      <c r="Q9" s="27">
        <v>1575.336310287694</v>
      </c>
      <c r="R9" s="25">
        <f t="shared" si="0"/>
        <v>97.802934622613293</v>
      </c>
      <c r="S9" s="46">
        <f>(Q9-Q8)/6</f>
        <v>16.300489103768882</v>
      </c>
      <c r="T9" s="28">
        <v>17.266527279297527</v>
      </c>
      <c r="U9" s="47">
        <f>SQRT(T9^2+T8^2)/6</f>
        <v>5.8254527822263293</v>
      </c>
      <c r="V9" s="25">
        <f t="shared" si="3"/>
        <v>34.952716693357978</v>
      </c>
      <c r="W9" s="27">
        <v>12.00153742</v>
      </c>
      <c r="X9" s="28">
        <v>0.60302047707852513</v>
      </c>
      <c r="Y9" s="29">
        <v>5</v>
      </c>
    </row>
    <row r="10" spans="1:25" ht="15.75" customHeight="1" x14ac:dyDescent="0.15">
      <c r="A10" s="4" t="s">
        <v>146</v>
      </c>
      <c r="B10" s="4" t="s">
        <v>999</v>
      </c>
      <c r="C10" s="2">
        <v>6</v>
      </c>
      <c r="F10" s="43">
        <v>41899.791666666664</v>
      </c>
      <c r="G10" s="8" t="s">
        <v>969</v>
      </c>
      <c r="H10" s="36" t="s">
        <v>1150</v>
      </c>
      <c r="I10" s="1" t="s">
        <v>1135</v>
      </c>
      <c r="J10" s="10">
        <v>1</v>
      </c>
      <c r="K10" s="5" t="s">
        <v>1079</v>
      </c>
      <c r="L10" s="14">
        <v>10.48025443</v>
      </c>
      <c r="M10" s="14">
        <v>0.763517</v>
      </c>
      <c r="N10" s="14">
        <v>2.8088310000000001</v>
      </c>
      <c r="O10" s="14">
        <v>0.16858899999999999</v>
      </c>
      <c r="P10" s="15">
        <v>6</v>
      </c>
      <c r="Q10" s="25">
        <v>-6.3145667740000002</v>
      </c>
      <c r="R10" s="45">
        <f>Q10--11.7</f>
        <v>5.3854332259999991</v>
      </c>
      <c r="S10" s="46">
        <f>(Q10--11.7)/6</f>
        <v>0.89757220433333318</v>
      </c>
      <c r="T10" s="25">
        <v>0.121631</v>
      </c>
      <c r="U10" s="47">
        <f>SQRT(T10^2+0.14^2)/6</f>
        <v>3.0909410721314132E-2</v>
      </c>
      <c r="V10" s="45">
        <f>SQRT(T10^2+0.14^2)</f>
        <v>0.18545646432788479</v>
      </c>
      <c r="W10" s="25">
        <v>2.5747200000000001</v>
      </c>
      <c r="X10" s="25">
        <v>0.279837</v>
      </c>
      <c r="Y10" s="26">
        <v>3</v>
      </c>
    </row>
    <row r="11" spans="1:25" ht="15.75" customHeight="1" x14ac:dyDescent="0.15">
      <c r="A11" s="4" t="s">
        <v>150</v>
      </c>
      <c r="B11" s="4" t="s">
        <v>1002</v>
      </c>
      <c r="C11" s="2">
        <v>12</v>
      </c>
      <c r="F11" s="43">
        <v>41900.041666666664</v>
      </c>
      <c r="G11" s="8" t="s">
        <v>970</v>
      </c>
      <c r="H11" s="36" t="s">
        <v>1150</v>
      </c>
      <c r="I11" s="1" t="s">
        <v>1136</v>
      </c>
      <c r="J11" s="10">
        <v>1</v>
      </c>
      <c r="K11" s="5" t="s">
        <v>1080</v>
      </c>
      <c r="L11" s="23">
        <v>13.682086432656943</v>
      </c>
      <c r="M11" s="24">
        <v>0.44422795526739262</v>
      </c>
      <c r="N11" s="23">
        <v>3.6715975930530029</v>
      </c>
      <c r="O11" s="24">
        <v>8.147870269349515E-2</v>
      </c>
      <c r="P11" s="16">
        <v>3</v>
      </c>
      <c r="Q11" s="30">
        <v>-3.4694126398224419</v>
      </c>
      <c r="R11" s="25">
        <f t="shared" si="0"/>
        <v>2.8451541341775584</v>
      </c>
      <c r="S11" s="25">
        <f>(Q12-Q10)/12</f>
        <v>-0.12529548921990288</v>
      </c>
      <c r="T11" s="30">
        <v>8.243124320396715E-2</v>
      </c>
      <c r="U11" s="48">
        <f t="shared" ref="U11:U16" si="4">SQRT(T12^2+T10^2)/12</f>
        <v>5.0853701326137375E-2</v>
      </c>
      <c r="V11" s="25">
        <f t="shared" si="3"/>
        <v>0.14693199112906483</v>
      </c>
      <c r="W11" s="30">
        <v>4.4604903101826041</v>
      </c>
      <c r="X11" s="30">
        <v>0.19221244976039092</v>
      </c>
      <c r="Y11" s="31">
        <v>3</v>
      </c>
    </row>
    <row r="12" spans="1:25" ht="15.75" customHeight="1" x14ac:dyDescent="0.15">
      <c r="A12" s="4" t="s">
        <v>159</v>
      </c>
      <c r="B12" s="4" t="s">
        <v>1006</v>
      </c>
      <c r="C12" s="2">
        <v>18</v>
      </c>
      <c r="F12" s="43">
        <v>41900.291666666664</v>
      </c>
      <c r="G12" s="8" t="s">
        <v>978</v>
      </c>
      <c r="H12" s="36" t="s">
        <v>1150</v>
      </c>
      <c r="I12" s="1" t="s">
        <v>1137</v>
      </c>
      <c r="J12" s="10">
        <v>1</v>
      </c>
      <c r="K12" s="5" t="s">
        <v>1081</v>
      </c>
      <c r="L12" s="19">
        <v>39.579091300000002</v>
      </c>
      <c r="M12" s="19">
        <v>1.243941</v>
      </c>
      <c r="N12" s="19">
        <v>2.5928930000000001</v>
      </c>
      <c r="O12" s="19">
        <v>3.5879000000000001E-2</v>
      </c>
      <c r="P12" s="20">
        <v>3</v>
      </c>
      <c r="Q12" s="27">
        <v>-7.8181126446388349</v>
      </c>
      <c r="R12" s="25">
        <f t="shared" si="0"/>
        <v>-4.3487000048163935</v>
      </c>
      <c r="S12" s="25">
        <f t="shared" ref="S12:S16" si="5">(Q13-Q11)/12</f>
        <v>0.93372681250521172</v>
      </c>
      <c r="T12" s="28">
        <v>0.598000122903658</v>
      </c>
      <c r="U12" s="48">
        <f t="shared" si="4"/>
        <v>3.3121380682204576E-2</v>
      </c>
      <c r="V12" s="25">
        <f t="shared" si="3"/>
        <v>0.60365474971124156</v>
      </c>
      <c r="W12" s="27">
        <v>3.9633444982305659</v>
      </c>
      <c r="X12" s="28">
        <v>0.56869334675099559</v>
      </c>
      <c r="Y12" s="29">
        <v>3</v>
      </c>
    </row>
    <row r="13" spans="1:25" ht="15.75" customHeight="1" x14ac:dyDescent="0.15">
      <c r="A13" s="4" t="s">
        <v>163</v>
      </c>
      <c r="B13" s="4" t="s">
        <v>1009</v>
      </c>
      <c r="C13" s="2">
        <v>24</v>
      </c>
      <c r="F13" s="43">
        <v>41900.541666666664</v>
      </c>
      <c r="G13" s="8" t="s">
        <v>979</v>
      </c>
      <c r="H13" s="36" t="s">
        <v>1150</v>
      </c>
      <c r="I13" s="1" t="s">
        <v>1138</v>
      </c>
      <c r="J13" s="10">
        <v>1</v>
      </c>
      <c r="K13" s="5" t="s">
        <v>1082</v>
      </c>
      <c r="L13" s="23">
        <v>43.388301813062618</v>
      </c>
      <c r="M13" s="24">
        <v>2.9274856164391565</v>
      </c>
      <c r="N13" s="23">
        <v>4.0308416199948942</v>
      </c>
      <c r="O13" s="24">
        <v>0.3369845383308655</v>
      </c>
      <c r="P13" s="16">
        <v>3</v>
      </c>
      <c r="Q13" s="27">
        <v>7.7353091102400997</v>
      </c>
      <c r="R13" s="25">
        <f t="shared" si="0"/>
        <v>15.553421754878935</v>
      </c>
      <c r="S13" s="25">
        <f t="shared" si="5"/>
        <v>3.3393283902716515</v>
      </c>
      <c r="T13" s="28">
        <v>0.38881462644607717</v>
      </c>
      <c r="U13" s="48">
        <f t="shared" si="4"/>
        <v>5.6932467873436775E-2</v>
      </c>
      <c r="V13" s="25">
        <f t="shared" si="3"/>
        <v>0.71328883401550081</v>
      </c>
      <c r="W13" s="27">
        <v>6.549188714311164</v>
      </c>
      <c r="X13" s="28">
        <v>0.39373297105308208</v>
      </c>
      <c r="Y13" s="29">
        <v>5</v>
      </c>
    </row>
    <row r="14" spans="1:25" ht="15.75" customHeight="1" x14ac:dyDescent="0.15">
      <c r="A14" s="4" t="s">
        <v>169</v>
      </c>
      <c r="B14" s="4" t="s">
        <v>1012</v>
      </c>
      <c r="C14" s="2">
        <v>30</v>
      </c>
      <c r="F14" s="43">
        <v>41900.791666666664</v>
      </c>
      <c r="G14" s="8" t="s">
        <v>980</v>
      </c>
      <c r="H14" s="36" t="s">
        <v>1150</v>
      </c>
      <c r="I14" s="1" t="s">
        <v>1139</v>
      </c>
      <c r="J14" s="10">
        <v>1</v>
      </c>
      <c r="K14" s="5" t="s">
        <v>1083</v>
      </c>
      <c r="L14" s="23">
        <v>80.708382781120505</v>
      </c>
      <c r="M14" s="24">
        <v>0.65187095200363732</v>
      </c>
      <c r="N14" s="23">
        <v>4.1318502678847304</v>
      </c>
      <c r="O14" s="24">
        <v>0.27465013284325768</v>
      </c>
      <c r="P14" s="16">
        <v>3</v>
      </c>
      <c r="Q14" s="27">
        <v>32.253828038620981</v>
      </c>
      <c r="R14" s="25">
        <f t="shared" si="0"/>
        <v>24.518518928380882</v>
      </c>
      <c r="S14" s="25">
        <f t="shared" si="5"/>
        <v>5.7474240813324938E-2</v>
      </c>
      <c r="T14" s="28">
        <v>0.33036934231589499</v>
      </c>
      <c r="U14" s="48">
        <f t="shared" si="4"/>
        <v>6.0773190231887021E-2</v>
      </c>
      <c r="V14" s="25">
        <f t="shared" si="3"/>
        <v>0.51021634242803271</v>
      </c>
      <c r="W14" s="27">
        <v>13.303382903886565</v>
      </c>
      <c r="X14" s="28">
        <v>1.7143931928689407</v>
      </c>
      <c r="Y14" s="29">
        <v>8</v>
      </c>
    </row>
    <row r="15" spans="1:25" ht="15.75" customHeight="1" x14ac:dyDescent="0.15">
      <c r="A15" s="4" t="s">
        <v>177</v>
      </c>
      <c r="B15" s="4" t="s">
        <v>1016</v>
      </c>
      <c r="C15" s="2">
        <v>36</v>
      </c>
      <c r="F15" s="43">
        <v>41901.041666666664</v>
      </c>
      <c r="G15" s="8" t="s">
        <v>1087</v>
      </c>
      <c r="H15" s="36" t="s">
        <v>1150</v>
      </c>
      <c r="I15" s="1" t="s">
        <v>1140</v>
      </c>
      <c r="J15" s="10">
        <v>1</v>
      </c>
      <c r="K15" s="5" t="s">
        <v>1084</v>
      </c>
      <c r="L15" s="23">
        <v>27.977260076449284</v>
      </c>
      <c r="M15" s="24">
        <v>1.7522852373130231</v>
      </c>
      <c r="N15" s="23">
        <v>3.9615399109554659</v>
      </c>
      <c r="O15" s="24">
        <v>0.60842857497741309</v>
      </c>
      <c r="P15" s="16">
        <v>6</v>
      </c>
      <c r="Q15" s="27">
        <f>AVERAGE(7.7, 8.71, 8.77, 9.34, 8.06, 7.97)</f>
        <v>8.4249999999999989</v>
      </c>
      <c r="R15" s="25">
        <f t="shared" si="0"/>
        <v>-23.828828038620983</v>
      </c>
      <c r="S15" s="25">
        <f t="shared" si="5"/>
        <v>-2.5033745587739706</v>
      </c>
      <c r="T15" s="28">
        <f>STDEV(7.7, 8.71, 8.77, 9.34, 8.06, 7.97)</f>
        <v>0.61698460272522193</v>
      </c>
      <c r="U15" s="48">
        <f t="shared" si="4"/>
        <v>3.0547917240738631E-2</v>
      </c>
      <c r="V15" s="25">
        <f t="shared" si="3"/>
        <v>0.69986706047808611</v>
      </c>
      <c r="W15" s="27">
        <f>AVERAGE(3.57, 3.5, 4.43, 6.6, 5.79, 5.18)</f>
        <v>4.8449999999999998</v>
      </c>
      <c r="X15" s="28">
        <f>STDEV(3.57, 3.5, 4.43, 6.6, 5.79, 5.18)</f>
        <v>1.2403346322666335</v>
      </c>
      <c r="Y15" s="29">
        <v>6</v>
      </c>
    </row>
    <row r="16" spans="1:25" ht="15.75" customHeight="1" x14ac:dyDescent="0.15">
      <c r="A16" s="4" t="s">
        <v>180</v>
      </c>
      <c r="B16" s="4" t="s">
        <v>1019</v>
      </c>
      <c r="C16" s="2">
        <v>42</v>
      </c>
      <c r="F16" s="43">
        <v>41901.291666666664</v>
      </c>
      <c r="G16" s="8" t="s">
        <v>1088</v>
      </c>
      <c r="H16" s="36" t="s">
        <v>1150</v>
      </c>
      <c r="I16" s="1" t="s">
        <v>1141</v>
      </c>
      <c r="J16" s="10">
        <v>1</v>
      </c>
      <c r="K16" s="5" t="s">
        <v>1085</v>
      </c>
      <c r="L16" s="23">
        <v>21.273192787167059</v>
      </c>
      <c r="M16" s="24">
        <v>2.0867756193269162</v>
      </c>
      <c r="N16" s="23">
        <v>2.6439799947889591</v>
      </c>
      <c r="O16" s="24">
        <v>0.10098667522122981</v>
      </c>
      <c r="P16" s="16">
        <v>3</v>
      </c>
      <c r="Q16" s="27">
        <f>AVERAGE(2.31, 2.03, 2.3)</f>
        <v>2.2133333333333334</v>
      </c>
      <c r="R16" s="25">
        <f t="shared" si="0"/>
        <v>-6.211666666666666</v>
      </c>
      <c r="S16" s="25">
        <f t="shared" si="5"/>
        <v>-9.5705504767828062E-2</v>
      </c>
      <c r="T16" s="28">
        <f>STDEV(2.31, 2.03, 2.3)</f>
        <v>0.15885003409925147</v>
      </c>
      <c r="U16" s="48">
        <f t="shared" si="4"/>
        <v>5.3010315953748451E-2</v>
      </c>
      <c r="V16" s="25">
        <f t="shared" si="3"/>
        <v>0.637105433451429</v>
      </c>
      <c r="W16" s="27">
        <f>AVERAGE(2.8, 2, 2.3)</f>
        <v>2.3666666666666667</v>
      </c>
      <c r="X16" s="28">
        <f>STDEV(2.8, 2, 2.3)</f>
        <v>0.40414518843273883</v>
      </c>
      <c r="Y16" s="29">
        <v>3</v>
      </c>
    </row>
    <row r="17" spans="1:25" ht="15.75" customHeight="1" x14ac:dyDescent="0.15">
      <c r="A17" s="4" t="s">
        <v>188</v>
      </c>
      <c r="B17" s="4" t="s">
        <v>1022</v>
      </c>
      <c r="C17" s="2">
        <v>48</v>
      </c>
      <c r="F17" s="43">
        <v>41901.541666666664</v>
      </c>
      <c r="G17" s="8" t="s">
        <v>1090</v>
      </c>
      <c r="H17" s="36" t="s">
        <v>1150</v>
      </c>
      <c r="I17" s="1" t="s">
        <v>1142</v>
      </c>
      <c r="J17" s="10">
        <v>1</v>
      </c>
      <c r="K17" s="11" t="s">
        <v>1092</v>
      </c>
      <c r="L17" s="23">
        <v>19.789600493492138</v>
      </c>
      <c r="M17" s="24">
        <v>2.2285601460436366</v>
      </c>
      <c r="N17" s="23">
        <v>2.8609114142058614</v>
      </c>
      <c r="O17" s="24">
        <v>0.12552809993397088</v>
      </c>
      <c r="P17" s="16">
        <v>4</v>
      </c>
      <c r="Q17" s="27">
        <v>7.2765339427860622</v>
      </c>
      <c r="R17" s="25">
        <f t="shared" si="0"/>
        <v>5.0632006094527284</v>
      </c>
      <c r="S17" s="46">
        <f>(Q17-Q16)/6</f>
        <v>0.84386676824212137</v>
      </c>
      <c r="T17" s="28">
        <v>0.15486600027875169</v>
      </c>
      <c r="U17" s="47">
        <f>SQRT(T17^2+T16^2)/6</f>
        <v>3.6974770443157765E-2</v>
      </c>
      <c r="V17" s="25">
        <f t="shared" si="3"/>
        <v>0.22184862265894659</v>
      </c>
      <c r="W17" s="27">
        <v>2.3465080487154428</v>
      </c>
      <c r="X17" s="28">
        <v>0.44551943077963735</v>
      </c>
      <c r="Y17" s="29">
        <v>3</v>
      </c>
    </row>
    <row r="18" spans="1:25" ht="15.75" customHeight="1" x14ac:dyDescent="0.15">
      <c r="A18" s="4" t="s">
        <v>192</v>
      </c>
      <c r="B18" s="4" t="s">
        <v>1025</v>
      </c>
      <c r="C18" s="2">
        <v>6</v>
      </c>
      <c r="F18" s="43">
        <v>41899.791666666664</v>
      </c>
      <c r="G18" s="8" t="s">
        <v>1091</v>
      </c>
      <c r="H18" s="8" t="s">
        <v>1132</v>
      </c>
      <c r="I18" s="1" t="s">
        <v>1135</v>
      </c>
      <c r="J18" s="10">
        <v>1</v>
      </c>
      <c r="K18" s="11" t="s">
        <v>1093</v>
      </c>
      <c r="L18" s="23">
        <v>1886.041498100747</v>
      </c>
      <c r="M18" s="24">
        <v>43.666156011686112</v>
      </c>
      <c r="N18" s="23">
        <v>4.8047908833333333</v>
      </c>
      <c r="O18" s="24">
        <v>0.37183594131609948</v>
      </c>
      <c r="P18" s="16">
        <v>6</v>
      </c>
      <c r="Q18" s="27">
        <v>342.64496728186515</v>
      </c>
      <c r="R18" s="45">
        <f>Q18--11.7</f>
        <v>354.34496728186514</v>
      </c>
      <c r="S18" s="46">
        <f>(Q18--11.7)/6</f>
        <v>59.057494546977523</v>
      </c>
      <c r="T18" s="28">
        <v>2.955926194357426</v>
      </c>
      <c r="U18" s="47">
        <f>SQRT(T18^2+0.14^2)/6</f>
        <v>0.49320661848110475</v>
      </c>
      <c r="V18" s="45">
        <f>SQRT(T18^2+0.14^2)</f>
        <v>2.9592397108866284</v>
      </c>
      <c r="W18" s="27">
        <v>7.0083233333333341</v>
      </c>
      <c r="X18" s="28">
        <v>0.55692073053150637</v>
      </c>
      <c r="Y18" s="29">
        <v>6</v>
      </c>
    </row>
    <row r="19" spans="1:25" ht="15.75" customHeight="1" x14ac:dyDescent="0.15">
      <c r="A19" s="4" t="s">
        <v>198</v>
      </c>
      <c r="B19" s="4" t="s">
        <v>1029</v>
      </c>
      <c r="C19" s="2">
        <v>12</v>
      </c>
      <c r="F19" s="43">
        <v>41900.041666666664</v>
      </c>
      <c r="G19" s="8" t="s">
        <v>1095</v>
      </c>
      <c r="H19" s="8" t="s">
        <v>1132</v>
      </c>
      <c r="I19" s="1" t="s">
        <v>1136</v>
      </c>
      <c r="J19" s="10">
        <v>1</v>
      </c>
      <c r="K19" s="11" t="s">
        <v>1094</v>
      </c>
      <c r="L19" s="23">
        <v>2144.3629628948415</v>
      </c>
      <c r="M19" s="24">
        <v>72.396164299346822</v>
      </c>
      <c r="N19" s="23">
        <v>4.4825438999999996</v>
      </c>
      <c r="O19" s="24">
        <v>0.22775192125584362</v>
      </c>
      <c r="P19" s="16">
        <v>6</v>
      </c>
      <c r="Q19" s="27">
        <v>438.71176062718598</v>
      </c>
      <c r="R19" s="25">
        <f t="shared" si="0"/>
        <v>96.066793345320832</v>
      </c>
      <c r="S19" s="25">
        <f>(Q20-Q18)/12</f>
        <v>18.460821549632371</v>
      </c>
      <c r="T19" s="28">
        <v>4.9064515157083894</v>
      </c>
      <c r="U19" s="48">
        <f t="shared" ref="U19:U24" si="6">SQRT(T20^2+T18^2)/12</f>
        <v>0.56716362796107844</v>
      </c>
      <c r="V19" s="25">
        <f t="shared" si="3"/>
        <v>5.7280682732039363</v>
      </c>
      <c r="W19" s="27">
        <v>10.5291324</v>
      </c>
      <c r="X19" s="28">
        <v>0.25046840533878933</v>
      </c>
      <c r="Y19" s="29">
        <v>6</v>
      </c>
    </row>
    <row r="20" spans="1:25" ht="15.75" customHeight="1" x14ac:dyDescent="0.15">
      <c r="A20" s="4" t="s">
        <v>203</v>
      </c>
      <c r="B20" s="4" t="s">
        <v>1032</v>
      </c>
      <c r="C20" s="2">
        <v>18</v>
      </c>
      <c r="F20" s="43">
        <v>41900.291666666664</v>
      </c>
      <c r="G20" s="8" t="s">
        <v>1096</v>
      </c>
      <c r="H20" s="8" t="s">
        <v>1132</v>
      </c>
      <c r="I20" s="1" t="s">
        <v>1137</v>
      </c>
      <c r="J20" s="10">
        <v>1</v>
      </c>
      <c r="K20" s="11" t="s">
        <v>1098</v>
      </c>
      <c r="L20" s="23">
        <v>1942.7002481218899</v>
      </c>
      <c r="M20" s="24">
        <v>44.243559170429492</v>
      </c>
      <c r="N20" s="23">
        <v>4.9731520115927541</v>
      </c>
      <c r="O20" s="24">
        <v>0.34976386921012226</v>
      </c>
      <c r="P20" s="16">
        <v>8</v>
      </c>
      <c r="Q20" s="27">
        <v>564.1748258774536</v>
      </c>
      <c r="R20" s="25">
        <f t="shared" si="0"/>
        <v>125.46306525026762</v>
      </c>
      <c r="S20" s="25">
        <f t="shared" ref="S20:S24" si="7">(Q21-Q19)/12</f>
        <v>25.703113600835575</v>
      </c>
      <c r="T20" s="28">
        <v>6.1305497290631017</v>
      </c>
      <c r="U20" s="48">
        <f t="shared" si="6"/>
        <v>0.82947350640820117</v>
      </c>
      <c r="V20" s="25">
        <f t="shared" si="3"/>
        <v>7.8521911882297433</v>
      </c>
      <c r="W20" s="27">
        <v>9.0351450616704607</v>
      </c>
      <c r="X20" s="28">
        <v>0.21477647821838025</v>
      </c>
      <c r="Y20" s="29">
        <v>6</v>
      </c>
    </row>
    <row r="21" spans="1:25" ht="15.75" customHeight="1" x14ac:dyDescent="0.15">
      <c r="A21" s="4" t="s">
        <v>208</v>
      </c>
      <c r="B21" s="4" t="s">
        <v>1035</v>
      </c>
      <c r="C21" s="2">
        <v>24</v>
      </c>
      <c r="F21" s="43">
        <v>41900.541666666664</v>
      </c>
      <c r="G21" s="8" t="s">
        <v>1097</v>
      </c>
      <c r="H21" s="8" t="s">
        <v>1132</v>
      </c>
      <c r="I21" s="1" t="s">
        <v>1138</v>
      </c>
      <c r="J21" s="10">
        <v>1</v>
      </c>
      <c r="K21" s="11" t="s">
        <v>1099</v>
      </c>
      <c r="L21" s="23">
        <v>2212.9566669198593</v>
      </c>
      <c r="M21" s="24">
        <v>63.018189583235326</v>
      </c>
      <c r="N21" s="23">
        <v>3.5385972453071188</v>
      </c>
      <c r="O21" s="24">
        <v>0.16702977611370121</v>
      </c>
      <c r="P21" s="16">
        <v>9</v>
      </c>
      <c r="Q21" s="27">
        <v>747.14912383721287</v>
      </c>
      <c r="R21" s="25">
        <f t="shared" si="0"/>
        <v>182.97429795975927</v>
      </c>
      <c r="S21" s="25">
        <f t="shared" si="7"/>
        <v>42.69460694906838</v>
      </c>
      <c r="T21" s="28">
        <v>8.6603995526748978</v>
      </c>
      <c r="U21" s="48">
        <f t="shared" si="6"/>
        <v>2.7124430290206871</v>
      </c>
      <c r="V21" s="25">
        <f t="shared" si="3"/>
        <v>10.610662580276843</v>
      </c>
      <c r="W21" s="27">
        <v>5.1954214282459406</v>
      </c>
      <c r="X21" s="28">
        <v>0.2140475420428013</v>
      </c>
      <c r="Y21" s="29">
        <v>6</v>
      </c>
    </row>
    <row r="22" spans="1:25" ht="15.75" customHeight="1" x14ac:dyDescent="0.15">
      <c r="A22" s="4" t="s">
        <v>214</v>
      </c>
      <c r="B22" s="4" t="s">
        <v>1039</v>
      </c>
      <c r="C22" s="2">
        <v>30</v>
      </c>
      <c r="F22" s="43">
        <v>41900.791666666664</v>
      </c>
      <c r="G22" s="8" t="s">
        <v>1101</v>
      </c>
      <c r="H22" s="8" t="s">
        <v>1132</v>
      </c>
      <c r="I22" s="1" t="s">
        <v>1139</v>
      </c>
      <c r="J22" s="10">
        <v>1</v>
      </c>
      <c r="K22" s="11" t="s">
        <v>1100</v>
      </c>
      <c r="L22" s="23">
        <v>2612.2936563545218</v>
      </c>
      <c r="M22" s="24">
        <v>112.60723609406888</v>
      </c>
      <c r="N22" s="23">
        <v>3.5720695888888887</v>
      </c>
      <c r="O22" s="24">
        <v>0.23896705060428544</v>
      </c>
      <c r="P22" s="16">
        <v>9</v>
      </c>
      <c r="Q22" s="27">
        <v>1076.5101092662742</v>
      </c>
      <c r="R22" s="25">
        <f t="shared" si="0"/>
        <v>329.36098542906132</v>
      </c>
      <c r="S22" s="25">
        <f t="shared" si="7"/>
        <v>50.387936378818921</v>
      </c>
      <c r="T22" s="28">
        <v>31.966769538973203</v>
      </c>
      <c r="U22" s="48">
        <f t="shared" si="6"/>
        <v>1.8296034614458845</v>
      </c>
      <c r="V22" s="25">
        <f t="shared" si="3"/>
        <v>33.119131558206604</v>
      </c>
      <c r="W22" s="27">
        <v>4.6094463126564991</v>
      </c>
      <c r="X22" s="28">
        <v>0.16178367698980073</v>
      </c>
      <c r="Y22" s="29">
        <v>6</v>
      </c>
    </row>
    <row r="23" spans="1:25" ht="15.75" customHeight="1" x14ac:dyDescent="0.15">
      <c r="A23" s="4" t="s">
        <v>218</v>
      </c>
      <c r="B23" s="4" t="s">
        <v>1042</v>
      </c>
      <c r="C23" s="2">
        <v>36</v>
      </c>
      <c r="F23" s="43">
        <v>41901.041666666664</v>
      </c>
      <c r="G23" s="8" t="s">
        <v>1102</v>
      </c>
      <c r="H23" s="8" t="s">
        <v>1132</v>
      </c>
      <c r="I23" s="1" t="s">
        <v>1140</v>
      </c>
      <c r="J23" s="10">
        <v>1</v>
      </c>
      <c r="K23" s="11" t="s">
        <v>1104</v>
      </c>
      <c r="L23" s="23">
        <v>3422.9548131830497</v>
      </c>
      <c r="M23" s="24">
        <v>140.68220046493406</v>
      </c>
      <c r="N23" s="23">
        <v>3.9196189270087083</v>
      </c>
      <c r="O23" s="24">
        <v>0.65774113711831361</v>
      </c>
      <c r="P23" s="16">
        <v>10</v>
      </c>
      <c r="Q23" s="27">
        <v>1351.8043603830399</v>
      </c>
      <c r="R23" s="25">
        <f t="shared" si="0"/>
        <v>275.29425111676574</v>
      </c>
      <c r="S23" s="25">
        <f t="shared" si="7"/>
        <v>16.540819255513401</v>
      </c>
      <c r="T23" s="28">
        <v>20.174987250341303</v>
      </c>
      <c r="U23" s="48">
        <f t="shared" si="6"/>
        <v>3.2582729626679838</v>
      </c>
      <c r="V23" s="25">
        <f t="shared" si="3"/>
        <v>37.800852706113112</v>
      </c>
      <c r="W23" s="27">
        <v>3.9821997255199206</v>
      </c>
      <c r="X23" s="28">
        <v>0.12288329227407696</v>
      </c>
      <c r="Y23" s="29">
        <v>3</v>
      </c>
    </row>
    <row r="24" spans="1:25" ht="15.75" customHeight="1" x14ac:dyDescent="0.15">
      <c r="A24" s="4" t="s">
        <v>225</v>
      </c>
      <c r="B24" s="4" t="s">
        <v>1045</v>
      </c>
      <c r="C24" s="2">
        <v>42</v>
      </c>
      <c r="F24" s="43">
        <v>41901.291666666664</v>
      </c>
      <c r="G24" s="8" t="s">
        <v>1103</v>
      </c>
      <c r="H24" s="8" t="s">
        <v>1132</v>
      </c>
      <c r="I24" s="1" t="s">
        <v>1141</v>
      </c>
      <c r="J24" s="10">
        <v>1</v>
      </c>
      <c r="K24" s="11" t="s">
        <v>1105</v>
      </c>
      <c r="L24" s="23">
        <v>2737.5756836499436</v>
      </c>
      <c r="M24" s="24">
        <v>81.958170032724937</v>
      </c>
      <c r="N24" s="23">
        <v>3.4632527629498693</v>
      </c>
      <c r="O24" s="24">
        <v>0.37712947105061889</v>
      </c>
      <c r="P24" s="16">
        <v>11</v>
      </c>
      <c r="Q24" s="27">
        <v>1274.999940332435</v>
      </c>
      <c r="R24" s="25">
        <f t="shared" si="0"/>
        <v>-76.804420050604904</v>
      </c>
      <c r="S24" s="25">
        <f t="shared" si="7"/>
        <v>36.448497880005561</v>
      </c>
      <c r="T24" s="28">
        <v>22.513973304031339</v>
      </c>
      <c r="U24" s="48">
        <f t="shared" si="6"/>
        <v>3.2201237520513644</v>
      </c>
      <c r="V24" s="25">
        <f t="shared" si="3"/>
        <v>30.230929600097809</v>
      </c>
      <c r="W24" s="27">
        <v>3.7503901097854544</v>
      </c>
      <c r="X24" s="28">
        <v>0.22121938452222675</v>
      </c>
      <c r="Y24" s="29">
        <v>3</v>
      </c>
    </row>
    <row r="25" spans="1:25" ht="15.75" customHeight="1" x14ac:dyDescent="0.15">
      <c r="A25" s="4" t="s">
        <v>230</v>
      </c>
      <c r="B25" s="4" t="s">
        <v>1049</v>
      </c>
      <c r="C25" s="2">
        <v>48</v>
      </c>
      <c r="F25" s="43">
        <v>41901.541666666664</v>
      </c>
      <c r="G25" s="8" t="s">
        <v>1108</v>
      </c>
      <c r="H25" s="8" t="s">
        <v>1132</v>
      </c>
      <c r="I25" s="1" t="s">
        <v>1142</v>
      </c>
      <c r="J25" s="10">
        <v>1</v>
      </c>
      <c r="K25" s="11" t="s">
        <v>1107</v>
      </c>
      <c r="L25" s="23">
        <v>3333.6305755556341</v>
      </c>
      <c r="M25" s="24">
        <v>87.780410233719664</v>
      </c>
      <c r="N25" s="23">
        <v>4.6497527611200997</v>
      </c>
      <c r="O25" s="24">
        <v>0.33420755745793301</v>
      </c>
      <c r="P25" s="16">
        <v>9</v>
      </c>
      <c r="Q25" s="27">
        <v>1789.1863349431067</v>
      </c>
      <c r="R25" s="25">
        <f t="shared" si="0"/>
        <v>514.18639461067164</v>
      </c>
      <c r="S25" s="46">
        <f>(Q25-Q24)/6</f>
        <v>85.697732435111945</v>
      </c>
      <c r="T25" s="28">
        <v>32.956551008201956</v>
      </c>
      <c r="U25" s="47">
        <f>SQRT(T25^2+T24^2)/6</f>
        <v>6.6520950089486277</v>
      </c>
      <c r="V25" s="25">
        <f t="shared" si="3"/>
        <v>39.912570053691766</v>
      </c>
      <c r="W25" s="27">
        <v>4.7733773984720891</v>
      </c>
      <c r="X25" s="28">
        <v>0.20113273938891363</v>
      </c>
      <c r="Y25" s="29">
        <v>3</v>
      </c>
    </row>
    <row r="26" spans="1:25" ht="15.75" customHeight="1" x14ac:dyDescent="0.15">
      <c r="A26" s="4" t="s">
        <v>234</v>
      </c>
      <c r="B26" s="4" t="s">
        <v>1052</v>
      </c>
      <c r="C26" s="2">
        <v>6</v>
      </c>
      <c r="F26" s="43">
        <v>41899.791666666664</v>
      </c>
      <c r="G26" s="8" t="s">
        <v>1109</v>
      </c>
      <c r="H26" s="37" t="s">
        <v>1133</v>
      </c>
      <c r="I26" s="1" t="s">
        <v>1135</v>
      </c>
      <c r="J26" s="10">
        <v>1</v>
      </c>
      <c r="K26" s="11" t="s">
        <v>1112</v>
      </c>
      <c r="L26" s="21">
        <v>-10.163081662303911</v>
      </c>
      <c r="M26" s="21">
        <v>8.09445888561003E-2</v>
      </c>
      <c r="N26" s="21">
        <v>4.1993301491676727</v>
      </c>
      <c r="O26" s="21">
        <v>0.46587403684414846</v>
      </c>
      <c r="P26" s="22">
        <v>3</v>
      </c>
      <c r="Q26" s="27">
        <v>-11.234209173444601</v>
      </c>
      <c r="R26" s="45">
        <f>Q26--11.7</f>
        <v>0.4657908265553985</v>
      </c>
      <c r="S26" s="46">
        <f>(Q26--11.7)/6</f>
        <v>7.7631804425899745E-2</v>
      </c>
      <c r="T26" s="28">
        <v>0.19069135702935347</v>
      </c>
      <c r="U26" s="47">
        <f>SQRT(T26^2+0.14^2)/6</f>
        <v>3.9427568487352842E-2</v>
      </c>
      <c r="V26" s="45">
        <f>SQRT(T26^2+0.14^2)</f>
        <v>0.23656541092411704</v>
      </c>
      <c r="W26" s="27">
        <v>10.2277728</v>
      </c>
      <c r="X26" s="28">
        <v>0.25392652184454839</v>
      </c>
      <c r="Y26" s="29">
        <v>3</v>
      </c>
    </row>
    <row r="27" spans="1:25" ht="15.75" customHeight="1" x14ac:dyDescent="0.15">
      <c r="A27" s="4" t="s">
        <v>241</v>
      </c>
      <c r="B27" s="4" t="s">
        <v>1055</v>
      </c>
      <c r="C27" s="2">
        <v>12</v>
      </c>
      <c r="F27" s="43">
        <v>41900.041666666664</v>
      </c>
      <c r="G27" s="8" t="s">
        <v>1110</v>
      </c>
      <c r="H27" s="37" t="s">
        <v>1133</v>
      </c>
      <c r="I27" s="1" t="s">
        <v>1136</v>
      </c>
      <c r="J27" s="10">
        <v>1</v>
      </c>
      <c r="K27" s="11" t="s">
        <v>1113</v>
      </c>
      <c r="L27" s="17">
        <v>-9.6238147287629641</v>
      </c>
      <c r="M27" s="17">
        <v>5.9792420542474321E-2</v>
      </c>
      <c r="N27" s="17">
        <v>4.2686393435131738</v>
      </c>
      <c r="O27" s="17">
        <v>0.11727544555340416</v>
      </c>
      <c r="P27" s="18">
        <v>3</v>
      </c>
      <c r="Q27" s="27">
        <v>-14.8283099264876</v>
      </c>
      <c r="R27" s="25">
        <f t="shared" si="0"/>
        <v>-3.5941007530429996</v>
      </c>
      <c r="S27" s="25">
        <f>(Q28-Q26)/12</f>
        <v>-0.25059349528246172</v>
      </c>
      <c r="T27" s="28">
        <v>8.1639583973874316E-2</v>
      </c>
      <c r="U27" s="48">
        <f t="shared" ref="U27:U32" si="8">SQRT(T28^2+T26^2)/12</f>
        <v>1.776419100263929E-2</v>
      </c>
      <c r="V27" s="25">
        <f t="shared" si="3"/>
        <v>0.20743243554739366</v>
      </c>
      <c r="W27" s="27">
        <v>6.5977847666666669</v>
      </c>
      <c r="X27" s="28">
        <v>0.28762690090611015</v>
      </c>
      <c r="Y27" s="29">
        <v>3</v>
      </c>
    </row>
    <row r="28" spans="1:25" ht="15.75" customHeight="1" x14ac:dyDescent="0.15">
      <c r="A28" s="4" t="s">
        <v>245</v>
      </c>
      <c r="B28" s="4" t="s">
        <v>1058</v>
      </c>
      <c r="C28" s="2">
        <v>18</v>
      </c>
      <c r="F28" s="43">
        <v>41900.291666666664</v>
      </c>
      <c r="G28" s="8" t="s">
        <v>1111</v>
      </c>
      <c r="H28" s="37" t="s">
        <v>1133</v>
      </c>
      <c r="I28" s="1" t="s">
        <v>1137</v>
      </c>
      <c r="J28" s="10">
        <v>1</v>
      </c>
      <c r="K28" s="11" t="s">
        <v>1114</v>
      </c>
      <c r="L28" s="17">
        <v>-5.1712451911862178</v>
      </c>
      <c r="M28" s="17">
        <v>1.2570018184970373</v>
      </c>
      <c r="N28" s="17">
        <v>3.9984908452914585</v>
      </c>
      <c r="O28" s="17">
        <v>0.34422015891568547</v>
      </c>
      <c r="P28" s="18">
        <v>9</v>
      </c>
      <c r="Q28" s="27">
        <v>-14.241331116834141</v>
      </c>
      <c r="R28" s="25">
        <f t="shared" si="0"/>
        <v>0.58697880965345917</v>
      </c>
      <c r="S28" s="25">
        <f t="shared" ref="S28:S32" si="9">(Q29-Q27)/12</f>
        <v>0.3201368637860833</v>
      </c>
      <c r="T28" s="28">
        <v>9.5280531900130319E-2</v>
      </c>
      <c r="U28" s="48">
        <f t="shared" si="8"/>
        <v>7.8037087439545927E-3</v>
      </c>
      <c r="V28" s="25">
        <f t="shared" si="3"/>
        <v>0.12547271189624867</v>
      </c>
      <c r="W28" s="27">
        <v>6.914802233333333</v>
      </c>
      <c r="X28" s="28">
        <v>0.23389756864615624</v>
      </c>
      <c r="Y28" s="29">
        <v>3</v>
      </c>
    </row>
    <row r="29" spans="1:25" ht="15.75" customHeight="1" x14ac:dyDescent="0.15">
      <c r="A29" s="4" t="s">
        <v>252</v>
      </c>
      <c r="B29" s="4" t="s">
        <v>1062</v>
      </c>
      <c r="C29" s="2">
        <v>24</v>
      </c>
      <c r="F29" s="43">
        <v>41900.541666666664</v>
      </c>
      <c r="G29" s="8" t="s">
        <v>1116</v>
      </c>
      <c r="H29" s="37" t="s">
        <v>1133</v>
      </c>
      <c r="I29" s="1" t="s">
        <v>1138</v>
      </c>
      <c r="J29" s="10">
        <v>1</v>
      </c>
      <c r="K29" s="11" t="s">
        <v>1115</v>
      </c>
      <c r="L29" s="17">
        <v>-12.206695686901314</v>
      </c>
      <c r="M29" s="17">
        <v>1.3419095540546839</v>
      </c>
      <c r="N29" s="17">
        <v>4.2966429756606992</v>
      </c>
      <c r="O29" s="17">
        <v>0.25636171689920961</v>
      </c>
      <c r="P29" s="18">
        <v>9</v>
      </c>
      <c r="Q29" s="27">
        <v>-10.986667561054601</v>
      </c>
      <c r="R29" s="25">
        <f t="shared" si="0"/>
        <v>3.2546635557795405</v>
      </c>
      <c r="S29" s="25">
        <f t="shared" si="9"/>
        <v>0.27548894739611179</v>
      </c>
      <c r="T29" s="28">
        <v>4.5872340595187529E-2</v>
      </c>
      <c r="U29" s="48">
        <f t="shared" si="8"/>
        <v>1.0779484468156573E-2</v>
      </c>
      <c r="V29" s="25">
        <f t="shared" si="3"/>
        <v>0.10574805620366097</v>
      </c>
      <c r="W29" s="27">
        <v>11.005746633333333</v>
      </c>
      <c r="X29" s="28">
        <v>0.14721081949219378</v>
      </c>
      <c r="Y29" s="29">
        <v>3</v>
      </c>
    </row>
    <row r="30" spans="1:25" ht="15.75" customHeight="1" x14ac:dyDescent="0.15">
      <c r="A30" s="4" t="s">
        <v>259</v>
      </c>
      <c r="B30" s="4" t="s">
        <v>1065</v>
      </c>
      <c r="C30" s="2">
        <v>30</v>
      </c>
      <c r="F30" s="43">
        <v>41900.791666666664</v>
      </c>
      <c r="G30" s="8" t="s">
        <v>1117</v>
      </c>
      <c r="H30" s="37" t="s">
        <v>1133</v>
      </c>
      <c r="I30" s="1" t="s">
        <v>1139</v>
      </c>
      <c r="J30" s="10">
        <v>1</v>
      </c>
      <c r="K30" s="11" t="s">
        <v>1119</v>
      </c>
      <c r="L30" s="21">
        <v>-9.2295290754899266</v>
      </c>
      <c r="M30" s="21">
        <v>0.1809163252043601</v>
      </c>
      <c r="N30" s="21">
        <v>3.1846880431650022</v>
      </c>
      <c r="O30" s="21">
        <v>6.7206446422522784E-2</v>
      </c>
      <c r="P30" s="22">
        <v>3</v>
      </c>
      <c r="Q30" s="27">
        <v>-10.935463748080799</v>
      </c>
      <c r="R30" s="25">
        <f t="shared" si="0"/>
        <v>5.1203812973801277E-2</v>
      </c>
      <c r="S30" s="25">
        <f t="shared" si="9"/>
        <v>-0.16381264007131868</v>
      </c>
      <c r="T30" s="28">
        <v>8.7487309584403108E-2</v>
      </c>
      <c r="U30" s="48">
        <f t="shared" si="8"/>
        <v>6.510918984488339E-3</v>
      </c>
      <c r="V30" s="25">
        <f t="shared" si="3"/>
        <v>9.8784112943317362E-2</v>
      </c>
      <c r="W30" s="27">
        <v>11.297036033333333</v>
      </c>
      <c r="X30" s="28">
        <v>0.32433589211467684</v>
      </c>
      <c r="Y30" s="29">
        <v>3</v>
      </c>
    </row>
    <row r="31" spans="1:25" ht="15.75" customHeight="1" x14ac:dyDescent="0.15">
      <c r="A31" s="4" t="s">
        <v>263</v>
      </c>
      <c r="B31" s="4" t="s">
        <v>1068</v>
      </c>
      <c r="C31" s="2">
        <v>36</v>
      </c>
      <c r="F31" s="43">
        <v>41901.041666666664</v>
      </c>
      <c r="G31" s="8" t="s">
        <v>1118</v>
      </c>
      <c r="H31" s="37" t="s">
        <v>1133</v>
      </c>
      <c r="I31" s="1" t="s">
        <v>1140</v>
      </c>
      <c r="J31" s="10">
        <v>1</v>
      </c>
      <c r="K31" s="11" t="s">
        <v>1120</v>
      </c>
      <c r="L31" s="23">
        <v>-9.8245343852399891</v>
      </c>
      <c r="M31" s="24">
        <v>0.16736999520885965</v>
      </c>
      <c r="N31" s="23">
        <v>3.8906373938045937</v>
      </c>
      <c r="O31" s="24">
        <v>0.33425835378278251</v>
      </c>
      <c r="P31" s="16">
        <v>6</v>
      </c>
      <c r="Q31" s="27">
        <v>-12.952419241910425</v>
      </c>
      <c r="R31" s="25">
        <f t="shared" si="0"/>
        <v>-2.0169554938296255</v>
      </c>
      <c r="S31" s="25">
        <f t="shared" si="9"/>
        <v>-3.0151472650699802E-2</v>
      </c>
      <c r="T31" s="28">
        <v>6.3247022661697572E-2</v>
      </c>
      <c r="U31" s="48">
        <f t="shared" si="8"/>
        <v>1.0221689278780329E-2</v>
      </c>
      <c r="V31" s="25">
        <f t="shared" si="3"/>
        <v>0.10795469055991258</v>
      </c>
      <c r="W31" s="27">
        <v>8.9511886666666669</v>
      </c>
      <c r="X31" s="28">
        <v>0.32927485647321075</v>
      </c>
      <c r="Y31" s="29">
        <v>3</v>
      </c>
    </row>
    <row r="32" spans="1:25" ht="15.75" customHeight="1" x14ac:dyDescent="0.15">
      <c r="A32" s="4" t="s">
        <v>270</v>
      </c>
      <c r="B32" s="4" t="s">
        <v>1072</v>
      </c>
      <c r="C32" s="2">
        <v>42</v>
      </c>
      <c r="F32" s="43">
        <v>41901.291666666664</v>
      </c>
      <c r="G32" s="8" t="s">
        <v>1122</v>
      </c>
      <c r="H32" s="37" t="s">
        <v>1133</v>
      </c>
      <c r="I32" s="1" t="s">
        <v>1141</v>
      </c>
      <c r="J32" s="10">
        <v>1</v>
      </c>
      <c r="K32" s="11" t="s">
        <v>1121</v>
      </c>
      <c r="L32" s="17">
        <v>-8.7230315494135944</v>
      </c>
      <c r="M32" s="17">
        <v>0.23572379983377512</v>
      </c>
      <c r="N32" s="17">
        <v>4.4341133370902792</v>
      </c>
      <c r="O32" s="17">
        <v>0.50459303831656566</v>
      </c>
      <c r="P32" s="18">
        <v>8</v>
      </c>
      <c r="Q32" s="27">
        <v>-11.297281419889197</v>
      </c>
      <c r="R32" s="25">
        <f t="shared" si="0"/>
        <v>1.6551378220212278</v>
      </c>
      <c r="S32" s="25">
        <f t="shared" si="9"/>
        <v>-6.8017427057383451E-2</v>
      </c>
      <c r="T32" s="28">
        <v>8.5973907833720831E-2</v>
      </c>
      <c r="U32" s="48">
        <f t="shared" si="8"/>
        <v>1.2610145260000559E-2</v>
      </c>
      <c r="V32" s="25">
        <f t="shared" si="3"/>
        <v>0.10673190105947898</v>
      </c>
      <c r="W32" s="27">
        <v>10.594009299999998</v>
      </c>
      <c r="X32" s="28">
        <v>0.11319395165780735</v>
      </c>
      <c r="Y32" s="29">
        <v>3</v>
      </c>
    </row>
    <row r="33" spans="1:25" ht="15.75" customHeight="1" x14ac:dyDescent="0.15">
      <c r="A33" s="4" t="s">
        <v>276</v>
      </c>
      <c r="B33" s="4" t="s">
        <v>1075</v>
      </c>
      <c r="C33" s="2">
        <v>48</v>
      </c>
      <c r="F33" s="43">
        <v>41901.541666666664</v>
      </c>
      <c r="G33" s="8" t="s">
        <v>1123</v>
      </c>
      <c r="H33" s="37" t="s">
        <v>1133</v>
      </c>
      <c r="I33" s="1" t="s">
        <v>1142</v>
      </c>
      <c r="J33" s="10">
        <v>1</v>
      </c>
      <c r="K33" s="11" t="s">
        <v>1124</v>
      </c>
      <c r="L33" s="17">
        <v>-3.1634488343632183</v>
      </c>
      <c r="M33" s="17">
        <v>0.51177628007305154</v>
      </c>
      <c r="N33" s="17">
        <v>3.5355995907615005</v>
      </c>
      <c r="O33" s="17">
        <v>0.6085481768562635</v>
      </c>
      <c r="P33" s="18">
        <v>8</v>
      </c>
      <c r="Q33" s="27">
        <v>-13.768628366599026</v>
      </c>
      <c r="R33" s="25">
        <f t="shared" si="0"/>
        <v>-2.4713469467098292</v>
      </c>
      <c r="S33" s="46">
        <f>(Q33-Q32)/6</f>
        <v>-0.41189115778497154</v>
      </c>
      <c r="T33" s="28">
        <v>0.13747030248496586</v>
      </c>
      <c r="U33" s="47">
        <f>SQRT(T33^2+T32^2)/6</f>
        <v>2.7023445013085467E-2</v>
      </c>
      <c r="V33" s="25">
        <f t="shared" si="3"/>
        <v>0.16214067007851279</v>
      </c>
      <c r="W33" s="27">
        <v>6.1546118333333339</v>
      </c>
      <c r="X33" s="28">
        <v>0.19258330499397708</v>
      </c>
      <c r="Y33" s="29">
        <v>3</v>
      </c>
    </row>
    <row r="34" spans="1:25" ht="15.75" customHeight="1" x14ac:dyDescent="0.15">
      <c r="A34" s="4" t="s">
        <v>29</v>
      </c>
      <c r="B34" s="4" t="s">
        <v>951</v>
      </c>
      <c r="C34" s="2">
        <v>0</v>
      </c>
      <c r="F34" s="43">
        <v>41899.541666666664</v>
      </c>
      <c r="G34" s="7" t="s">
        <v>964</v>
      </c>
      <c r="H34" s="10" t="s">
        <v>1134</v>
      </c>
      <c r="I34" s="1" t="s">
        <v>1145</v>
      </c>
      <c r="J34" s="10">
        <v>1</v>
      </c>
      <c r="K34" s="5" t="s">
        <v>977</v>
      </c>
      <c r="L34" s="32">
        <v>-10.716090440587264</v>
      </c>
      <c r="M34" s="33">
        <v>0.15245366590154788</v>
      </c>
      <c r="N34" s="32">
        <v>4.435601980381108</v>
      </c>
      <c r="O34" s="33">
        <v>0.41003430308927968</v>
      </c>
      <c r="P34" s="34">
        <v>9</v>
      </c>
      <c r="Q34" s="32">
        <v>-13.180500477296976</v>
      </c>
      <c r="R34" s="25"/>
      <c r="S34" s="25"/>
      <c r="T34" s="33">
        <v>0.14193519215253139</v>
      </c>
      <c r="U34" s="49"/>
      <c r="V34" s="25"/>
      <c r="W34" s="32">
        <v>8.3985351333333327</v>
      </c>
      <c r="X34" s="33">
        <v>9.0286095702734021E-2</v>
      </c>
      <c r="Y34" s="34">
        <v>3</v>
      </c>
    </row>
    <row r="35" spans="1:25" ht="15.75" customHeight="1" x14ac:dyDescent="0.15">
      <c r="A35" s="4" t="s">
        <v>126</v>
      </c>
      <c r="B35" s="4" t="s">
        <v>994</v>
      </c>
      <c r="C35" s="2">
        <v>6</v>
      </c>
      <c r="F35" s="43">
        <v>41899.791666666664</v>
      </c>
      <c r="G35" s="10" t="s">
        <v>962</v>
      </c>
      <c r="H35" s="1" t="s">
        <v>1131</v>
      </c>
      <c r="I35" s="1" t="s">
        <v>1135</v>
      </c>
      <c r="J35" s="10">
        <v>2</v>
      </c>
      <c r="K35" s="5" t="s">
        <v>971</v>
      </c>
      <c r="L35" s="14">
        <v>671.60806479999997</v>
      </c>
      <c r="M35" s="14">
        <v>9.5176850000000002</v>
      </c>
      <c r="N35" s="14">
        <v>3.341907</v>
      </c>
      <c r="O35" s="14">
        <v>0.489062</v>
      </c>
      <c r="P35" s="15">
        <v>6</v>
      </c>
      <c r="Q35" s="25">
        <v>457.43387269999999</v>
      </c>
      <c r="R35" s="45">
        <f>Q35--11.7</f>
        <v>469.13387269999998</v>
      </c>
      <c r="S35" s="46">
        <f>(Q35--11.7)/6</f>
        <v>78.188978783333326</v>
      </c>
      <c r="T35" s="25">
        <v>1.7586059999999999</v>
      </c>
      <c r="U35" s="47">
        <f>SQRT(T35^2+0.14^2)/6</f>
        <v>0.29402829905545563</v>
      </c>
      <c r="V35" s="45">
        <f>SQRT(T35^2+0.14^2)</f>
        <v>1.7641697943327337</v>
      </c>
      <c r="W35" s="25">
        <v>4.1106749999999996</v>
      </c>
      <c r="X35" s="25">
        <v>8.0896999999999997E-2</v>
      </c>
      <c r="Y35" s="26">
        <v>3</v>
      </c>
    </row>
    <row r="36" spans="1:25" ht="15.75" customHeight="1" x14ac:dyDescent="0.15">
      <c r="A36" s="4" t="s">
        <v>193</v>
      </c>
      <c r="B36" s="4" t="s">
        <v>1026</v>
      </c>
      <c r="C36" s="2">
        <v>12</v>
      </c>
      <c r="F36" s="43">
        <v>41900.041666666664</v>
      </c>
      <c r="G36" s="8" t="s">
        <v>1086</v>
      </c>
      <c r="H36" s="1" t="s">
        <v>1131</v>
      </c>
      <c r="I36" s="1" t="s">
        <v>1136</v>
      </c>
      <c r="J36" s="10">
        <v>2</v>
      </c>
      <c r="K36" s="11" t="s">
        <v>972</v>
      </c>
      <c r="L36" s="23">
        <v>934.81028615319735</v>
      </c>
      <c r="M36" s="24">
        <v>41.284335475966884</v>
      </c>
      <c r="N36" s="23">
        <v>3.7171911667919915</v>
      </c>
      <c r="O36" s="24">
        <v>0.29230946995036095</v>
      </c>
      <c r="P36" s="16">
        <v>6</v>
      </c>
      <c r="Q36" s="25">
        <v>677.69038120000005</v>
      </c>
      <c r="R36" s="25">
        <f t="shared" si="0"/>
        <v>220.25650850000005</v>
      </c>
      <c r="S36" s="25">
        <f>(Q37-Q35)/12</f>
        <v>28.08324609166667</v>
      </c>
      <c r="T36" s="25">
        <v>17.353290000000001</v>
      </c>
      <c r="U36" s="48">
        <f>SQRT(T37^2+T356^2)/12</f>
        <v>0.19738716666666667</v>
      </c>
      <c r="V36" s="25">
        <f t="shared" ref="V36:V42" si="10">SQRT(T36^2 + T35^2)</f>
        <v>17.442172137877098</v>
      </c>
      <c r="W36" s="25">
        <v>3.985824</v>
      </c>
      <c r="X36" s="25">
        <v>0.179234</v>
      </c>
      <c r="Y36" s="26">
        <v>3</v>
      </c>
    </row>
    <row r="37" spans="1:25" ht="15.75" customHeight="1" x14ac:dyDescent="0.15">
      <c r="A37" s="4" t="s">
        <v>246</v>
      </c>
      <c r="B37" s="4" t="s">
        <v>1059</v>
      </c>
      <c r="C37" s="2">
        <v>18</v>
      </c>
      <c r="F37" s="43">
        <v>41900.291666666664</v>
      </c>
      <c r="G37" s="8" t="s">
        <v>1106</v>
      </c>
      <c r="H37" s="1" t="s">
        <v>1131</v>
      </c>
      <c r="I37" s="1" t="s">
        <v>1137</v>
      </c>
      <c r="J37" s="10">
        <v>2</v>
      </c>
      <c r="K37" s="11" t="s">
        <v>1089</v>
      </c>
      <c r="L37" s="14">
        <v>959.39097809999998</v>
      </c>
      <c r="M37" s="14">
        <v>76.585830000000001</v>
      </c>
      <c r="N37" s="14">
        <v>3.0610050000000002</v>
      </c>
      <c r="O37" s="14">
        <v>0.62638799999999994</v>
      </c>
      <c r="P37" s="15">
        <v>6</v>
      </c>
      <c r="Q37" s="25">
        <v>794.43282580000005</v>
      </c>
      <c r="R37" s="25">
        <f t="shared" si="0"/>
        <v>116.7424446</v>
      </c>
      <c r="S37" s="25">
        <f t="shared" ref="S37:S41" si="11">(Q38-Q36)/12</f>
        <v>58.254565598641399</v>
      </c>
      <c r="T37" s="25">
        <v>2.368646</v>
      </c>
      <c r="U37" s="48">
        <f>SQRT(T38^2+T36^2)/12</f>
        <v>2.1121300883932301</v>
      </c>
      <c r="V37" s="25">
        <f t="shared" si="10"/>
        <v>17.514198745515483</v>
      </c>
      <c r="W37" s="25">
        <v>2.6896249999999999</v>
      </c>
      <c r="X37" s="25">
        <v>7.7342999999999995E-2</v>
      </c>
      <c r="Y37" s="26">
        <v>3</v>
      </c>
    </row>
    <row r="38" spans="1:25" ht="15.75" customHeight="1" x14ac:dyDescent="0.15">
      <c r="A38" s="4" t="s">
        <v>68</v>
      </c>
      <c r="B38" s="4" t="s">
        <v>984</v>
      </c>
      <c r="C38" s="2">
        <v>24</v>
      </c>
      <c r="F38" s="43">
        <v>41900.541666666664</v>
      </c>
      <c r="G38" s="8" t="s">
        <v>963</v>
      </c>
      <c r="H38" s="1" t="s">
        <v>1131</v>
      </c>
      <c r="I38" s="1" t="s">
        <v>1138</v>
      </c>
      <c r="J38" s="10">
        <v>2</v>
      </c>
      <c r="K38" s="5" t="s">
        <v>973</v>
      </c>
      <c r="L38" s="23">
        <v>1273.6256230684589</v>
      </c>
      <c r="M38" s="24">
        <v>58.767356383466932</v>
      </c>
      <c r="N38" s="23">
        <v>3.4733588120959658</v>
      </c>
      <c r="O38" s="24">
        <v>0.27250790596448682</v>
      </c>
      <c r="P38" s="16">
        <v>9</v>
      </c>
      <c r="Q38" s="27">
        <v>1376.7451683836969</v>
      </c>
      <c r="R38" s="25">
        <f t="shared" si="0"/>
        <v>582.31234258369682</v>
      </c>
      <c r="S38" s="25">
        <f t="shared" si="11"/>
        <v>15.689143232834255</v>
      </c>
      <c r="T38" s="28">
        <v>18.473245293085974</v>
      </c>
      <c r="U38" s="48">
        <f>SQRT(T38^2+T36^2)/12</f>
        <v>2.1121300883932301</v>
      </c>
      <c r="V38" s="25">
        <f t="shared" si="10"/>
        <v>18.624480543946429</v>
      </c>
      <c r="W38" s="27">
        <v>6.837761183333332</v>
      </c>
      <c r="X38" s="28">
        <v>0.236423573745694</v>
      </c>
      <c r="Y38" s="29">
        <v>6</v>
      </c>
    </row>
    <row r="39" spans="1:25" ht="15.75" customHeight="1" x14ac:dyDescent="0.15">
      <c r="A39" s="4" t="s">
        <v>92</v>
      </c>
      <c r="B39" s="4" t="s">
        <v>987</v>
      </c>
      <c r="C39" s="2">
        <v>30</v>
      </c>
      <c r="F39" s="43">
        <v>41900.791666666664</v>
      </c>
      <c r="G39" s="12" t="s">
        <v>965</v>
      </c>
      <c r="H39" s="1" t="s">
        <v>1131</v>
      </c>
      <c r="I39" s="1" t="s">
        <v>1139</v>
      </c>
      <c r="J39" s="10">
        <v>2</v>
      </c>
      <c r="K39" s="5" t="s">
        <v>974</v>
      </c>
      <c r="L39" s="14">
        <v>1390.143808</v>
      </c>
      <c r="M39" s="14">
        <v>22.78886</v>
      </c>
      <c r="N39" s="14">
        <v>3.9522659999999998</v>
      </c>
      <c r="O39" s="14">
        <v>0.15831700000000001</v>
      </c>
      <c r="P39" s="15">
        <v>5</v>
      </c>
      <c r="Q39" s="27">
        <v>982.7025445940111</v>
      </c>
      <c r="R39" s="25">
        <f t="shared" si="0"/>
        <v>-394.04262378968576</v>
      </c>
      <c r="S39" s="25">
        <f t="shared" si="11"/>
        <v>-17.87807567200457</v>
      </c>
      <c r="T39" s="28">
        <v>8.9692690980628562</v>
      </c>
      <c r="U39" s="48">
        <f>SQRT(T40^2+T38^2)/12</f>
        <v>2.3670714640768193</v>
      </c>
      <c r="V39" s="25">
        <f t="shared" si="10"/>
        <v>20.535544302793348</v>
      </c>
      <c r="W39" s="27">
        <v>5.6278586666666675</v>
      </c>
      <c r="X39" s="28">
        <v>0.4566381889128095</v>
      </c>
      <c r="Y39" s="29">
        <v>6</v>
      </c>
    </row>
    <row r="40" spans="1:25" ht="15.75" customHeight="1" x14ac:dyDescent="0.15">
      <c r="A40" s="4" t="s">
        <v>109</v>
      </c>
      <c r="B40" s="4" t="s">
        <v>990</v>
      </c>
      <c r="C40" s="2">
        <v>36</v>
      </c>
      <c r="F40" s="43">
        <v>41901.041666666664</v>
      </c>
      <c r="G40" s="12" t="s">
        <v>966</v>
      </c>
      <c r="H40" s="1" t="s">
        <v>1131</v>
      </c>
      <c r="I40" s="1" t="s">
        <v>1140</v>
      </c>
      <c r="J40" s="10">
        <v>2</v>
      </c>
      <c r="K40" s="5" t="s">
        <v>975</v>
      </c>
      <c r="L40" s="14">
        <v>1126.3838490000001</v>
      </c>
      <c r="M40" s="14">
        <v>82.727509999999995</v>
      </c>
      <c r="N40" s="14">
        <v>4.7603499999999999</v>
      </c>
      <c r="O40" s="14">
        <v>0.70459300000000002</v>
      </c>
      <c r="P40" s="15">
        <v>6</v>
      </c>
      <c r="Q40" s="27">
        <v>1162.208260319642</v>
      </c>
      <c r="R40" s="25">
        <f t="shared" si="0"/>
        <v>179.50571572563092</v>
      </c>
      <c r="S40" s="25">
        <f t="shared" si="11"/>
        <v>41.235902589255801</v>
      </c>
      <c r="T40" s="28">
        <v>21.577190314130636</v>
      </c>
      <c r="U40" s="48">
        <f>SQRT(T41^2+T39^2)/12</f>
        <v>2.6405060911595317</v>
      </c>
      <c r="V40" s="25">
        <f t="shared" si="10"/>
        <v>23.36713354277067</v>
      </c>
      <c r="W40" s="27">
        <v>8.108604183333334</v>
      </c>
      <c r="X40" s="28">
        <v>0.38970081724330258</v>
      </c>
      <c r="Y40" s="29">
        <v>6</v>
      </c>
    </row>
    <row r="41" spans="1:25" ht="15.75" customHeight="1" x14ac:dyDescent="0.15">
      <c r="A41" s="4" t="s">
        <v>133</v>
      </c>
      <c r="B41" s="4" t="s">
        <v>993</v>
      </c>
      <c r="C41" s="2">
        <v>42</v>
      </c>
      <c r="F41" s="43">
        <v>41901.291666666664</v>
      </c>
      <c r="G41" s="8" t="s">
        <v>967</v>
      </c>
      <c r="H41" s="1" t="s">
        <v>1131</v>
      </c>
      <c r="I41" s="1" t="s">
        <v>1141</v>
      </c>
      <c r="J41" s="10">
        <v>2</v>
      </c>
      <c r="K41" s="5" t="s">
        <v>976</v>
      </c>
      <c r="L41" s="14">
        <v>1378.025255</v>
      </c>
      <c r="M41" s="14">
        <v>54.598599999999998</v>
      </c>
      <c r="N41" s="14">
        <v>4.2608420000000002</v>
      </c>
      <c r="O41" s="14">
        <v>0.53291299999999997</v>
      </c>
      <c r="P41" s="15">
        <v>8</v>
      </c>
      <c r="Q41" s="27">
        <v>1477.5333756650807</v>
      </c>
      <c r="R41" s="25">
        <f t="shared" si="0"/>
        <v>315.32511534543869</v>
      </c>
      <c r="S41" s="25">
        <f t="shared" si="11"/>
        <v>34.427337497337668</v>
      </c>
      <c r="T41" s="28">
        <v>30.390120762501414</v>
      </c>
      <c r="U41" s="48">
        <f>SQRT(T42^2+T40^2)/12</f>
        <v>2.3029391035921338</v>
      </c>
      <c r="V41" s="25">
        <f t="shared" si="10"/>
        <v>37.271095795691764</v>
      </c>
      <c r="W41" s="27">
        <v>12.074222533333334</v>
      </c>
      <c r="X41" s="28">
        <v>0.63854740036825963</v>
      </c>
      <c r="Y41" s="29">
        <v>6</v>
      </c>
    </row>
    <row r="42" spans="1:25" ht="15.75" customHeight="1" x14ac:dyDescent="0.15">
      <c r="A42" s="4" t="s">
        <v>143</v>
      </c>
      <c r="B42" s="4" t="s">
        <v>997</v>
      </c>
      <c r="C42" s="2">
        <v>48</v>
      </c>
      <c r="F42" s="43">
        <v>41901.541666666664</v>
      </c>
      <c r="G42" s="8" t="s">
        <v>968</v>
      </c>
      <c r="H42" s="1" t="s">
        <v>1131</v>
      </c>
      <c r="I42" s="1" t="s">
        <v>1142</v>
      </c>
      <c r="J42" s="10">
        <v>2</v>
      </c>
      <c r="K42" s="5" t="s">
        <v>1078</v>
      </c>
      <c r="L42" s="14">
        <v>1539.458981</v>
      </c>
      <c r="M42" s="14">
        <v>37.562390000000001</v>
      </c>
      <c r="N42" s="14">
        <v>5.0722480000000001</v>
      </c>
      <c r="O42" s="14">
        <v>0.31595600000000001</v>
      </c>
      <c r="P42" s="15">
        <v>5</v>
      </c>
      <c r="Q42" s="27">
        <v>1575.336310287694</v>
      </c>
      <c r="R42" s="25">
        <f t="shared" si="0"/>
        <v>97.802934622613293</v>
      </c>
      <c r="S42" s="46">
        <f>(Q42-Q41)/6</f>
        <v>16.300489103768882</v>
      </c>
      <c r="T42" s="28">
        <v>17.266527279297527</v>
      </c>
      <c r="U42" s="47">
        <f>SQRT(T42^2+T41^2)/6</f>
        <v>5.8254527822263293</v>
      </c>
      <c r="V42" s="25">
        <f t="shared" si="10"/>
        <v>34.952716693357978</v>
      </c>
      <c r="W42" s="27">
        <v>12.00153742</v>
      </c>
      <c r="X42" s="28">
        <v>0.60302047707852513</v>
      </c>
      <c r="Y42" s="29">
        <v>5</v>
      </c>
    </row>
    <row r="43" spans="1:25" ht="15.75" customHeight="1" x14ac:dyDescent="0.15">
      <c r="A43" s="4" t="s">
        <v>147</v>
      </c>
      <c r="B43" s="4" t="s">
        <v>1000</v>
      </c>
      <c r="C43" s="2">
        <v>6</v>
      </c>
      <c r="F43" s="43">
        <v>41899.791666666664</v>
      </c>
      <c r="G43" s="8" t="s">
        <v>969</v>
      </c>
      <c r="H43" s="36" t="s">
        <v>1150</v>
      </c>
      <c r="I43" s="1" t="s">
        <v>1135</v>
      </c>
      <c r="J43" s="10">
        <v>2</v>
      </c>
      <c r="K43" s="5" t="s">
        <v>1079</v>
      </c>
      <c r="L43" s="14">
        <v>10.48025443</v>
      </c>
      <c r="M43" s="14">
        <v>0.763517</v>
      </c>
      <c r="N43" s="14">
        <v>2.8088310000000001</v>
      </c>
      <c r="O43" s="14">
        <v>0.16858899999999999</v>
      </c>
      <c r="P43" s="15">
        <v>6</v>
      </c>
      <c r="Q43" s="25">
        <v>-6.3145667740000002</v>
      </c>
      <c r="R43" s="45">
        <f>Q43--11.7</f>
        <v>5.3854332259999991</v>
      </c>
      <c r="S43" s="46">
        <f>(Q43--11.7)/6</f>
        <v>0.89757220433333318</v>
      </c>
      <c r="T43" s="25">
        <v>0.121631</v>
      </c>
      <c r="U43" s="47">
        <f>SQRT(T43^2+0.14^2)/6</f>
        <v>3.0909410721314132E-2</v>
      </c>
      <c r="V43" s="45">
        <f>SQRT(T43^2+0.14^2)</f>
        <v>0.18545646432788479</v>
      </c>
      <c r="W43" s="25">
        <v>2.5747200000000001</v>
      </c>
      <c r="X43" s="25">
        <v>0.279837</v>
      </c>
      <c r="Y43" s="26">
        <v>3</v>
      </c>
    </row>
    <row r="44" spans="1:25" ht="15.75" customHeight="1" x14ac:dyDescent="0.15">
      <c r="A44" s="4" t="s">
        <v>152</v>
      </c>
      <c r="B44" s="4" t="s">
        <v>1003</v>
      </c>
      <c r="C44" s="2">
        <v>12</v>
      </c>
      <c r="F44" s="43">
        <v>41900.041666666664</v>
      </c>
      <c r="G44" s="8" t="s">
        <v>970</v>
      </c>
      <c r="H44" s="36" t="s">
        <v>1150</v>
      </c>
      <c r="I44" s="1" t="s">
        <v>1136</v>
      </c>
      <c r="J44" s="10">
        <v>2</v>
      </c>
      <c r="K44" s="5" t="s">
        <v>1080</v>
      </c>
      <c r="L44" s="23">
        <v>13.682086432656943</v>
      </c>
      <c r="M44" s="24">
        <v>0.44422795526739262</v>
      </c>
      <c r="N44" s="23">
        <v>3.6715975930530029</v>
      </c>
      <c r="O44" s="24">
        <v>8.147870269349515E-2</v>
      </c>
      <c r="P44" s="16">
        <v>3</v>
      </c>
      <c r="Q44" s="30">
        <v>-3.4694126398224419</v>
      </c>
      <c r="R44" s="25">
        <f t="shared" si="0"/>
        <v>2.8451541341775584</v>
      </c>
      <c r="S44" s="25">
        <f>(Q45-Q43)/12</f>
        <v>-0.12529548921990288</v>
      </c>
      <c r="T44" s="30">
        <v>8.243124320396715E-2</v>
      </c>
      <c r="U44" s="48">
        <f t="shared" ref="U44:U49" si="12">SQRT(T45^2+T43^2)/12</f>
        <v>5.0853701326137375E-2</v>
      </c>
      <c r="V44" s="25">
        <f t="shared" ref="V44:V50" si="13">SQRT(T44^2 + T43^2)</f>
        <v>0.14693199112906483</v>
      </c>
      <c r="W44" s="30">
        <v>4.4604903101826041</v>
      </c>
      <c r="X44" s="30">
        <v>0.19221244976039092</v>
      </c>
      <c r="Y44" s="31">
        <v>3</v>
      </c>
    </row>
    <row r="45" spans="1:25" ht="15.75" customHeight="1" x14ac:dyDescent="0.15">
      <c r="A45" s="4" t="s">
        <v>160</v>
      </c>
      <c r="B45" s="4" t="s">
        <v>1007</v>
      </c>
      <c r="C45" s="2">
        <v>18</v>
      </c>
      <c r="F45" s="43">
        <v>41900.291666666664</v>
      </c>
      <c r="G45" s="8" t="s">
        <v>978</v>
      </c>
      <c r="H45" s="36" t="s">
        <v>1150</v>
      </c>
      <c r="I45" s="1" t="s">
        <v>1137</v>
      </c>
      <c r="J45" s="10">
        <v>2</v>
      </c>
      <c r="K45" s="5" t="s">
        <v>1081</v>
      </c>
      <c r="L45" s="19">
        <v>39.579091300000002</v>
      </c>
      <c r="M45" s="19">
        <v>1.243941</v>
      </c>
      <c r="N45" s="19">
        <v>2.5928930000000001</v>
      </c>
      <c r="O45" s="19">
        <v>3.5879000000000001E-2</v>
      </c>
      <c r="P45" s="20">
        <v>3</v>
      </c>
      <c r="Q45" s="27">
        <v>-7.8181126446388349</v>
      </c>
      <c r="R45" s="25">
        <f t="shared" si="0"/>
        <v>-4.3487000048163935</v>
      </c>
      <c r="S45" s="25">
        <f t="shared" ref="S45:S49" si="14">(Q46-Q44)/12</f>
        <v>0.93372681250521172</v>
      </c>
      <c r="T45" s="28">
        <v>0.598000122903658</v>
      </c>
      <c r="U45" s="48">
        <f t="shared" si="12"/>
        <v>3.3121380682204576E-2</v>
      </c>
      <c r="V45" s="25">
        <f t="shared" si="13"/>
        <v>0.60365474971124156</v>
      </c>
      <c r="W45" s="27">
        <v>3.9633444982305659</v>
      </c>
      <c r="X45" s="28">
        <v>0.56869334675099559</v>
      </c>
      <c r="Y45" s="29">
        <v>3</v>
      </c>
    </row>
    <row r="46" spans="1:25" ht="15.75" customHeight="1" x14ac:dyDescent="0.15">
      <c r="A46" s="4" t="s">
        <v>165</v>
      </c>
      <c r="B46" s="4" t="s">
        <v>1010</v>
      </c>
      <c r="C46" s="2">
        <v>24</v>
      </c>
      <c r="F46" s="43">
        <v>41900.541666666664</v>
      </c>
      <c r="G46" s="8" t="s">
        <v>979</v>
      </c>
      <c r="H46" s="36" t="s">
        <v>1150</v>
      </c>
      <c r="I46" s="1" t="s">
        <v>1138</v>
      </c>
      <c r="J46" s="10">
        <v>2</v>
      </c>
      <c r="K46" s="5" t="s">
        <v>1082</v>
      </c>
      <c r="L46" s="23">
        <v>43.388301813062618</v>
      </c>
      <c r="M46" s="24">
        <v>2.9274856164391565</v>
      </c>
      <c r="N46" s="23">
        <v>4.0308416199948942</v>
      </c>
      <c r="O46" s="24">
        <v>0.3369845383308655</v>
      </c>
      <c r="P46" s="16">
        <v>3</v>
      </c>
      <c r="Q46" s="27">
        <v>7.7353091102400997</v>
      </c>
      <c r="R46" s="25">
        <f t="shared" si="0"/>
        <v>15.553421754878935</v>
      </c>
      <c r="S46" s="25">
        <f t="shared" si="14"/>
        <v>3.3393283902716515</v>
      </c>
      <c r="T46" s="28">
        <v>0.38881462644607717</v>
      </c>
      <c r="U46" s="48">
        <f t="shared" si="12"/>
        <v>5.6932467873436775E-2</v>
      </c>
      <c r="V46" s="25">
        <f t="shared" si="13"/>
        <v>0.71328883401550081</v>
      </c>
      <c r="W46" s="27">
        <v>6.549188714311164</v>
      </c>
      <c r="X46" s="28">
        <v>0.39373297105308208</v>
      </c>
      <c r="Y46" s="29">
        <v>5</v>
      </c>
    </row>
    <row r="47" spans="1:25" ht="15.75" customHeight="1" x14ac:dyDescent="0.15">
      <c r="A47" s="4" t="s">
        <v>171</v>
      </c>
      <c r="B47" s="4" t="s">
        <v>1013</v>
      </c>
      <c r="C47" s="2">
        <v>30</v>
      </c>
      <c r="F47" s="43">
        <v>41900.791666666664</v>
      </c>
      <c r="G47" s="8" t="s">
        <v>980</v>
      </c>
      <c r="H47" s="36" t="s">
        <v>1150</v>
      </c>
      <c r="I47" s="1" t="s">
        <v>1139</v>
      </c>
      <c r="J47" s="10">
        <v>2</v>
      </c>
      <c r="K47" s="5" t="s">
        <v>1083</v>
      </c>
      <c r="L47" s="23">
        <v>80.708382781120505</v>
      </c>
      <c r="M47" s="24">
        <v>0.65187095200363732</v>
      </c>
      <c r="N47" s="23">
        <v>4.1318502678847304</v>
      </c>
      <c r="O47" s="24">
        <v>0.27465013284325768</v>
      </c>
      <c r="P47" s="16">
        <v>3</v>
      </c>
      <c r="Q47" s="27">
        <v>32.253828038620981</v>
      </c>
      <c r="R47" s="25">
        <f t="shared" si="0"/>
        <v>24.518518928380882</v>
      </c>
      <c r="S47" s="25">
        <f t="shared" si="14"/>
        <v>5.7474240813324938E-2</v>
      </c>
      <c r="T47" s="28">
        <v>0.33036934231589499</v>
      </c>
      <c r="U47" s="48">
        <f t="shared" si="12"/>
        <v>6.0773190231887021E-2</v>
      </c>
      <c r="V47" s="25">
        <f t="shared" si="13"/>
        <v>0.51021634242803271</v>
      </c>
      <c r="W47" s="27">
        <v>13.303382903886565</v>
      </c>
      <c r="X47" s="28">
        <v>1.7143931928689407</v>
      </c>
      <c r="Y47" s="29">
        <v>8</v>
      </c>
    </row>
    <row r="48" spans="1:25" ht="15.75" customHeight="1" x14ac:dyDescent="0.15">
      <c r="A48" s="4" t="s">
        <v>178</v>
      </c>
      <c r="B48" s="4" t="s">
        <v>1017</v>
      </c>
      <c r="C48" s="2">
        <v>36</v>
      </c>
      <c r="F48" s="43">
        <v>41901.041666666664</v>
      </c>
      <c r="G48" s="8" t="s">
        <v>1087</v>
      </c>
      <c r="H48" s="36" t="s">
        <v>1150</v>
      </c>
      <c r="I48" s="1" t="s">
        <v>1140</v>
      </c>
      <c r="J48" s="10">
        <v>2</v>
      </c>
      <c r="K48" s="5" t="s">
        <v>1084</v>
      </c>
      <c r="L48" s="23">
        <v>27.977260076449284</v>
      </c>
      <c r="M48" s="24">
        <v>1.7522852373130231</v>
      </c>
      <c r="N48" s="23">
        <v>3.9615399109554659</v>
      </c>
      <c r="O48" s="24">
        <v>0.60842857497741309</v>
      </c>
      <c r="P48" s="16">
        <v>6</v>
      </c>
      <c r="Q48" s="27">
        <f>AVERAGE(7.7, 8.71, 8.77, 9.34, 8.06, 7.97)</f>
        <v>8.4249999999999989</v>
      </c>
      <c r="R48" s="25">
        <f t="shared" si="0"/>
        <v>-23.828828038620983</v>
      </c>
      <c r="S48" s="25">
        <f t="shared" si="14"/>
        <v>-2.5033745587739706</v>
      </c>
      <c r="T48" s="28">
        <f>STDEV(7.7, 8.71, 8.77, 9.34, 8.06, 7.97)</f>
        <v>0.61698460272522193</v>
      </c>
      <c r="U48" s="48">
        <f t="shared" si="12"/>
        <v>3.0547917240738631E-2</v>
      </c>
      <c r="V48" s="25">
        <f t="shared" si="13"/>
        <v>0.69986706047808611</v>
      </c>
      <c r="W48" s="27">
        <f>AVERAGE(3.57, 3.5, 4.43, 6.6, 5.79, 5.18)</f>
        <v>4.8449999999999998</v>
      </c>
      <c r="X48" s="28">
        <f>STDEV(3.57, 3.5, 4.43, 6.6, 5.79, 5.18)</f>
        <v>1.2403346322666335</v>
      </c>
      <c r="Y48" s="29">
        <v>6</v>
      </c>
    </row>
    <row r="49" spans="1:25" ht="15.75" customHeight="1" x14ac:dyDescent="0.15">
      <c r="A49" s="4" t="s">
        <v>182</v>
      </c>
      <c r="B49" s="4" t="s">
        <v>1020</v>
      </c>
      <c r="C49" s="2">
        <v>42</v>
      </c>
      <c r="F49" s="43">
        <v>41901.291666666664</v>
      </c>
      <c r="G49" s="8" t="s">
        <v>1088</v>
      </c>
      <c r="H49" s="36" t="s">
        <v>1150</v>
      </c>
      <c r="I49" s="1" t="s">
        <v>1141</v>
      </c>
      <c r="J49" s="10">
        <v>2</v>
      </c>
      <c r="K49" s="11" t="s">
        <v>1085</v>
      </c>
      <c r="L49" s="23">
        <v>21.273192787167059</v>
      </c>
      <c r="M49" s="24">
        <v>2.0867756193269162</v>
      </c>
      <c r="N49" s="23">
        <v>2.6439799947889591</v>
      </c>
      <c r="O49" s="24">
        <v>0.10098667522122981</v>
      </c>
      <c r="P49" s="16">
        <v>3</v>
      </c>
      <c r="Q49" s="27">
        <f>AVERAGE(2.31, 2.03, 2.3)</f>
        <v>2.2133333333333334</v>
      </c>
      <c r="R49" s="25">
        <f t="shared" si="0"/>
        <v>-6.211666666666666</v>
      </c>
      <c r="S49" s="25">
        <f t="shared" si="14"/>
        <v>-9.5705504767828062E-2</v>
      </c>
      <c r="T49" s="28">
        <f>STDEV(2.31, 2.03, 2.3)</f>
        <v>0.15885003409925147</v>
      </c>
      <c r="U49" s="48">
        <f t="shared" si="12"/>
        <v>5.3010315953748451E-2</v>
      </c>
      <c r="V49" s="25">
        <f t="shared" si="13"/>
        <v>0.637105433451429</v>
      </c>
      <c r="W49" s="27">
        <f>AVERAGE(2.8, 2, 2.3)</f>
        <v>2.3666666666666667</v>
      </c>
      <c r="X49" s="28">
        <f>STDEV(2.8, 2, 2.3)</f>
        <v>0.40414518843273883</v>
      </c>
      <c r="Y49" s="29">
        <v>3</v>
      </c>
    </row>
    <row r="50" spans="1:25" ht="15.75" customHeight="1" x14ac:dyDescent="0.15">
      <c r="A50" s="4" t="s">
        <v>190</v>
      </c>
      <c r="B50" s="4" t="s">
        <v>1023</v>
      </c>
      <c r="C50" s="2">
        <v>48</v>
      </c>
      <c r="F50" s="43">
        <v>41901.541666666664</v>
      </c>
      <c r="G50" s="8" t="s">
        <v>1090</v>
      </c>
      <c r="H50" s="36" t="s">
        <v>1150</v>
      </c>
      <c r="I50" s="1" t="s">
        <v>1142</v>
      </c>
      <c r="J50" s="10">
        <v>2</v>
      </c>
      <c r="K50" s="11" t="s">
        <v>1092</v>
      </c>
      <c r="L50" s="23">
        <v>19.789600493492138</v>
      </c>
      <c r="M50" s="24">
        <v>2.2285601460436366</v>
      </c>
      <c r="N50" s="23">
        <v>2.8609114142058614</v>
      </c>
      <c r="O50" s="24">
        <v>0.12552809993397088</v>
      </c>
      <c r="P50" s="16">
        <v>4</v>
      </c>
      <c r="Q50" s="27">
        <v>7.2765339427860622</v>
      </c>
      <c r="R50" s="25">
        <f t="shared" si="0"/>
        <v>5.0632006094527284</v>
      </c>
      <c r="S50" s="46">
        <f>(Q50-Q49)/6</f>
        <v>0.84386676824212137</v>
      </c>
      <c r="T50" s="28">
        <v>0.15486600027875169</v>
      </c>
      <c r="U50" s="47">
        <f>SQRT(T50^2+T49^2)/6</f>
        <v>3.6974770443157765E-2</v>
      </c>
      <c r="V50" s="25">
        <f t="shared" si="13"/>
        <v>0.22184862265894659</v>
      </c>
      <c r="W50" s="27">
        <v>2.3465080487154428</v>
      </c>
      <c r="X50" s="28">
        <v>0.44551943077963735</v>
      </c>
      <c r="Y50" s="29">
        <v>3</v>
      </c>
    </row>
    <row r="51" spans="1:25" ht="15.75" customHeight="1" x14ac:dyDescent="0.15">
      <c r="A51" s="4" t="s">
        <v>194</v>
      </c>
      <c r="B51" s="4" t="s">
        <v>1027</v>
      </c>
      <c r="C51" s="2">
        <v>6</v>
      </c>
      <c r="F51" s="43">
        <v>41899.791666666664</v>
      </c>
      <c r="G51" s="8" t="s">
        <v>1091</v>
      </c>
      <c r="H51" s="8" t="s">
        <v>1132</v>
      </c>
      <c r="I51" s="1" t="s">
        <v>1135</v>
      </c>
      <c r="J51" s="10">
        <v>2</v>
      </c>
      <c r="K51" s="11" t="s">
        <v>1093</v>
      </c>
      <c r="L51" s="23">
        <v>1886.041498100747</v>
      </c>
      <c r="M51" s="24">
        <v>43.666156011686112</v>
      </c>
      <c r="N51" s="23">
        <v>4.8047908833333333</v>
      </c>
      <c r="O51" s="24">
        <v>0.37183594131609948</v>
      </c>
      <c r="P51" s="16">
        <v>6</v>
      </c>
      <c r="Q51" s="27">
        <v>342.64496728186515</v>
      </c>
      <c r="R51" s="45">
        <f>Q51--11.7</f>
        <v>354.34496728186514</v>
      </c>
      <c r="S51" s="46">
        <f>(Q51--11.7)/6</f>
        <v>59.057494546977523</v>
      </c>
      <c r="T51" s="28">
        <v>2.955926194357426</v>
      </c>
      <c r="U51" s="47">
        <f>SQRT(T51^2+0.14^2)/6</f>
        <v>0.49320661848110475</v>
      </c>
      <c r="V51" s="45">
        <f>SQRT(T51^2+0.14^2)</f>
        <v>2.9592397108866284</v>
      </c>
      <c r="W51" s="27">
        <v>7.0083233333333341</v>
      </c>
      <c r="X51" s="28">
        <v>0.55692073053150637</v>
      </c>
      <c r="Y51" s="29">
        <v>6</v>
      </c>
    </row>
    <row r="52" spans="1:25" ht="15.75" customHeight="1" x14ac:dyDescent="0.15">
      <c r="A52" s="4" t="s">
        <v>199</v>
      </c>
      <c r="B52" s="4" t="s">
        <v>1030</v>
      </c>
      <c r="C52" s="2">
        <v>12</v>
      </c>
      <c r="F52" s="43">
        <v>41900.041666666664</v>
      </c>
      <c r="G52" s="8" t="s">
        <v>1095</v>
      </c>
      <c r="H52" s="8" t="s">
        <v>1132</v>
      </c>
      <c r="I52" s="1" t="s">
        <v>1136</v>
      </c>
      <c r="J52" s="10">
        <v>2</v>
      </c>
      <c r="K52" s="11" t="s">
        <v>1094</v>
      </c>
      <c r="L52" s="23">
        <v>2144.3629628948415</v>
      </c>
      <c r="M52" s="24">
        <v>72.396164299346822</v>
      </c>
      <c r="N52" s="23">
        <v>4.4825438999999996</v>
      </c>
      <c r="O52" s="24">
        <v>0.22775192125584362</v>
      </c>
      <c r="P52" s="16">
        <v>6</v>
      </c>
      <c r="Q52" s="27">
        <v>438.71176062718598</v>
      </c>
      <c r="R52" s="25">
        <f t="shared" si="0"/>
        <v>96.066793345320832</v>
      </c>
      <c r="S52" s="25">
        <f>(Q53-Q51)/12</f>
        <v>18.460821549632371</v>
      </c>
      <c r="T52" s="28">
        <v>4.9064515157083894</v>
      </c>
      <c r="U52" s="48">
        <f t="shared" ref="U52:U57" si="15">SQRT(T53^2+T51^2)/12</f>
        <v>0.56716362796107844</v>
      </c>
      <c r="V52" s="25">
        <f t="shared" ref="V52:V58" si="16">SQRT(T52^2 + T51^2)</f>
        <v>5.7280682732039363</v>
      </c>
      <c r="W52" s="27">
        <v>10.5291324</v>
      </c>
      <c r="X52" s="28">
        <v>0.25046840533878933</v>
      </c>
      <c r="Y52" s="29">
        <v>6</v>
      </c>
    </row>
    <row r="53" spans="1:25" ht="15.75" customHeight="1" x14ac:dyDescent="0.15">
      <c r="A53" s="4" t="s">
        <v>205</v>
      </c>
      <c r="B53" s="4" t="s">
        <v>1033</v>
      </c>
      <c r="C53" s="2">
        <v>18</v>
      </c>
      <c r="F53" s="43">
        <v>41900.291666666664</v>
      </c>
      <c r="G53" s="8" t="s">
        <v>1096</v>
      </c>
      <c r="H53" s="8" t="s">
        <v>1132</v>
      </c>
      <c r="I53" s="1" t="s">
        <v>1137</v>
      </c>
      <c r="J53" s="10">
        <v>2</v>
      </c>
      <c r="K53" s="11" t="s">
        <v>1098</v>
      </c>
      <c r="L53" s="23">
        <v>1942.7002481218899</v>
      </c>
      <c r="M53" s="24">
        <v>44.243559170429492</v>
      </c>
      <c r="N53" s="23">
        <v>4.9731520115927541</v>
      </c>
      <c r="O53" s="24">
        <v>0.34976386921012226</v>
      </c>
      <c r="P53" s="16">
        <v>8</v>
      </c>
      <c r="Q53" s="27">
        <v>564.1748258774536</v>
      </c>
      <c r="R53" s="25">
        <f t="shared" si="0"/>
        <v>125.46306525026762</v>
      </c>
      <c r="S53" s="25">
        <f t="shared" ref="S53:S57" si="17">(Q54-Q52)/12</f>
        <v>25.703113600835575</v>
      </c>
      <c r="T53" s="28">
        <v>6.1305497290631017</v>
      </c>
      <c r="U53" s="48">
        <f t="shared" si="15"/>
        <v>0.82947350640820117</v>
      </c>
      <c r="V53" s="25">
        <f t="shared" si="16"/>
        <v>7.8521911882297433</v>
      </c>
      <c r="W53" s="27">
        <v>9.0351450616704607</v>
      </c>
      <c r="X53" s="28">
        <v>0.21477647821838025</v>
      </c>
      <c r="Y53" s="29">
        <v>6</v>
      </c>
    </row>
    <row r="54" spans="1:25" ht="15.75" customHeight="1" x14ac:dyDescent="0.15">
      <c r="A54" s="4" t="s">
        <v>210</v>
      </c>
      <c r="B54" s="4" t="s">
        <v>1036</v>
      </c>
      <c r="C54" s="2">
        <v>24</v>
      </c>
      <c r="F54" s="43">
        <v>41900.541666666664</v>
      </c>
      <c r="G54" s="8" t="s">
        <v>1097</v>
      </c>
      <c r="H54" s="8" t="s">
        <v>1132</v>
      </c>
      <c r="I54" s="1" t="s">
        <v>1138</v>
      </c>
      <c r="J54" s="10">
        <v>2</v>
      </c>
      <c r="K54" s="11" t="s">
        <v>1099</v>
      </c>
      <c r="L54" s="23">
        <v>2212.9566669198593</v>
      </c>
      <c r="M54" s="24">
        <v>63.018189583235326</v>
      </c>
      <c r="N54" s="23">
        <v>3.5385972453071188</v>
      </c>
      <c r="O54" s="24">
        <v>0.16702977611370121</v>
      </c>
      <c r="P54" s="16">
        <v>9</v>
      </c>
      <c r="Q54" s="27">
        <v>747.14912383721287</v>
      </c>
      <c r="R54" s="25">
        <f t="shared" si="0"/>
        <v>182.97429795975927</v>
      </c>
      <c r="S54" s="25">
        <f t="shared" si="17"/>
        <v>42.69460694906838</v>
      </c>
      <c r="T54" s="28">
        <v>8.6603995526748978</v>
      </c>
      <c r="U54" s="48">
        <f t="shared" si="15"/>
        <v>2.7124430290206871</v>
      </c>
      <c r="V54" s="25">
        <f t="shared" si="16"/>
        <v>10.610662580276843</v>
      </c>
      <c r="W54" s="27">
        <v>5.1954214282459406</v>
      </c>
      <c r="X54" s="28">
        <v>0.2140475420428013</v>
      </c>
      <c r="Y54" s="29">
        <v>6</v>
      </c>
    </row>
    <row r="55" spans="1:25" ht="15.75" customHeight="1" x14ac:dyDescent="0.15">
      <c r="A55" s="4" t="s">
        <v>215</v>
      </c>
      <c r="B55" s="4" t="s">
        <v>1040</v>
      </c>
      <c r="C55" s="2">
        <v>30</v>
      </c>
      <c r="F55" s="43">
        <v>41900.791666666664</v>
      </c>
      <c r="G55" s="8" t="s">
        <v>1101</v>
      </c>
      <c r="H55" s="8" t="s">
        <v>1132</v>
      </c>
      <c r="I55" s="1" t="s">
        <v>1139</v>
      </c>
      <c r="J55" s="10">
        <v>2</v>
      </c>
      <c r="K55" s="11" t="s">
        <v>1100</v>
      </c>
      <c r="L55" s="23">
        <v>2612.2936563545218</v>
      </c>
      <c r="M55" s="24">
        <v>112.60723609406888</v>
      </c>
      <c r="N55" s="23">
        <v>3.5720695888888887</v>
      </c>
      <c r="O55" s="24">
        <v>0.23896705060428544</v>
      </c>
      <c r="P55" s="16">
        <v>9</v>
      </c>
      <c r="Q55" s="27">
        <v>1076.5101092662742</v>
      </c>
      <c r="R55" s="25">
        <f t="shared" si="0"/>
        <v>329.36098542906132</v>
      </c>
      <c r="S55" s="25">
        <f t="shared" si="17"/>
        <v>50.387936378818921</v>
      </c>
      <c r="T55" s="28">
        <v>31.966769538973203</v>
      </c>
      <c r="U55" s="48">
        <f t="shared" si="15"/>
        <v>1.8296034614458845</v>
      </c>
      <c r="V55" s="25">
        <f t="shared" si="16"/>
        <v>33.119131558206604</v>
      </c>
      <c r="W55" s="27">
        <v>4.6094463126564991</v>
      </c>
      <c r="X55" s="28">
        <v>0.16178367698980073</v>
      </c>
      <c r="Y55" s="29">
        <v>6</v>
      </c>
    </row>
    <row r="56" spans="1:25" ht="15.75" customHeight="1" x14ac:dyDescent="0.15">
      <c r="A56" s="4" t="s">
        <v>221</v>
      </c>
      <c r="B56" s="4" t="s">
        <v>1043</v>
      </c>
      <c r="C56" s="2">
        <v>36</v>
      </c>
      <c r="F56" s="43">
        <v>41901.041666666664</v>
      </c>
      <c r="G56" s="8" t="s">
        <v>1102</v>
      </c>
      <c r="H56" s="8" t="s">
        <v>1132</v>
      </c>
      <c r="I56" s="1" t="s">
        <v>1140</v>
      </c>
      <c r="J56" s="10">
        <v>2</v>
      </c>
      <c r="K56" s="11" t="s">
        <v>1104</v>
      </c>
      <c r="L56" s="23">
        <v>3422.9548131830497</v>
      </c>
      <c r="M56" s="24">
        <v>140.68220046493406</v>
      </c>
      <c r="N56" s="23">
        <v>3.9196189270087083</v>
      </c>
      <c r="O56" s="24">
        <v>0.65774113711831361</v>
      </c>
      <c r="P56" s="16">
        <v>10</v>
      </c>
      <c r="Q56" s="27">
        <v>1351.8043603830399</v>
      </c>
      <c r="R56" s="25">
        <f t="shared" si="0"/>
        <v>275.29425111676574</v>
      </c>
      <c r="S56" s="25">
        <f t="shared" si="17"/>
        <v>16.540819255513401</v>
      </c>
      <c r="T56" s="28">
        <v>20.174987250341303</v>
      </c>
      <c r="U56" s="48">
        <f t="shared" si="15"/>
        <v>3.2582729626679838</v>
      </c>
      <c r="V56" s="25">
        <f t="shared" si="16"/>
        <v>37.800852706113112</v>
      </c>
      <c r="W56" s="27">
        <v>3.9821997255199206</v>
      </c>
      <c r="X56" s="28">
        <v>0.12288329227407696</v>
      </c>
      <c r="Y56" s="29">
        <v>3</v>
      </c>
    </row>
    <row r="57" spans="1:25" ht="15.75" customHeight="1" x14ac:dyDescent="0.15">
      <c r="A57" s="4" t="s">
        <v>227</v>
      </c>
      <c r="B57" s="4" t="s">
        <v>1046</v>
      </c>
      <c r="C57" s="2">
        <v>42</v>
      </c>
      <c r="F57" s="43">
        <v>41901.291666666664</v>
      </c>
      <c r="G57" s="8" t="s">
        <v>1103</v>
      </c>
      <c r="H57" s="8" t="s">
        <v>1132</v>
      </c>
      <c r="I57" s="1" t="s">
        <v>1141</v>
      </c>
      <c r="J57" s="10">
        <v>2</v>
      </c>
      <c r="K57" s="11" t="s">
        <v>1105</v>
      </c>
      <c r="L57" s="23">
        <v>2737.5756836499436</v>
      </c>
      <c r="M57" s="24">
        <v>81.958170032724937</v>
      </c>
      <c r="N57" s="23">
        <v>3.4632527629498693</v>
      </c>
      <c r="O57" s="24">
        <v>0.37712947105061889</v>
      </c>
      <c r="P57" s="16">
        <v>11</v>
      </c>
      <c r="Q57" s="27">
        <v>1274.999940332435</v>
      </c>
      <c r="R57" s="25">
        <f t="shared" si="0"/>
        <v>-76.804420050604904</v>
      </c>
      <c r="S57" s="25">
        <f t="shared" si="17"/>
        <v>36.448497880005561</v>
      </c>
      <c r="T57" s="28">
        <v>22.513973304031339</v>
      </c>
      <c r="U57" s="48">
        <f t="shared" si="15"/>
        <v>3.2201237520513644</v>
      </c>
      <c r="V57" s="25">
        <f t="shared" si="16"/>
        <v>30.230929600097809</v>
      </c>
      <c r="W57" s="27">
        <v>3.7503901097854544</v>
      </c>
      <c r="X57" s="28">
        <v>0.22121938452222675</v>
      </c>
      <c r="Y57" s="29">
        <v>3</v>
      </c>
    </row>
    <row r="58" spans="1:25" ht="15.75" customHeight="1" x14ac:dyDescent="0.15">
      <c r="A58" s="4" t="s">
        <v>231</v>
      </c>
      <c r="B58" s="4" t="s">
        <v>1050</v>
      </c>
      <c r="C58" s="2">
        <v>48</v>
      </c>
      <c r="F58" s="43">
        <v>41901.541666666664</v>
      </c>
      <c r="G58" s="8" t="s">
        <v>1108</v>
      </c>
      <c r="H58" s="8" t="s">
        <v>1132</v>
      </c>
      <c r="I58" s="1" t="s">
        <v>1142</v>
      </c>
      <c r="J58" s="10">
        <v>2</v>
      </c>
      <c r="K58" s="11" t="s">
        <v>1107</v>
      </c>
      <c r="L58" s="23">
        <v>3333.6305755556341</v>
      </c>
      <c r="M58" s="24">
        <v>87.780410233719664</v>
      </c>
      <c r="N58" s="23">
        <v>4.6497527611200997</v>
      </c>
      <c r="O58" s="24">
        <v>0.33420755745793301</v>
      </c>
      <c r="P58" s="16">
        <v>9</v>
      </c>
      <c r="Q58" s="27">
        <v>1789.1863349431067</v>
      </c>
      <c r="R58" s="25">
        <f t="shared" si="0"/>
        <v>514.18639461067164</v>
      </c>
      <c r="S58" s="46">
        <f>(Q58-Q57)/6</f>
        <v>85.697732435111945</v>
      </c>
      <c r="T58" s="28">
        <v>32.956551008201956</v>
      </c>
      <c r="U58" s="47">
        <f>SQRT(T58^2+T57^2)/6</f>
        <v>6.6520950089486277</v>
      </c>
      <c r="V58" s="25">
        <f t="shared" si="16"/>
        <v>39.912570053691766</v>
      </c>
      <c r="W58" s="27">
        <v>4.7733773984720891</v>
      </c>
      <c r="X58" s="28">
        <v>0.20113273938891363</v>
      </c>
      <c r="Y58" s="29">
        <v>3</v>
      </c>
    </row>
    <row r="59" spans="1:25" ht="15.75" customHeight="1" x14ac:dyDescent="0.15">
      <c r="A59" s="4" t="s">
        <v>237</v>
      </c>
      <c r="B59" s="4" t="s">
        <v>1053</v>
      </c>
      <c r="C59" s="2">
        <v>6</v>
      </c>
      <c r="F59" s="43">
        <v>41899.791666666664</v>
      </c>
      <c r="G59" s="8" t="s">
        <v>1109</v>
      </c>
      <c r="H59" s="37" t="s">
        <v>1133</v>
      </c>
      <c r="I59" s="1" t="s">
        <v>1135</v>
      </c>
      <c r="J59" s="10">
        <v>2</v>
      </c>
      <c r="K59" s="11" t="s">
        <v>1112</v>
      </c>
      <c r="L59" s="21">
        <v>-10.163081662303911</v>
      </c>
      <c r="M59" s="21">
        <v>8.09445888561003E-2</v>
      </c>
      <c r="N59" s="21">
        <v>4.1993301491676727</v>
      </c>
      <c r="O59" s="21">
        <v>0.46587403684414846</v>
      </c>
      <c r="P59" s="22">
        <v>3</v>
      </c>
      <c r="Q59" s="27">
        <v>-11.234209173444601</v>
      </c>
      <c r="R59" s="45">
        <f>Q59--11.7</f>
        <v>0.4657908265553985</v>
      </c>
      <c r="S59" s="46">
        <f>(Q59--11.7)/6</f>
        <v>7.7631804425899745E-2</v>
      </c>
      <c r="T59" s="28">
        <v>0.19069135702935347</v>
      </c>
      <c r="U59" s="47">
        <f>SQRT(T59^2+0.14^2)/6</f>
        <v>3.9427568487352842E-2</v>
      </c>
      <c r="V59" s="45">
        <f>SQRT(T59^2+0.14^2)</f>
        <v>0.23656541092411704</v>
      </c>
      <c r="W59" s="27">
        <v>10.2277728</v>
      </c>
      <c r="X59" s="28">
        <v>0.25392652184454839</v>
      </c>
      <c r="Y59" s="29">
        <v>3</v>
      </c>
    </row>
    <row r="60" spans="1:25" ht="15.75" customHeight="1" x14ac:dyDescent="0.15">
      <c r="A60" s="4" t="s">
        <v>243</v>
      </c>
      <c r="B60" s="4" t="s">
        <v>1056</v>
      </c>
      <c r="C60" s="2">
        <v>12</v>
      </c>
      <c r="F60" s="43">
        <v>41900.041666666664</v>
      </c>
      <c r="G60" s="8" t="s">
        <v>1110</v>
      </c>
      <c r="H60" s="37" t="s">
        <v>1133</v>
      </c>
      <c r="I60" s="1" t="s">
        <v>1136</v>
      </c>
      <c r="J60" s="10">
        <v>2</v>
      </c>
      <c r="K60" s="11" t="s">
        <v>1113</v>
      </c>
      <c r="L60" s="17">
        <v>-9.6238147287629641</v>
      </c>
      <c r="M60" s="17">
        <v>5.9792420542474321E-2</v>
      </c>
      <c r="N60" s="17">
        <v>4.2686393435131738</v>
      </c>
      <c r="O60" s="17">
        <v>0.11727544555340416</v>
      </c>
      <c r="P60" s="18">
        <v>3</v>
      </c>
      <c r="Q60" s="27">
        <v>-14.8283099264876</v>
      </c>
      <c r="R60" s="25">
        <f t="shared" si="0"/>
        <v>-3.5941007530429996</v>
      </c>
      <c r="S60" s="25">
        <f>(Q61-Q59)/12</f>
        <v>-0.25059349528246172</v>
      </c>
      <c r="T60" s="28">
        <v>8.1639583973874316E-2</v>
      </c>
      <c r="U60" s="48">
        <f t="shared" ref="U60:U66" si="18">SQRT(T61^2+T59^2)/12</f>
        <v>1.776419100263929E-2</v>
      </c>
      <c r="V60" s="25">
        <f t="shared" ref="V60:V66" si="19">SQRT(T60^2 + T59^2)</f>
        <v>0.20743243554739366</v>
      </c>
      <c r="W60" s="27">
        <v>6.5977847666666669</v>
      </c>
      <c r="X60" s="28">
        <v>0.28762690090611015</v>
      </c>
      <c r="Y60" s="29">
        <v>3</v>
      </c>
    </row>
    <row r="61" spans="1:25" ht="15.75" customHeight="1" x14ac:dyDescent="0.15">
      <c r="A61" s="4" t="s">
        <v>248</v>
      </c>
      <c r="B61" s="4" t="s">
        <v>1060</v>
      </c>
      <c r="C61" s="2">
        <v>18</v>
      </c>
      <c r="F61" s="43">
        <v>41900.291666666664</v>
      </c>
      <c r="G61" s="8" t="s">
        <v>1111</v>
      </c>
      <c r="H61" s="37" t="s">
        <v>1133</v>
      </c>
      <c r="I61" s="1" t="s">
        <v>1137</v>
      </c>
      <c r="J61" s="10">
        <v>2</v>
      </c>
      <c r="K61" s="11" t="s">
        <v>1114</v>
      </c>
      <c r="L61" s="17">
        <v>-5.1712451911862178</v>
      </c>
      <c r="M61" s="17">
        <v>1.2570018184970373</v>
      </c>
      <c r="N61" s="17">
        <v>3.9984908452914585</v>
      </c>
      <c r="O61" s="17">
        <v>0.34422015891568547</v>
      </c>
      <c r="P61" s="18">
        <v>9</v>
      </c>
      <c r="Q61" s="27">
        <v>-14.241331116834141</v>
      </c>
      <c r="R61" s="25">
        <f t="shared" si="0"/>
        <v>0.58697880965345917</v>
      </c>
      <c r="S61" s="25">
        <f t="shared" ref="S61:S66" si="20">(Q62-Q60)/12</f>
        <v>0.3201368637860833</v>
      </c>
      <c r="T61" s="28">
        <v>9.5280531900130319E-2</v>
      </c>
      <c r="U61" s="48">
        <f t="shared" si="18"/>
        <v>7.8037087439545927E-3</v>
      </c>
      <c r="V61" s="25">
        <f t="shared" si="19"/>
        <v>0.12547271189624867</v>
      </c>
      <c r="W61" s="27">
        <v>6.914802233333333</v>
      </c>
      <c r="X61" s="28">
        <v>0.23389756864615624</v>
      </c>
      <c r="Y61" s="29">
        <v>3</v>
      </c>
    </row>
    <row r="62" spans="1:25" ht="15.75" customHeight="1" x14ac:dyDescent="0.15">
      <c r="A62" s="4" t="s">
        <v>254</v>
      </c>
      <c r="B62" s="4" t="s">
        <v>1063</v>
      </c>
      <c r="C62" s="2">
        <v>24</v>
      </c>
      <c r="F62" s="43">
        <v>41900.541666666664</v>
      </c>
      <c r="G62" s="8" t="s">
        <v>1116</v>
      </c>
      <c r="H62" s="37" t="s">
        <v>1133</v>
      </c>
      <c r="I62" s="1" t="s">
        <v>1138</v>
      </c>
      <c r="J62" s="10">
        <v>2</v>
      </c>
      <c r="K62" s="11" t="s">
        <v>1115</v>
      </c>
      <c r="L62" s="17">
        <v>-12.206695686901314</v>
      </c>
      <c r="M62" s="17">
        <v>1.3419095540546839</v>
      </c>
      <c r="N62" s="17">
        <v>4.2966429756606992</v>
      </c>
      <c r="O62" s="17">
        <v>0.25636171689920961</v>
      </c>
      <c r="P62" s="18">
        <v>9</v>
      </c>
      <c r="Q62" s="27">
        <v>-10.986667561054601</v>
      </c>
      <c r="R62" s="25">
        <f t="shared" si="0"/>
        <v>3.2546635557795405</v>
      </c>
      <c r="S62" s="25">
        <f t="shared" si="20"/>
        <v>0.27548894739611179</v>
      </c>
      <c r="T62" s="28">
        <v>4.5872340595187529E-2</v>
      </c>
      <c r="U62" s="48">
        <f t="shared" si="18"/>
        <v>1.0779484468156573E-2</v>
      </c>
      <c r="V62" s="25">
        <f t="shared" si="19"/>
        <v>0.10574805620366097</v>
      </c>
      <c r="W62" s="27">
        <v>11.005746633333333</v>
      </c>
      <c r="X62" s="28">
        <v>0.14721081949219378</v>
      </c>
      <c r="Y62" s="29">
        <v>3</v>
      </c>
    </row>
    <row r="63" spans="1:25" ht="15.75" customHeight="1" x14ac:dyDescent="0.15">
      <c r="A63" s="4" t="s">
        <v>261</v>
      </c>
      <c r="B63" s="4" t="s">
        <v>1066</v>
      </c>
      <c r="C63" s="2">
        <v>30</v>
      </c>
      <c r="F63" s="43">
        <v>41900.791666666664</v>
      </c>
      <c r="G63" s="8" t="s">
        <v>1117</v>
      </c>
      <c r="H63" s="37" t="s">
        <v>1133</v>
      </c>
      <c r="I63" s="1" t="s">
        <v>1139</v>
      </c>
      <c r="J63" s="10">
        <v>2</v>
      </c>
      <c r="K63" s="11" t="s">
        <v>1119</v>
      </c>
      <c r="L63" s="21">
        <v>-9.2295290754899266</v>
      </c>
      <c r="M63" s="21">
        <v>0.1809163252043601</v>
      </c>
      <c r="N63" s="21">
        <v>3.1846880431650022</v>
      </c>
      <c r="O63" s="21">
        <v>6.7206446422522784E-2</v>
      </c>
      <c r="P63" s="22">
        <v>3</v>
      </c>
      <c r="Q63" s="27">
        <v>-10.935463748080799</v>
      </c>
      <c r="R63" s="25">
        <f t="shared" si="0"/>
        <v>5.1203812973801277E-2</v>
      </c>
      <c r="S63" s="25">
        <f t="shared" si="20"/>
        <v>-0.16381264007131868</v>
      </c>
      <c r="T63" s="28">
        <v>8.7487309584403108E-2</v>
      </c>
      <c r="U63" s="48">
        <f t="shared" si="18"/>
        <v>6.510918984488339E-3</v>
      </c>
      <c r="V63" s="25">
        <f t="shared" si="19"/>
        <v>9.8784112943317362E-2</v>
      </c>
      <c r="W63" s="27">
        <v>11.297036033333333</v>
      </c>
      <c r="X63" s="28">
        <v>0.32433589211467684</v>
      </c>
      <c r="Y63" s="29">
        <v>3</v>
      </c>
    </row>
    <row r="64" spans="1:25" ht="15.75" customHeight="1" x14ac:dyDescent="0.15">
      <c r="A64" s="4" t="s">
        <v>264</v>
      </c>
      <c r="B64" s="4" t="s">
        <v>1069</v>
      </c>
      <c r="C64" s="2">
        <v>36</v>
      </c>
      <c r="F64" s="43">
        <v>41901.041666666664</v>
      </c>
      <c r="G64" s="8" t="s">
        <v>1118</v>
      </c>
      <c r="H64" s="37" t="s">
        <v>1133</v>
      </c>
      <c r="I64" s="1" t="s">
        <v>1140</v>
      </c>
      <c r="J64" s="10">
        <v>2</v>
      </c>
      <c r="K64" s="11" t="s">
        <v>1120</v>
      </c>
      <c r="L64" s="23">
        <v>-9.8245343852399891</v>
      </c>
      <c r="M64" s="24">
        <v>0.16736999520885965</v>
      </c>
      <c r="N64" s="23">
        <v>3.8906373938045937</v>
      </c>
      <c r="O64" s="24">
        <v>0.33425835378278251</v>
      </c>
      <c r="P64" s="16">
        <v>6</v>
      </c>
      <c r="Q64" s="27">
        <v>-12.952419241910425</v>
      </c>
      <c r="R64" s="25">
        <f t="shared" si="0"/>
        <v>-2.0169554938296255</v>
      </c>
      <c r="S64" s="25">
        <f t="shared" si="20"/>
        <v>-3.0151472650699802E-2</v>
      </c>
      <c r="T64" s="28">
        <v>6.3247022661697572E-2</v>
      </c>
      <c r="U64" s="48">
        <f t="shared" si="18"/>
        <v>1.0221689278780329E-2</v>
      </c>
      <c r="V64" s="25">
        <f t="shared" si="19"/>
        <v>0.10795469055991258</v>
      </c>
      <c r="W64" s="27">
        <v>8.9511886666666669</v>
      </c>
      <c r="X64" s="28">
        <v>0.32927485647321075</v>
      </c>
      <c r="Y64" s="29">
        <v>3</v>
      </c>
    </row>
    <row r="65" spans="1:25" ht="15.75" customHeight="1" x14ac:dyDescent="0.15">
      <c r="A65" s="4" t="s">
        <v>271</v>
      </c>
      <c r="B65" s="4" t="s">
        <v>1073</v>
      </c>
      <c r="C65" s="2">
        <v>42</v>
      </c>
      <c r="F65" s="43">
        <v>41901.291666666664</v>
      </c>
      <c r="G65" s="8" t="s">
        <v>1122</v>
      </c>
      <c r="H65" s="37" t="s">
        <v>1133</v>
      </c>
      <c r="I65" s="1" t="s">
        <v>1141</v>
      </c>
      <c r="J65" s="10">
        <v>2</v>
      </c>
      <c r="K65" s="11" t="s">
        <v>1121</v>
      </c>
      <c r="L65" s="17">
        <v>-8.7230315494135944</v>
      </c>
      <c r="M65" s="17">
        <v>0.23572379983377512</v>
      </c>
      <c r="N65" s="17">
        <v>4.4341133370902792</v>
      </c>
      <c r="O65" s="17">
        <v>0.50459303831656566</v>
      </c>
      <c r="P65" s="18">
        <v>8</v>
      </c>
      <c r="Q65" s="27">
        <v>-11.297281419889197</v>
      </c>
      <c r="R65" s="25">
        <f t="shared" si="0"/>
        <v>1.6551378220212278</v>
      </c>
      <c r="S65" s="25">
        <f t="shared" si="20"/>
        <v>-6.8017427057383451E-2</v>
      </c>
      <c r="T65" s="28">
        <v>8.5973907833720831E-2</v>
      </c>
      <c r="U65" s="48">
        <f t="shared" si="18"/>
        <v>1.2610145260000559E-2</v>
      </c>
      <c r="V65" s="25">
        <f t="shared" si="19"/>
        <v>0.10673190105947898</v>
      </c>
      <c r="W65" s="27">
        <v>10.594009299999998</v>
      </c>
      <c r="X65" s="28">
        <v>0.11319395165780735</v>
      </c>
      <c r="Y65" s="29">
        <v>3</v>
      </c>
    </row>
    <row r="66" spans="1:25" ht="15.75" customHeight="1" x14ac:dyDescent="0.15">
      <c r="A66" s="4" t="s">
        <v>277</v>
      </c>
      <c r="B66" s="4" t="s">
        <v>1076</v>
      </c>
      <c r="C66" s="2">
        <v>48</v>
      </c>
      <c r="F66" s="43">
        <v>41901.541666666664</v>
      </c>
      <c r="G66" s="8" t="s">
        <v>1123</v>
      </c>
      <c r="H66" s="37" t="s">
        <v>1133</v>
      </c>
      <c r="I66" s="1" t="s">
        <v>1142</v>
      </c>
      <c r="J66" s="10">
        <v>2</v>
      </c>
      <c r="K66" s="11" t="s">
        <v>1124</v>
      </c>
      <c r="L66" s="17">
        <v>-3.1634488343632183</v>
      </c>
      <c r="M66" s="17">
        <v>0.51177628007305154</v>
      </c>
      <c r="N66" s="17">
        <v>3.5355995907615005</v>
      </c>
      <c r="O66" s="17">
        <v>0.6085481768562635</v>
      </c>
      <c r="P66" s="18">
        <v>8</v>
      </c>
      <c r="Q66" s="27">
        <v>-13.768628366599026</v>
      </c>
      <c r="R66" s="25">
        <f t="shared" si="0"/>
        <v>-2.4713469467098292</v>
      </c>
      <c r="S66" s="25">
        <f t="shared" si="20"/>
        <v>9.2243813609206082E-2</v>
      </c>
      <c r="T66" s="28">
        <v>0.13747030248496586</v>
      </c>
      <c r="U66" s="48">
        <f t="shared" si="18"/>
        <v>9.7634213582926607E-3</v>
      </c>
      <c r="V66" s="25">
        <f t="shared" si="19"/>
        <v>0.16214067007851279</v>
      </c>
      <c r="W66" s="27">
        <v>6.1546118333333339</v>
      </c>
      <c r="X66" s="28">
        <v>0.19258330499397708</v>
      </c>
      <c r="Y66" s="29">
        <v>3</v>
      </c>
    </row>
    <row r="67" spans="1:25" ht="15.75" customHeight="1" x14ac:dyDescent="0.15">
      <c r="A67" s="4" t="s">
        <v>46</v>
      </c>
      <c r="B67" s="4" t="s">
        <v>954</v>
      </c>
      <c r="C67" s="2">
        <v>0</v>
      </c>
      <c r="F67" s="43">
        <v>41899.541666666664</v>
      </c>
      <c r="G67" s="7" t="s">
        <v>964</v>
      </c>
      <c r="H67" s="10" t="s">
        <v>1134</v>
      </c>
      <c r="I67" s="1" t="s">
        <v>1145</v>
      </c>
      <c r="J67" s="10">
        <v>2</v>
      </c>
      <c r="K67" s="5" t="s">
        <v>977</v>
      </c>
      <c r="L67" s="32">
        <v>-7.820953828338566</v>
      </c>
      <c r="M67" s="33">
        <v>0.14434940149233988</v>
      </c>
      <c r="N67" s="32">
        <v>2.8180318970127129</v>
      </c>
      <c r="O67" s="33">
        <v>0.18136675634419744</v>
      </c>
      <c r="P67" s="34">
        <v>6</v>
      </c>
      <c r="Q67" s="32">
        <v>-10.190355656578724</v>
      </c>
      <c r="R67" s="25"/>
      <c r="S67" s="25"/>
      <c r="T67" s="33">
        <v>7.9593971411258763E-2</v>
      </c>
      <c r="U67" s="48"/>
      <c r="V67" s="25"/>
      <c r="W67" s="32">
        <v>2.6261043333333332</v>
      </c>
      <c r="X67" s="33">
        <v>4.7683141925877179E-2</v>
      </c>
      <c r="Y67" s="34">
        <v>3</v>
      </c>
    </row>
    <row r="68" spans="1:25" ht="15.75" customHeight="1" x14ac:dyDescent="0.15">
      <c r="A68" s="4" t="s">
        <v>155</v>
      </c>
      <c r="B68" s="4" t="s">
        <v>1004</v>
      </c>
      <c r="C68" s="2">
        <v>6</v>
      </c>
      <c r="F68" s="43">
        <v>41899.791666666664</v>
      </c>
      <c r="G68" s="10" t="s">
        <v>962</v>
      </c>
      <c r="H68" s="1" t="s">
        <v>1131</v>
      </c>
      <c r="I68" s="1" t="s">
        <v>1135</v>
      </c>
      <c r="J68" s="10">
        <v>3</v>
      </c>
      <c r="K68" s="5" t="s">
        <v>971</v>
      </c>
      <c r="L68" s="14">
        <v>671.60806479999997</v>
      </c>
      <c r="M68" s="14">
        <v>9.5176850000000002</v>
      </c>
      <c r="N68" s="14">
        <v>3.341907</v>
      </c>
      <c r="O68" s="14">
        <v>0.489062</v>
      </c>
      <c r="P68" s="15">
        <v>6</v>
      </c>
      <c r="Q68" s="25">
        <v>457.43387269999999</v>
      </c>
      <c r="R68" s="45">
        <f>Q68--11.7</f>
        <v>469.13387269999998</v>
      </c>
      <c r="S68" s="46">
        <f>(Q68--11.7)/6</f>
        <v>78.188978783333326</v>
      </c>
      <c r="T68" s="25">
        <v>1.7586059999999999</v>
      </c>
      <c r="U68" s="47">
        <f>SQRT(T68^2+0.14^2)/6</f>
        <v>0.29402829905545563</v>
      </c>
      <c r="V68" s="45">
        <f>SQRT(T68^2+0.14^2)</f>
        <v>1.7641697943327337</v>
      </c>
      <c r="W68" s="25">
        <v>4.1106749999999996</v>
      </c>
      <c r="X68" s="25">
        <v>8.0896999999999997E-2</v>
      </c>
      <c r="Y68" s="26">
        <v>3</v>
      </c>
    </row>
    <row r="69" spans="1:25" ht="15.75" customHeight="1" x14ac:dyDescent="0.15">
      <c r="A69" s="4" t="s">
        <v>212</v>
      </c>
      <c r="B69" s="4" t="s">
        <v>1037</v>
      </c>
      <c r="C69" s="2">
        <v>12</v>
      </c>
      <c r="F69" s="43">
        <v>41900.041666666664</v>
      </c>
      <c r="G69" s="8" t="s">
        <v>1086</v>
      </c>
      <c r="H69" s="1" t="s">
        <v>1131</v>
      </c>
      <c r="I69" s="1" t="s">
        <v>1136</v>
      </c>
      <c r="J69" s="10">
        <v>3</v>
      </c>
      <c r="K69" s="11" t="s">
        <v>972</v>
      </c>
      <c r="L69" s="23">
        <v>934.81028615319735</v>
      </c>
      <c r="M69" s="24">
        <v>41.284335475966884</v>
      </c>
      <c r="N69" s="23">
        <v>3.7171911667919915</v>
      </c>
      <c r="O69" s="24">
        <v>0.29230946995036095</v>
      </c>
      <c r="P69" s="16">
        <v>6</v>
      </c>
      <c r="Q69" s="25">
        <v>677.69038120000005</v>
      </c>
      <c r="R69" s="25">
        <f t="shared" ref="R69:R99" si="21">Q69-Q68</f>
        <v>220.25650850000005</v>
      </c>
      <c r="S69" s="25">
        <f>(Q70-Q68)/12</f>
        <v>28.08324609166667</v>
      </c>
      <c r="T69" s="25">
        <v>17.353290000000001</v>
      </c>
      <c r="U69" s="48">
        <f t="shared" ref="U69:U74" si="22">SQRT(T70^2+T68^2)/12</f>
        <v>0.24584292264562843</v>
      </c>
      <c r="V69" s="25">
        <f t="shared" ref="V69:V75" si="23">SQRT(T69^2 + T68^2)</f>
        <v>17.442172137877098</v>
      </c>
      <c r="W69" s="25">
        <v>3.985824</v>
      </c>
      <c r="X69" s="25">
        <v>0.179234</v>
      </c>
      <c r="Y69" s="26">
        <v>3</v>
      </c>
    </row>
    <row r="70" spans="1:25" ht="15.75" customHeight="1" x14ac:dyDescent="0.15">
      <c r="A70" s="4" t="s">
        <v>265</v>
      </c>
      <c r="B70" s="4" t="s">
        <v>1070</v>
      </c>
      <c r="C70" s="2">
        <v>18</v>
      </c>
      <c r="F70" s="43">
        <v>41900.291666666664</v>
      </c>
      <c r="G70" s="8" t="s">
        <v>1106</v>
      </c>
      <c r="H70" s="1" t="s">
        <v>1131</v>
      </c>
      <c r="I70" s="1" t="s">
        <v>1137</v>
      </c>
      <c r="J70" s="10">
        <v>3</v>
      </c>
      <c r="K70" s="11" t="s">
        <v>1089</v>
      </c>
      <c r="L70" s="14">
        <v>959.39097809999998</v>
      </c>
      <c r="M70" s="14">
        <v>76.585830000000001</v>
      </c>
      <c r="N70" s="14">
        <v>3.0610050000000002</v>
      </c>
      <c r="O70" s="14">
        <v>0.62638799999999994</v>
      </c>
      <c r="P70" s="15">
        <v>6</v>
      </c>
      <c r="Q70" s="25">
        <v>794.43282580000005</v>
      </c>
      <c r="R70" s="25">
        <f t="shared" si="21"/>
        <v>116.7424446</v>
      </c>
      <c r="S70" s="25">
        <f t="shared" ref="S70:S74" si="24">(Q71-Q69)/12</f>
        <v>58.254565598641399</v>
      </c>
      <c r="T70" s="25">
        <v>2.368646</v>
      </c>
      <c r="U70" s="48">
        <f t="shared" si="22"/>
        <v>2.1121300883932301</v>
      </c>
      <c r="V70" s="25">
        <f t="shared" si="23"/>
        <v>17.514198745515483</v>
      </c>
      <c r="W70" s="25">
        <v>2.6896249999999999</v>
      </c>
      <c r="X70" s="25">
        <v>7.7342999999999995E-2</v>
      </c>
      <c r="Y70" s="26">
        <v>3</v>
      </c>
    </row>
    <row r="71" spans="1:25" ht="15.75" customHeight="1" x14ac:dyDescent="0.15">
      <c r="A71" s="4" t="s">
        <v>78</v>
      </c>
      <c r="B71" s="4" t="s">
        <v>985</v>
      </c>
      <c r="C71" s="2">
        <v>24</v>
      </c>
      <c r="F71" s="43">
        <v>41900.541666666664</v>
      </c>
      <c r="G71" s="12" t="s">
        <v>963</v>
      </c>
      <c r="H71" s="1" t="s">
        <v>1131</v>
      </c>
      <c r="I71" s="1" t="s">
        <v>1138</v>
      </c>
      <c r="J71" s="10">
        <v>3</v>
      </c>
      <c r="K71" s="5" t="s">
        <v>973</v>
      </c>
      <c r="L71" s="23">
        <v>1273.6256230684589</v>
      </c>
      <c r="M71" s="24">
        <v>58.767356383466932</v>
      </c>
      <c r="N71" s="23">
        <v>3.4733588120959658</v>
      </c>
      <c r="O71" s="24">
        <v>0.27250790596448682</v>
      </c>
      <c r="P71" s="16">
        <v>9</v>
      </c>
      <c r="Q71" s="27">
        <v>1376.7451683836969</v>
      </c>
      <c r="R71" s="25">
        <f t="shared" si="21"/>
        <v>582.31234258369682</v>
      </c>
      <c r="S71" s="25">
        <f t="shared" si="24"/>
        <v>15.689143232834255</v>
      </c>
      <c r="T71" s="28">
        <v>18.473245293085974</v>
      </c>
      <c r="U71" s="48">
        <f t="shared" si="22"/>
        <v>0.77306331504920733</v>
      </c>
      <c r="V71" s="25">
        <f t="shared" si="23"/>
        <v>18.624480543946429</v>
      </c>
      <c r="W71" s="27">
        <v>6.837761183333332</v>
      </c>
      <c r="X71" s="28">
        <v>0.236423573745694</v>
      </c>
      <c r="Y71" s="29">
        <v>6</v>
      </c>
    </row>
    <row r="72" spans="1:25" ht="15.75" customHeight="1" x14ac:dyDescent="0.15">
      <c r="A72" s="4" t="s">
        <v>99</v>
      </c>
      <c r="B72" s="4" t="s">
        <v>988</v>
      </c>
      <c r="C72" s="2">
        <v>30</v>
      </c>
      <c r="F72" s="43">
        <v>41900.791666666664</v>
      </c>
      <c r="G72" s="12" t="s">
        <v>965</v>
      </c>
      <c r="H72" s="1" t="s">
        <v>1131</v>
      </c>
      <c r="I72" s="1" t="s">
        <v>1139</v>
      </c>
      <c r="J72" s="10">
        <v>3</v>
      </c>
      <c r="K72" s="5" t="s">
        <v>974</v>
      </c>
      <c r="L72" s="14">
        <v>1390.143808</v>
      </c>
      <c r="M72" s="14">
        <v>22.78886</v>
      </c>
      <c r="N72" s="14">
        <v>3.9522659999999998</v>
      </c>
      <c r="O72" s="14">
        <v>0.15831700000000001</v>
      </c>
      <c r="P72" s="15">
        <v>5</v>
      </c>
      <c r="Q72" s="27">
        <v>982.7025445940111</v>
      </c>
      <c r="R72" s="25">
        <f t="shared" si="21"/>
        <v>-394.04262378968576</v>
      </c>
      <c r="S72" s="25">
        <f t="shared" si="24"/>
        <v>-17.87807567200457</v>
      </c>
      <c r="T72" s="28">
        <v>8.9692690980628562</v>
      </c>
      <c r="U72" s="48">
        <f t="shared" si="22"/>
        <v>2.3670714640768193</v>
      </c>
      <c r="V72" s="25">
        <f t="shared" si="23"/>
        <v>20.535544302793348</v>
      </c>
      <c r="W72" s="27">
        <v>5.6278586666666675</v>
      </c>
      <c r="X72" s="28">
        <v>0.4566381889128095</v>
      </c>
      <c r="Y72" s="29">
        <v>6</v>
      </c>
    </row>
    <row r="73" spans="1:25" ht="15.75" customHeight="1" x14ac:dyDescent="0.15">
      <c r="A73" s="4" t="s">
        <v>116</v>
      </c>
      <c r="B73" s="4" t="s">
        <v>991</v>
      </c>
      <c r="C73" s="2">
        <v>36</v>
      </c>
      <c r="F73" s="43">
        <v>41901.041666666664</v>
      </c>
      <c r="G73" s="12" t="s">
        <v>966</v>
      </c>
      <c r="H73" s="1" t="s">
        <v>1131</v>
      </c>
      <c r="I73" s="1" t="s">
        <v>1140</v>
      </c>
      <c r="J73" s="10">
        <v>3</v>
      </c>
      <c r="K73" s="5" t="s">
        <v>975</v>
      </c>
      <c r="L73" s="14">
        <v>1126.3838490000001</v>
      </c>
      <c r="M73" s="14">
        <v>82.727509999999995</v>
      </c>
      <c r="N73" s="14">
        <v>4.7603499999999999</v>
      </c>
      <c r="O73" s="14">
        <v>0.70459300000000002</v>
      </c>
      <c r="P73" s="15">
        <v>6</v>
      </c>
      <c r="Q73" s="27">
        <v>1162.208260319642</v>
      </c>
      <c r="R73" s="25">
        <f t="shared" si="21"/>
        <v>179.50571572563092</v>
      </c>
      <c r="S73" s="25">
        <f t="shared" si="24"/>
        <v>41.235902589255801</v>
      </c>
      <c r="T73" s="28">
        <v>21.577190314130636</v>
      </c>
      <c r="U73" s="48">
        <f t="shared" si="22"/>
        <v>2.6405060911595317</v>
      </c>
      <c r="V73" s="25">
        <f t="shared" si="23"/>
        <v>23.36713354277067</v>
      </c>
      <c r="W73" s="27">
        <v>8.108604183333334</v>
      </c>
      <c r="X73" s="28">
        <v>0.38970081724330258</v>
      </c>
      <c r="Y73" s="29">
        <v>6</v>
      </c>
    </row>
    <row r="74" spans="1:25" ht="15.75" customHeight="1" x14ac:dyDescent="0.15">
      <c r="A74" s="4" t="s">
        <v>139</v>
      </c>
      <c r="B74" s="4" t="s">
        <v>995</v>
      </c>
      <c r="C74" s="2">
        <v>42</v>
      </c>
      <c r="F74" s="43">
        <v>41901.291666666664</v>
      </c>
      <c r="G74" s="8" t="s">
        <v>967</v>
      </c>
      <c r="H74" s="1" t="s">
        <v>1131</v>
      </c>
      <c r="I74" s="1" t="s">
        <v>1141</v>
      </c>
      <c r="J74" s="10">
        <v>3</v>
      </c>
      <c r="K74" s="5" t="s">
        <v>976</v>
      </c>
      <c r="L74" s="14">
        <v>1378.025255</v>
      </c>
      <c r="M74" s="14">
        <v>54.598599999999998</v>
      </c>
      <c r="N74" s="14">
        <v>4.2608420000000002</v>
      </c>
      <c r="O74" s="14">
        <v>0.53291299999999997</v>
      </c>
      <c r="P74" s="15">
        <v>8</v>
      </c>
      <c r="Q74" s="27">
        <v>1477.5333756650807</v>
      </c>
      <c r="R74" s="25">
        <f t="shared" si="21"/>
        <v>315.32511534543869</v>
      </c>
      <c r="S74" s="25">
        <f t="shared" si="24"/>
        <v>34.427337497337668</v>
      </c>
      <c r="T74" s="28">
        <v>30.390120762501414</v>
      </c>
      <c r="U74" s="48">
        <f t="shared" si="22"/>
        <v>2.3029391035921338</v>
      </c>
      <c r="V74" s="25">
        <f t="shared" si="23"/>
        <v>37.271095795691764</v>
      </c>
      <c r="W74" s="27">
        <v>12.074222533333334</v>
      </c>
      <c r="X74" s="28">
        <v>0.63854740036825963</v>
      </c>
      <c r="Y74" s="29">
        <v>6</v>
      </c>
    </row>
    <row r="75" spans="1:25" ht="15.75" customHeight="1" x14ac:dyDescent="0.15">
      <c r="A75" s="4" t="s">
        <v>145</v>
      </c>
      <c r="B75" s="4" t="s">
        <v>998</v>
      </c>
      <c r="C75" s="2">
        <v>48</v>
      </c>
      <c r="F75" s="43">
        <v>41901.541666666664</v>
      </c>
      <c r="G75" s="8" t="s">
        <v>968</v>
      </c>
      <c r="H75" s="1" t="s">
        <v>1131</v>
      </c>
      <c r="I75" s="1" t="s">
        <v>1142</v>
      </c>
      <c r="J75" s="10">
        <v>3</v>
      </c>
      <c r="K75" s="5" t="s">
        <v>1078</v>
      </c>
      <c r="L75" s="14">
        <v>1539.458981</v>
      </c>
      <c r="M75" s="14">
        <v>37.562390000000001</v>
      </c>
      <c r="N75" s="14">
        <v>5.0722480000000001</v>
      </c>
      <c r="O75" s="14">
        <v>0.31595600000000001</v>
      </c>
      <c r="P75" s="15">
        <v>5</v>
      </c>
      <c r="Q75" s="27">
        <v>1575.336310287694</v>
      </c>
      <c r="R75" s="25">
        <f t="shared" si="21"/>
        <v>97.802934622613293</v>
      </c>
      <c r="S75" s="46">
        <f>(Q75-Q74)/6</f>
        <v>16.300489103768882</v>
      </c>
      <c r="T75" s="28">
        <v>17.266527279297527</v>
      </c>
      <c r="U75" s="47">
        <f>SQRT(T75^2+T74^2)/6</f>
        <v>5.8254527822263293</v>
      </c>
      <c r="V75" s="25">
        <f t="shared" si="23"/>
        <v>34.952716693357978</v>
      </c>
      <c r="W75" s="27">
        <v>12.00153742</v>
      </c>
      <c r="X75" s="28">
        <v>0.60302047707852513</v>
      </c>
      <c r="Y75" s="29">
        <v>5</v>
      </c>
    </row>
    <row r="76" spans="1:25" ht="15.75" customHeight="1" x14ac:dyDescent="0.15">
      <c r="A76" s="4" t="s">
        <v>148</v>
      </c>
      <c r="B76" s="4" t="s">
        <v>1001</v>
      </c>
      <c r="C76" s="2">
        <v>6</v>
      </c>
      <c r="F76" s="43">
        <v>41899.791666666664</v>
      </c>
      <c r="G76" s="8" t="s">
        <v>969</v>
      </c>
      <c r="H76" s="36" t="s">
        <v>1150</v>
      </c>
      <c r="I76" s="1" t="s">
        <v>1135</v>
      </c>
      <c r="J76" s="10">
        <v>3</v>
      </c>
      <c r="K76" s="5" t="s">
        <v>1079</v>
      </c>
      <c r="L76" s="14">
        <v>10.48025443</v>
      </c>
      <c r="M76" s="14">
        <v>0.763517</v>
      </c>
      <c r="N76" s="14">
        <v>2.8088310000000001</v>
      </c>
      <c r="O76" s="14">
        <v>0.16858899999999999</v>
      </c>
      <c r="P76" s="15">
        <v>6</v>
      </c>
      <c r="Q76" s="25">
        <v>-6.3145667740000002</v>
      </c>
      <c r="R76" s="45">
        <f>Q76--11.7</f>
        <v>5.3854332259999991</v>
      </c>
      <c r="S76" s="46">
        <f>(Q76--11.7)/6</f>
        <v>0.89757220433333318</v>
      </c>
      <c r="T76" s="25">
        <v>0.121631</v>
      </c>
      <c r="U76" s="47">
        <f>SQRT(T76^2+0.14^2)/6</f>
        <v>3.0909410721314132E-2</v>
      </c>
      <c r="V76" s="45">
        <f>SQRT(T76^2+0.14^2)</f>
        <v>0.18545646432788479</v>
      </c>
      <c r="W76" s="25">
        <v>2.5747200000000001</v>
      </c>
      <c r="X76" s="25">
        <v>0.279837</v>
      </c>
      <c r="Y76" s="26">
        <v>3</v>
      </c>
    </row>
    <row r="77" spans="1:25" ht="15.75" customHeight="1" x14ac:dyDescent="0.15">
      <c r="A77" s="4" t="s">
        <v>157</v>
      </c>
      <c r="B77" s="4" t="s">
        <v>1005</v>
      </c>
      <c r="C77" s="2">
        <v>12</v>
      </c>
      <c r="F77" s="43">
        <v>41900.041666666664</v>
      </c>
      <c r="G77" s="8" t="s">
        <v>970</v>
      </c>
      <c r="H77" s="36" t="s">
        <v>1150</v>
      </c>
      <c r="I77" s="1" t="s">
        <v>1136</v>
      </c>
      <c r="J77" s="10">
        <v>3</v>
      </c>
      <c r="K77" s="5" t="s">
        <v>1080</v>
      </c>
      <c r="L77" s="23">
        <v>13.682086432656943</v>
      </c>
      <c r="M77" s="24">
        <v>0.44422795526739262</v>
      </c>
      <c r="N77" s="23">
        <v>3.6715975930530029</v>
      </c>
      <c r="O77" s="24">
        <v>8.147870269349515E-2</v>
      </c>
      <c r="P77" s="16">
        <v>3</v>
      </c>
      <c r="Q77" s="30">
        <v>-3.4694126398224419</v>
      </c>
      <c r="R77" s="25">
        <f t="shared" si="21"/>
        <v>2.8451541341775584</v>
      </c>
      <c r="S77" s="25">
        <f>(Q78-Q76)/12</f>
        <v>-0.12529548921990288</v>
      </c>
      <c r="T77" s="30">
        <v>8.243124320396715E-2</v>
      </c>
      <c r="U77" s="48">
        <f t="shared" ref="U77:U82" si="25">SQRT(T78^2+T76^2)/12</f>
        <v>5.0853701326137375E-2</v>
      </c>
      <c r="V77" s="25">
        <f t="shared" ref="V77:V83" si="26">SQRT(T77^2 + T76^2)</f>
        <v>0.14693199112906483</v>
      </c>
      <c r="W77" s="30">
        <v>4.4604903101826041</v>
      </c>
      <c r="X77" s="30">
        <v>0.19221244976039092</v>
      </c>
      <c r="Y77" s="31">
        <v>3</v>
      </c>
    </row>
    <row r="78" spans="1:25" ht="15.75" customHeight="1" x14ac:dyDescent="0.15">
      <c r="A78" s="4" t="s">
        <v>161</v>
      </c>
      <c r="B78" s="4" t="s">
        <v>1008</v>
      </c>
      <c r="C78" s="2">
        <v>18</v>
      </c>
      <c r="F78" s="43">
        <v>41900.291666666664</v>
      </c>
      <c r="G78" s="8" t="s">
        <v>978</v>
      </c>
      <c r="H78" s="36" t="s">
        <v>1150</v>
      </c>
      <c r="I78" s="1" t="s">
        <v>1137</v>
      </c>
      <c r="J78" s="10">
        <v>3</v>
      </c>
      <c r="K78" s="5" t="s">
        <v>1081</v>
      </c>
      <c r="L78" s="19">
        <v>39.579091300000002</v>
      </c>
      <c r="M78" s="19">
        <v>1.243941</v>
      </c>
      <c r="N78" s="19">
        <v>2.5928930000000001</v>
      </c>
      <c r="O78" s="19">
        <v>3.5879000000000001E-2</v>
      </c>
      <c r="P78" s="20">
        <v>3</v>
      </c>
      <c r="Q78" s="27">
        <v>-7.8181126446388349</v>
      </c>
      <c r="R78" s="25">
        <f t="shared" si="21"/>
        <v>-4.3487000048163935</v>
      </c>
      <c r="S78" s="25">
        <f t="shared" ref="S78:S82" si="27">(Q79-Q77)/12</f>
        <v>0.93372681250521172</v>
      </c>
      <c r="T78" s="28">
        <v>0.598000122903658</v>
      </c>
      <c r="U78" s="48">
        <f t="shared" si="25"/>
        <v>3.3121380682204576E-2</v>
      </c>
      <c r="V78" s="25">
        <f t="shared" si="26"/>
        <v>0.60365474971124156</v>
      </c>
      <c r="W78" s="27">
        <v>3.9633444982305659</v>
      </c>
      <c r="X78" s="28">
        <v>0.56869334675099559</v>
      </c>
      <c r="Y78" s="29">
        <v>3</v>
      </c>
    </row>
    <row r="79" spans="1:25" ht="15.75" customHeight="1" x14ac:dyDescent="0.15">
      <c r="A79" s="4" t="s">
        <v>167</v>
      </c>
      <c r="B79" s="4" t="s">
        <v>1011</v>
      </c>
      <c r="C79" s="2">
        <v>24</v>
      </c>
      <c r="F79" s="43">
        <v>41900.541666666664</v>
      </c>
      <c r="G79" s="8" t="s">
        <v>979</v>
      </c>
      <c r="H79" s="36" t="s">
        <v>1150</v>
      </c>
      <c r="I79" s="1" t="s">
        <v>1138</v>
      </c>
      <c r="J79" s="10">
        <v>3</v>
      </c>
      <c r="K79" s="5" t="s">
        <v>1082</v>
      </c>
      <c r="L79" s="23">
        <v>43.388301813062618</v>
      </c>
      <c r="M79" s="24">
        <v>2.9274856164391565</v>
      </c>
      <c r="N79" s="23">
        <v>4.0308416199948942</v>
      </c>
      <c r="O79" s="24">
        <v>0.3369845383308655</v>
      </c>
      <c r="P79" s="16">
        <v>3</v>
      </c>
      <c r="Q79" s="27">
        <v>7.7353091102400997</v>
      </c>
      <c r="R79" s="25">
        <f t="shared" si="21"/>
        <v>15.553421754878935</v>
      </c>
      <c r="S79" s="25">
        <f t="shared" si="27"/>
        <v>3.3393283902716515</v>
      </c>
      <c r="T79" s="28">
        <v>0.38881462644607717</v>
      </c>
      <c r="U79" s="48">
        <f t="shared" si="25"/>
        <v>5.6932467873436775E-2</v>
      </c>
      <c r="V79" s="25">
        <f t="shared" si="26"/>
        <v>0.71328883401550081</v>
      </c>
      <c r="W79" s="27">
        <v>6.549188714311164</v>
      </c>
      <c r="X79" s="28">
        <v>0.39373297105308208</v>
      </c>
      <c r="Y79" s="29">
        <v>5</v>
      </c>
    </row>
    <row r="80" spans="1:25" ht="15.75" customHeight="1" x14ac:dyDescent="0.15">
      <c r="A80" s="4" t="s">
        <v>173</v>
      </c>
      <c r="B80" s="4" t="s">
        <v>1014</v>
      </c>
      <c r="C80" s="2">
        <v>30</v>
      </c>
      <c r="F80" s="43">
        <v>41900.791666666664</v>
      </c>
      <c r="G80" s="8" t="s">
        <v>980</v>
      </c>
      <c r="H80" s="36" t="s">
        <v>1150</v>
      </c>
      <c r="I80" s="1" t="s">
        <v>1139</v>
      </c>
      <c r="J80" s="10">
        <v>3</v>
      </c>
      <c r="K80" s="5" t="s">
        <v>1083</v>
      </c>
      <c r="L80" s="23">
        <v>80.708382781120505</v>
      </c>
      <c r="M80" s="24">
        <v>0.65187095200363732</v>
      </c>
      <c r="N80" s="23">
        <v>4.1318502678847304</v>
      </c>
      <c r="O80" s="24">
        <v>0.27465013284325768</v>
      </c>
      <c r="P80" s="16">
        <v>3</v>
      </c>
      <c r="Q80" s="27">
        <v>32.253828038620981</v>
      </c>
      <c r="R80" s="25">
        <f t="shared" si="21"/>
        <v>24.518518928380882</v>
      </c>
      <c r="S80" s="25">
        <f t="shared" si="27"/>
        <v>5.7474240813324938E-2</v>
      </c>
      <c r="T80" s="28">
        <v>0.33036934231589499</v>
      </c>
      <c r="U80" s="48">
        <f t="shared" si="25"/>
        <v>6.0773190231887021E-2</v>
      </c>
      <c r="V80" s="25">
        <f t="shared" si="26"/>
        <v>0.51021634242803271</v>
      </c>
      <c r="W80" s="27">
        <v>13.303382903886565</v>
      </c>
      <c r="X80" s="28">
        <v>1.7143931928689407</v>
      </c>
      <c r="Y80" s="29">
        <v>8</v>
      </c>
    </row>
    <row r="81" spans="1:25" ht="15.75" customHeight="1" x14ac:dyDescent="0.15">
      <c r="A81" s="4" t="s">
        <v>179</v>
      </c>
      <c r="B81" s="4" t="s">
        <v>1018</v>
      </c>
      <c r="C81" s="2">
        <v>36</v>
      </c>
      <c r="F81" s="43">
        <v>41901.041666666664</v>
      </c>
      <c r="G81" s="8" t="s">
        <v>1087</v>
      </c>
      <c r="H81" s="36" t="s">
        <v>1150</v>
      </c>
      <c r="I81" s="1" t="s">
        <v>1140</v>
      </c>
      <c r="J81" s="10">
        <v>3</v>
      </c>
      <c r="K81" s="5" t="s">
        <v>1084</v>
      </c>
      <c r="L81" s="23">
        <v>27.977260076449284</v>
      </c>
      <c r="M81" s="24">
        <v>1.7522852373130231</v>
      </c>
      <c r="N81" s="23">
        <v>3.9615399109554659</v>
      </c>
      <c r="O81" s="24">
        <v>0.60842857497741309</v>
      </c>
      <c r="P81" s="16">
        <v>6</v>
      </c>
      <c r="Q81" s="27">
        <f>AVERAGE(7.7, 8.71, 8.77, 9.34, 8.06, 7.97)</f>
        <v>8.4249999999999989</v>
      </c>
      <c r="R81" s="25">
        <f t="shared" si="21"/>
        <v>-23.828828038620983</v>
      </c>
      <c r="S81" s="25">
        <f t="shared" si="27"/>
        <v>-2.5033745587739706</v>
      </c>
      <c r="T81" s="28">
        <f>STDEV(7.7, 8.71, 8.77, 9.34, 8.06, 7.97)</f>
        <v>0.61698460272522193</v>
      </c>
      <c r="U81" s="48">
        <f t="shared" si="25"/>
        <v>3.0547917240738631E-2</v>
      </c>
      <c r="V81" s="25">
        <f t="shared" si="26"/>
        <v>0.69986706047808611</v>
      </c>
      <c r="W81" s="27">
        <f>AVERAGE(3.57, 3.5, 4.43, 6.6, 5.79, 5.18)</f>
        <v>4.8449999999999998</v>
      </c>
      <c r="X81" s="28">
        <f>STDEV(3.57, 3.5, 4.43, 6.6, 5.79, 5.18)</f>
        <v>1.2403346322666335</v>
      </c>
      <c r="Y81" s="29">
        <v>6</v>
      </c>
    </row>
    <row r="82" spans="1:25" ht="15.75" customHeight="1" x14ac:dyDescent="0.15">
      <c r="A82" s="4" t="s">
        <v>187</v>
      </c>
      <c r="B82" s="4" t="s">
        <v>1021</v>
      </c>
      <c r="C82" s="2">
        <v>42</v>
      </c>
      <c r="F82" s="43">
        <v>41901.291666666664</v>
      </c>
      <c r="G82" s="8" t="s">
        <v>1088</v>
      </c>
      <c r="H82" s="36" t="s">
        <v>1150</v>
      </c>
      <c r="I82" s="1" t="s">
        <v>1141</v>
      </c>
      <c r="J82" s="10">
        <v>3</v>
      </c>
      <c r="K82" s="11" t="s">
        <v>1085</v>
      </c>
      <c r="L82" s="23">
        <v>21.273192787167059</v>
      </c>
      <c r="M82" s="24">
        <v>2.0867756193269162</v>
      </c>
      <c r="N82" s="23">
        <v>2.6439799947889591</v>
      </c>
      <c r="O82" s="24">
        <v>0.10098667522122981</v>
      </c>
      <c r="P82" s="16">
        <v>3</v>
      </c>
      <c r="Q82" s="27">
        <f>AVERAGE(2.31, 2.03, 2.3)</f>
        <v>2.2133333333333334</v>
      </c>
      <c r="R82" s="25">
        <f t="shared" si="21"/>
        <v>-6.211666666666666</v>
      </c>
      <c r="S82" s="25">
        <f t="shared" si="27"/>
        <v>-9.5705504767828062E-2</v>
      </c>
      <c r="T82" s="28">
        <f>STDEV(2.31, 2.03, 2.3)</f>
        <v>0.15885003409925147</v>
      </c>
      <c r="U82" s="48">
        <f t="shared" si="25"/>
        <v>5.3010315953748451E-2</v>
      </c>
      <c r="V82" s="25">
        <f t="shared" si="26"/>
        <v>0.637105433451429</v>
      </c>
      <c r="W82" s="27">
        <f>AVERAGE(2.8, 2, 2.3)</f>
        <v>2.3666666666666667</v>
      </c>
      <c r="X82" s="28">
        <f>STDEV(2.8, 2, 2.3)</f>
        <v>0.40414518843273883</v>
      </c>
      <c r="Y82" s="29">
        <v>3</v>
      </c>
    </row>
    <row r="83" spans="1:25" ht="15.75" customHeight="1" x14ac:dyDescent="0.15">
      <c r="A83" s="4" t="s">
        <v>191</v>
      </c>
      <c r="B83" s="4" t="s">
        <v>1024</v>
      </c>
      <c r="C83" s="2">
        <v>48</v>
      </c>
      <c r="F83" s="43">
        <v>41901.541666666664</v>
      </c>
      <c r="G83" s="8" t="s">
        <v>1090</v>
      </c>
      <c r="H83" s="36" t="s">
        <v>1150</v>
      </c>
      <c r="I83" s="1" t="s">
        <v>1142</v>
      </c>
      <c r="J83" s="10">
        <v>3</v>
      </c>
      <c r="K83" s="11" t="s">
        <v>1092</v>
      </c>
      <c r="L83" s="23">
        <v>19.789600493492138</v>
      </c>
      <c r="M83" s="24">
        <v>2.2285601460436366</v>
      </c>
      <c r="N83" s="23">
        <v>2.8609114142058614</v>
      </c>
      <c r="O83" s="24">
        <v>0.12552809993397088</v>
      </c>
      <c r="P83" s="16">
        <v>4</v>
      </c>
      <c r="Q83" s="27">
        <v>7.2765339427860622</v>
      </c>
      <c r="R83" s="25">
        <f t="shared" si="21"/>
        <v>5.0632006094527284</v>
      </c>
      <c r="S83" s="46">
        <f>(Q83-Q82)/6</f>
        <v>0.84386676824212137</v>
      </c>
      <c r="T83" s="28">
        <v>0.15486600027875169</v>
      </c>
      <c r="U83" s="47">
        <f>SQRT(T83^2+T82^2)/6</f>
        <v>3.6974770443157765E-2</v>
      </c>
      <c r="V83" s="25">
        <f t="shared" si="26"/>
        <v>0.22184862265894659</v>
      </c>
      <c r="W83" s="27">
        <v>2.3465080487154428</v>
      </c>
      <c r="X83" s="28">
        <v>0.44551943077963735</v>
      </c>
      <c r="Y83" s="29">
        <v>3</v>
      </c>
    </row>
    <row r="84" spans="1:25" ht="15.75" customHeight="1" x14ac:dyDescent="0.15">
      <c r="A84" s="4" t="s">
        <v>196</v>
      </c>
      <c r="B84" s="4" t="s">
        <v>1028</v>
      </c>
      <c r="C84" s="2">
        <v>6</v>
      </c>
      <c r="F84" s="43">
        <v>41899.791666666664</v>
      </c>
      <c r="G84" s="8" t="s">
        <v>1091</v>
      </c>
      <c r="H84" s="8" t="s">
        <v>1132</v>
      </c>
      <c r="I84" s="1" t="s">
        <v>1135</v>
      </c>
      <c r="J84" s="10">
        <v>3</v>
      </c>
      <c r="K84" s="11" t="s">
        <v>1093</v>
      </c>
      <c r="L84" s="23">
        <v>1886.041498100747</v>
      </c>
      <c r="M84" s="24">
        <v>43.666156011686112</v>
      </c>
      <c r="N84" s="23">
        <v>4.8047908833333333</v>
      </c>
      <c r="O84" s="24">
        <v>0.37183594131609948</v>
      </c>
      <c r="P84" s="16">
        <v>6</v>
      </c>
      <c r="Q84" s="27">
        <v>342.64496728186515</v>
      </c>
      <c r="R84" s="45">
        <f>Q84--11.7</f>
        <v>354.34496728186514</v>
      </c>
      <c r="S84" s="46">
        <f>(Q84--11.7)/6</f>
        <v>59.057494546977523</v>
      </c>
      <c r="T84" s="28">
        <v>2.955926194357426</v>
      </c>
      <c r="U84" s="47">
        <f>SQRT(T84^2+0.14^2)/6</f>
        <v>0.49320661848110475</v>
      </c>
      <c r="V84" s="45">
        <f>SQRT(T84^2+0.14^2)</f>
        <v>2.9592397108866284</v>
      </c>
      <c r="W84" s="27">
        <v>7.0083233333333341</v>
      </c>
      <c r="X84" s="28">
        <v>0.55692073053150637</v>
      </c>
      <c r="Y84" s="29">
        <v>6</v>
      </c>
    </row>
    <row r="85" spans="1:25" ht="15.75" customHeight="1" x14ac:dyDescent="0.15">
      <c r="A85" s="4" t="s">
        <v>202</v>
      </c>
      <c r="B85" s="4" t="s">
        <v>1031</v>
      </c>
      <c r="C85" s="2">
        <v>12</v>
      </c>
      <c r="F85" s="43">
        <v>41900.041666666664</v>
      </c>
      <c r="G85" s="8" t="s">
        <v>1095</v>
      </c>
      <c r="H85" s="8" t="s">
        <v>1132</v>
      </c>
      <c r="I85" s="1" t="s">
        <v>1136</v>
      </c>
      <c r="J85" s="10">
        <v>3</v>
      </c>
      <c r="K85" s="11" t="s">
        <v>1094</v>
      </c>
      <c r="L85" s="23">
        <v>2144.3629628948415</v>
      </c>
      <c r="M85" s="24">
        <v>72.396164299346822</v>
      </c>
      <c r="N85" s="23">
        <v>4.4825438999999996</v>
      </c>
      <c r="O85" s="24">
        <v>0.22775192125584362</v>
      </c>
      <c r="P85" s="16">
        <v>6</v>
      </c>
      <c r="Q85" s="27">
        <v>438.71176062718598</v>
      </c>
      <c r="R85" s="25">
        <f t="shared" si="21"/>
        <v>96.066793345320832</v>
      </c>
      <c r="S85" s="25">
        <f>(Q86-Q84)/12</f>
        <v>18.460821549632371</v>
      </c>
      <c r="T85" s="28">
        <v>4.9064515157083894</v>
      </c>
      <c r="U85" s="48">
        <f t="shared" ref="U85:U90" si="28">SQRT(T86^2+T84^2)/12</f>
        <v>0.56716362796107844</v>
      </c>
      <c r="V85" s="25">
        <f t="shared" ref="V85:V91" si="29">SQRT(T85^2 + T84^2)</f>
        <v>5.7280682732039363</v>
      </c>
      <c r="W85" s="27">
        <v>10.5291324</v>
      </c>
      <c r="X85" s="28">
        <v>0.25046840533878933</v>
      </c>
      <c r="Y85" s="29">
        <v>6</v>
      </c>
    </row>
    <row r="86" spans="1:25" ht="15.75" customHeight="1" x14ac:dyDescent="0.15">
      <c r="A86" s="4" t="s">
        <v>207</v>
      </c>
      <c r="B86" s="4" t="s">
        <v>1034</v>
      </c>
      <c r="C86" s="2">
        <v>18</v>
      </c>
      <c r="F86" s="43">
        <v>41900.291666666664</v>
      </c>
      <c r="G86" s="8" t="s">
        <v>1096</v>
      </c>
      <c r="H86" s="8" t="s">
        <v>1132</v>
      </c>
      <c r="I86" s="1" t="s">
        <v>1137</v>
      </c>
      <c r="J86" s="10">
        <v>3</v>
      </c>
      <c r="K86" s="11" t="s">
        <v>1098</v>
      </c>
      <c r="L86" s="23">
        <v>1942.7002481218899</v>
      </c>
      <c r="M86" s="24">
        <v>44.243559170429492</v>
      </c>
      <c r="N86" s="23">
        <v>4.9731520115927541</v>
      </c>
      <c r="O86" s="24">
        <v>0.34976386921012226</v>
      </c>
      <c r="P86" s="16">
        <v>8</v>
      </c>
      <c r="Q86" s="27">
        <v>564.1748258774536</v>
      </c>
      <c r="R86" s="25">
        <f t="shared" si="21"/>
        <v>125.46306525026762</v>
      </c>
      <c r="S86" s="25">
        <f t="shared" ref="S86:S90" si="30">(Q87-Q85)/12</f>
        <v>25.703113600835575</v>
      </c>
      <c r="T86" s="28">
        <v>6.1305497290631017</v>
      </c>
      <c r="U86" s="48">
        <f t="shared" si="28"/>
        <v>0.82947350640820117</v>
      </c>
      <c r="V86" s="25">
        <f t="shared" si="29"/>
        <v>7.8521911882297433</v>
      </c>
      <c r="W86" s="27">
        <v>9.0351450616704607</v>
      </c>
      <c r="X86" s="28">
        <v>0.21477647821838025</v>
      </c>
      <c r="Y86" s="29">
        <v>6</v>
      </c>
    </row>
    <row r="87" spans="1:25" ht="15.75" customHeight="1" x14ac:dyDescent="0.15">
      <c r="A87" s="4" t="s">
        <v>213</v>
      </c>
      <c r="B87" s="4" t="s">
        <v>1038</v>
      </c>
      <c r="C87" s="2">
        <v>24</v>
      </c>
      <c r="F87" s="43">
        <v>41900.541666666664</v>
      </c>
      <c r="G87" s="8" t="s">
        <v>1097</v>
      </c>
      <c r="H87" s="8" t="s">
        <v>1132</v>
      </c>
      <c r="I87" s="1" t="s">
        <v>1138</v>
      </c>
      <c r="J87" s="10">
        <v>3</v>
      </c>
      <c r="K87" s="11" t="s">
        <v>1099</v>
      </c>
      <c r="L87" s="23">
        <v>2212.9566669198593</v>
      </c>
      <c r="M87" s="24">
        <v>63.018189583235326</v>
      </c>
      <c r="N87" s="23">
        <v>3.5385972453071188</v>
      </c>
      <c r="O87" s="24">
        <v>0.16702977611370121</v>
      </c>
      <c r="P87" s="16">
        <v>9</v>
      </c>
      <c r="Q87" s="27">
        <v>747.14912383721287</v>
      </c>
      <c r="R87" s="25">
        <f t="shared" si="21"/>
        <v>182.97429795975927</v>
      </c>
      <c r="S87" s="25">
        <f t="shared" si="30"/>
        <v>42.69460694906838</v>
      </c>
      <c r="T87" s="28">
        <v>8.6603995526748978</v>
      </c>
      <c r="U87" s="48">
        <f t="shared" si="28"/>
        <v>2.7124430290206871</v>
      </c>
      <c r="V87" s="25">
        <f t="shared" si="29"/>
        <v>10.610662580276843</v>
      </c>
      <c r="W87" s="27">
        <v>5.1954214282459406</v>
      </c>
      <c r="X87" s="28">
        <v>0.2140475420428013</v>
      </c>
      <c r="Y87" s="29">
        <v>6</v>
      </c>
    </row>
    <row r="88" spans="1:25" ht="15.75" customHeight="1" x14ac:dyDescent="0.15">
      <c r="A88" s="4" t="s">
        <v>217</v>
      </c>
      <c r="B88" s="4" t="s">
        <v>1041</v>
      </c>
      <c r="C88" s="2">
        <v>30</v>
      </c>
      <c r="F88" s="43">
        <v>41900.791666666664</v>
      </c>
      <c r="G88" s="8" t="s">
        <v>1101</v>
      </c>
      <c r="H88" s="8" t="s">
        <v>1132</v>
      </c>
      <c r="I88" s="1" t="s">
        <v>1139</v>
      </c>
      <c r="J88" s="10">
        <v>3</v>
      </c>
      <c r="K88" s="11" t="s">
        <v>1100</v>
      </c>
      <c r="L88" s="23">
        <v>2612.2936563545218</v>
      </c>
      <c r="M88" s="24">
        <v>112.60723609406888</v>
      </c>
      <c r="N88" s="23">
        <v>3.5720695888888887</v>
      </c>
      <c r="O88" s="24">
        <v>0.23896705060428544</v>
      </c>
      <c r="P88" s="16">
        <v>9</v>
      </c>
      <c r="Q88" s="27">
        <v>1076.5101092662742</v>
      </c>
      <c r="R88" s="25">
        <f t="shared" si="21"/>
        <v>329.36098542906132</v>
      </c>
      <c r="S88" s="25">
        <f t="shared" si="30"/>
        <v>50.387936378818921</v>
      </c>
      <c r="T88" s="28">
        <v>31.966769538973203</v>
      </c>
      <c r="U88" s="48">
        <f t="shared" si="28"/>
        <v>1.8296034614458845</v>
      </c>
      <c r="V88" s="25">
        <f t="shared" si="29"/>
        <v>33.119131558206604</v>
      </c>
      <c r="W88" s="27">
        <v>4.6094463126564991</v>
      </c>
      <c r="X88" s="28">
        <v>0.16178367698980073</v>
      </c>
      <c r="Y88" s="29">
        <v>6</v>
      </c>
    </row>
    <row r="89" spans="1:25" ht="15.75" customHeight="1" x14ac:dyDescent="0.15">
      <c r="A89" s="4" t="s">
        <v>224</v>
      </c>
      <c r="B89" s="4" t="s">
        <v>1044</v>
      </c>
      <c r="C89" s="2">
        <v>36</v>
      </c>
      <c r="F89" s="43">
        <v>41901.041666666664</v>
      </c>
      <c r="G89" s="8" t="s">
        <v>1102</v>
      </c>
      <c r="H89" s="8" t="s">
        <v>1132</v>
      </c>
      <c r="I89" s="1" t="s">
        <v>1140</v>
      </c>
      <c r="J89" s="10">
        <v>3</v>
      </c>
      <c r="K89" s="11" t="s">
        <v>1104</v>
      </c>
      <c r="L89" s="23">
        <v>3422.9548131830497</v>
      </c>
      <c r="M89" s="24">
        <v>140.68220046493406</v>
      </c>
      <c r="N89" s="23">
        <v>3.9196189270087083</v>
      </c>
      <c r="O89" s="24">
        <v>0.65774113711831361</v>
      </c>
      <c r="P89" s="16">
        <v>10</v>
      </c>
      <c r="Q89" s="27">
        <v>1351.8043603830399</v>
      </c>
      <c r="R89" s="25">
        <f t="shared" si="21"/>
        <v>275.29425111676574</v>
      </c>
      <c r="S89" s="25">
        <f t="shared" si="30"/>
        <v>16.540819255513401</v>
      </c>
      <c r="T89" s="28">
        <v>20.174987250341303</v>
      </c>
      <c r="U89" s="48">
        <f t="shared" si="28"/>
        <v>3.2582729626679838</v>
      </c>
      <c r="V89" s="25">
        <f t="shared" si="29"/>
        <v>37.800852706113112</v>
      </c>
      <c r="W89" s="27">
        <v>3.9821997255199206</v>
      </c>
      <c r="X89" s="28">
        <v>0.12288329227407696</v>
      </c>
      <c r="Y89" s="29">
        <v>3</v>
      </c>
    </row>
    <row r="90" spans="1:25" ht="15.75" customHeight="1" x14ac:dyDescent="0.15">
      <c r="A90" s="4" t="s">
        <v>228</v>
      </c>
      <c r="B90" s="4" t="s">
        <v>1047</v>
      </c>
      <c r="C90" s="2">
        <v>42</v>
      </c>
      <c r="F90" s="43">
        <v>41901.291666666664</v>
      </c>
      <c r="G90" s="8" t="s">
        <v>1103</v>
      </c>
      <c r="H90" s="8" t="s">
        <v>1132</v>
      </c>
      <c r="I90" s="1" t="s">
        <v>1141</v>
      </c>
      <c r="J90" s="10">
        <v>3</v>
      </c>
      <c r="K90" s="11" t="s">
        <v>1105</v>
      </c>
      <c r="L90" s="23">
        <v>2737.5756836499436</v>
      </c>
      <c r="M90" s="24">
        <v>81.958170032724937</v>
      </c>
      <c r="N90" s="23">
        <v>3.4632527629498693</v>
      </c>
      <c r="O90" s="24">
        <v>0.37712947105061889</v>
      </c>
      <c r="P90" s="16">
        <v>11</v>
      </c>
      <c r="Q90" s="27">
        <v>1274.999940332435</v>
      </c>
      <c r="R90" s="25">
        <f t="shared" si="21"/>
        <v>-76.804420050604904</v>
      </c>
      <c r="S90" s="25">
        <f t="shared" si="30"/>
        <v>36.448497880005561</v>
      </c>
      <c r="T90" s="28">
        <v>22.513973304031339</v>
      </c>
      <c r="U90" s="48">
        <f t="shared" si="28"/>
        <v>3.2201237520513644</v>
      </c>
      <c r="V90" s="25">
        <f t="shared" si="29"/>
        <v>30.230929600097809</v>
      </c>
      <c r="W90" s="27">
        <v>3.7503901097854544</v>
      </c>
      <c r="X90" s="28">
        <v>0.22121938452222675</v>
      </c>
      <c r="Y90" s="29">
        <v>3</v>
      </c>
    </row>
    <row r="91" spans="1:25" ht="15.75" customHeight="1" x14ac:dyDescent="0.15">
      <c r="A91" s="4" t="s">
        <v>232</v>
      </c>
      <c r="B91" s="4" t="s">
        <v>1051</v>
      </c>
      <c r="C91" s="2">
        <v>48</v>
      </c>
      <c r="F91" s="43">
        <v>41901.541666666664</v>
      </c>
      <c r="G91" s="8" t="s">
        <v>1108</v>
      </c>
      <c r="H91" s="8" t="s">
        <v>1132</v>
      </c>
      <c r="I91" s="1" t="s">
        <v>1142</v>
      </c>
      <c r="J91" s="10">
        <v>3</v>
      </c>
      <c r="K91" s="11" t="s">
        <v>1107</v>
      </c>
      <c r="L91" s="23">
        <v>3333.6305755556341</v>
      </c>
      <c r="M91" s="24">
        <v>87.780410233719664</v>
      </c>
      <c r="N91" s="23">
        <v>4.6497527611200997</v>
      </c>
      <c r="O91" s="24">
        <v>0.33420755745793301</v>
      </c>
      <c r="P91" s="16">
        <v>9</v>
      </c>
      <c r="Q91" s="27">
        <v>1789.1863349431067</v>
      </c>
      <c r="R91" s="25">
        <f t="shared" si="21"/>
        <v>514.18639461067164</v>
      </c>
      <c r="S91" s="46">
        <f>(Q91-Q90)/6</f>
        <v>85.697732435111945</v>
      </c>
      <c r="T91" s="28">
        <v>32.956551008201956</v>
      </c>
      <c r="U91" s="47">
        <f>SQRT(T91^2+T90^2)/6</f>
        <v>6.6520950089486277</v>
      </c>
      <c r="V91" s="25">
        <f t="shared" si="29"/>
        <v>39.912570053691766</v>
      </c>
      <c r="W91" s="27">
        <v>4.7733773984720891</v>
      </c>
      <c r="X91" s="28">
        <v>0.20113273938891363</v>
      </c>
      <c r="Y91" s="29">
        <v>3</v>
      </c>
    </row>
    <row r="92" spans="1:25" ht="15.75" customHeight="1" x14ac:dyDescent="0.15">
      <c r="A92" s="4" t="s">
        <v>240</v>
      </c>
      <c r="B92" s="4" t="s">
        <v>1054</v>
      </c>
      <c r="C92" s="2">
        <v>6</v>
      </c>
      <c r="F92" s="43">
        <v>41899.791666666664</v>
      </c>
      <c r="G92" s="8" t="s">
        <v>1109</v>
      </c>
      <c r="H92" s="37" t="s">
        <v>1133</v>
      </c>
      <c r="I92" s="1" t="s">
        <v>1135</v>
      </c>
      <c r="J92" s="10">
        <v>3</v>
      </c>
      <c r="K92" s="11" t="s">
        <v>1112</v>
      </c>
      <c r="L92" s="21">
        <v>-10.163081662303911</v>
      </c>
      <c r="M92" s="21">
        <v>8.09445888561003E-2</v>
      </c>
      <c r="N92" s="21">
        <v>4.1993301491676727</v>
      </c>
      <c r="O92" s="21">
        <v>0.46587403684414846</v>
      </c>
      <c r="P92" s="22">
        <v>3</v>
      </c>
      <c r="Q92" s="27">
        <v>-11.234209173444601</v>
      </c>
      <c r="R92" s="45">
        <f>Q92--11.7</f>
        <v>0.4657908265553985</v>
      </c>
      <c r="S92" s="46">
        <f>(Q92--11.7)/6</f>
        <v>7.7631804425899745E-2</v>
      </c>
      <c r="T92" s="28">
        <v>0.19069135702935347</v>
      </c>
      <c r="U92" s="47">
        <f>SQRT(T92^2+0.14^2)/6</f>
        <v>3.9427568487352842E-2</v>
      </c>
      <c r="V92" s="45">
        <f>SQRT(T92^2+0.14^2)</f>
        <v>0.23656541092411704</v>
      </c>
      <c r="W92" s="27">
        <v>10.2277728</v>
      </c>
      <c r="X92" s="28">
        <v>0.25392652184454839</v>
      </c>
      <c r="Y92" s="29">
        <v>3</v>
      </c>
    </row>
    <row r="93" spans="1:25" ht="15.75" customHeight="1" x14ac:dyDescent="0.15">
      <c r="A93" s="4" t="s">
        <v>244</v>
      </c>
      <c r="B93" s="4" t="s">
        <v>1057</v>
      </c>
      <c r="C93" s="2">
        <v>12</v>
      </c>
      <c r="F93" s="43">
        <v>41900.041666666664</v>
      </c>
      <c r="G93" s="8" t="s">
        <v>1110</v>
      </c>
      <c r="H93" s="37" t="s">
        <v>1133</v>
      </c>
      <c r="I93" s="1" t="s">
        <v>1136</v>
      </c>
      <c r="J93" s="10">
        <v>3</v>
      </c>
      <c r="K93" s="11" t="s">
        <v>1113</v>
      </c>
      <c r="L93" s="17">
        <v>-9.6238147287629641</v>
      </c>
      <c r="M93" s="17">
        <v>5.9792420542474321E-2</v>
      </c>
      <c r="N93" s="17">
        <v>4.2686393435131738</v>
      </c>
      <c r="O93" s="17">
        <v>0.11727544555340416</v>
      </c>
      <c r="P93" s="18">
        <v>3</v>
      </c>
      <c r="Q93" s="27">
        <v>-14.8283099264876</v>
      </c>
      <c r="R93" s="25">
        <f t="shared" si="21"/>
        <v>-3.5941007530429996</v>
      </c>
      <c r="S93" s="25">
        <f>(Q94-Q92)/12</f>
        <v>-0.25059349528246172</v>
      </c>
      <c r="T93" s="28">
        <v>8.1639583973874316E-2</v>
      </c>
      <c r="U93" s="48">
        <f>SQRT(T94^2+T92^2)/12</f>
        <v>1.776419100263929E-2</v>
      </c>
      <c r="V93" s="25">
        <f t="shared" ref="V93:V99" si="31">SQRT(T93^2 + T92^2)</f>
        <v>0.20743243554739366</v>
      </c>
      <c r="W93" s="27">
        <v>6.5977847666666669</v>
      </c>
      <c r="X93" s="28">
        <v>0.28762690090611015</v>
      </c>
      <c r="Y93" s="29">
        <v>3</v>
      </c>
    </row>
    <row r="94" spans="1:25" ht="15.75" customHeight="1" x14ac:dyDescent="0.15">
      <c r="A94" s="4" t="s">
        <v>250</v>
      </c>
      <c r="B94" s="4" t="s">
        <v>1061</v>
      </c>
      <c r="C94" s="2">
        <v>18</v>
      </c>
      <c r="F94" s="43">
        <v>41900.291666666664</v>
      </c>
      <c r="G94" s="8" t="s">
        <v>1111</v>
      </c>
      <c r="H94" s="37" t="s">
        <v>1133</v>
      </c>
      <c r="I94" s="1" t="s">
        <v>1137</v>
      </c>
      <c r="J94" s="10">
        <v>3</v>
      </c>
      <c r="K94" s="11" t="s">
        <v>1114</v>
      </c>
      <c r="L94" s="17">
        <v>-5.1712451911862178</v>
      </c>
      <c r="M94" s="17">
        <v>1.2570018184970373</v>
      </c>
      <c r="N94" s="17">
        <v>3.9984908452914585</v>
      </c>
      <c r="O94" s="17">
        <v>0.34422015891568547</v>
      </c>
      <c r="P94" s="18">
        <v>9</v>
      </c>
      <c r="Q94" s="27">
        <v>-14.241331116834141</v>
      </c>
      <c r="R94" s="25">
        <f t="shared" si="21"/>
        <v>0.58697880965345917</v>
      </c>
      <c r="S94" s="25">
        <f t="shared" ref="S94:S98" si="32">(Q95-Q93)/12</f>
        <v>0.3201368637860833</v>
      </c>
      <c r="T94" s="28">
        <v>9.5280531900130319E-2</v>
      </c>
      <c r="U94" s="48">
        <f>SQRT(T95^2+T93^2)/12</f>
        <v>7.8037087439545927E-3</v>
      </c>
      <c r="V94" s="25">
        <f t="shared" si="31"/>
        <v>0.12547271189624867</v>
      </c>
      <c r="W94" s="27">
        <v>6.914802233333333</v>
      </c>
      <c r="X94" s="28">
        <v>0.23389756864615624</v>
      </c>
      <c r="Y94" s="29">
        <v>3</v>
      </c>
    </row>
    <row r="95" spans="1:25" ht="15.75" customHeight="1" x14ac:dyDescent="0.15">
      <c r="A95" s="4" t="s">
        <v>256</v>
      </c>
      <c r="B95" s="4" t="s">
        <v>1064</v>
      </c>
      <c r="C95" s="2">
        <v>24</v>
      </c>
      <c r="F95" s="43">
        <v>41900.541666666664</v>
      </c>
      <c r="G95" s="8" t="s">
        <v>1116</v>
      </c>
      <c r="H95" s="37" t="s">
        <v>1133</v>
      </c>
      <c r="I95" s="1" t="s">
        <v>1138</v>
      </c>
      <c r="J95" s="10">
        <v>3</v>
      </c>
      <c r="K95" s="11" t="s">
        <v>1115</v>
      </c>
      <c r="L95" s="17">
        <v>-12.206695686901314</v>
      </c>
      <c r="M95" s="17">
        <v>1.3419095540546839</v>
      </c>
      <c r="N95" s="17">
        <v>4.2966429756606992</v>
      </c>
      <c r="O95" s="17">
        <v>0.25636171689920961</v>
      </c>
      <c r="P95" s="18">
        <v>9</v>
      </c>
      <c r="Q95" s="27">
        <v>-10.986667561054601</v>
      </c>
      <c r="R95" s="25">
        <f t="shared" si="21"/>
        <v>3.2546635557795405</v>
      </c>
      <c r="S95" s="25">
        <f t="shared" si="32"/>
        <v>0.27548894739611179</v>
      </c>
      <c r="T95" s="28">
        <v>4.5872340595187529E-2</v>
      </c>
      <c r="U95" s="48">
        <f>SQRT(T96^2+T94^2)/12</f>
        <v>1.0779484468156573E-2</v>
      </c>
      <c r="V95" s="25">
        <f t="shared" si="31"/>
        <v>0.10574805620366097</v>
      </c>
      <c r="W95" s="27">
        <v>11.005746633333333</v>
      </c>
      <c r="X95" s="28">
        <v>0.14721081949219378</v>
      </c>
      <c r="Y95" s="29">
        <v>3</v>
      </c>
    </row>
    <row r="96" spans="1:25" ht="15.75" customHeight="1" x14ac:dyDescent="0.15">
      <c r="A96" s="4" t="s">
        <v>262</v>
      </c>
      <c r="B96" s="4" t="s">
        <v>1067</v>
      </c>
      <c r="C96" s="2">
        <v>30</v>
      </c>
      <c r="F96" s="43">
        <v>41900.791666666664</v>
      </c>
      <c r="G96" s="8" t="s">
        <v>1117</v>
      </c>
      <c r="H96" s="37" t="s">
        <v>1133</v>
      </c>
      <c r="I96" s="1" t="s">
        <v>1139</v>
      </c>
      <c r="J96" s="10">
        <v>3</v>
      </c>
      <c r="K96" s="11" t="s">
        <v>1119</v>
      </c>
      <c r="L96" s="21">
        <v>-9.2295290754899266</v>
      </c>
      <c r="M96" s="21">
        <v>0.1809163252043601</v>
      </c>
      <c r="N96" s="21">
        <v>3.1846880431650022</v>
      </c>
      <c r="O96" s="21">
        <v>6.7206446422522784E-2</v>
      </c>
      <c r="P96" s="22">
        <v>3</v>
      </c>
      <c r="Q96" s="27">
        <v>-10.935463748080799</v>
      </c>
      <c r="R96" s="25">
        <f t="shared" si="21"/>
        <v>5.1203812973801277E-2</v>
      </c>
      <c r="S96" s="25">
        <f t="shared" si="32"/>
        <v>-0.16381264007131868</v>
      </c>
      <c r="T96" s="28">
        <v>8.7487309584403108E-2</v>
      </c>
      <c r="U96" s="48">
        <f>SQRT(T97^2+T95^2)/12</f>
        <v>6.510918984488339E-3</v>
      </c>
      <c r="V96" s="25">
        <f t="shared" si="31"/>
        <v>9.8784112943317362E-2</v>
      </c>
      <c r="W96" s="27">
        <v>11.297036033333333</v>
      </c>
      <c r="X96" s="28">
        <v>0.32433589211467684</v>
      </c>
      <c r="Y96" s="29">
        <v>3</v>
      </c>
    </row>
    <row r="97" spans="1:25" ht="15.75" customHeight="1" x14ac:dyDescent="0.15">
      <c r="A97" s="4" t="s">
        <v>266</v>
      </c>
      <c r="B97" s="4" t="s">
        <v>1071</v>
      </c>
      <c r="C97" s="2">
        <v>36</v>
      </c>
      <c r="F97" s="43">
        <v>41901.041666666664</v>
      </c>
      <c r="G97" s="8" t="s">
        <v>1118</v>
      </c>
      <c r="H97" s="37" t="s">
        <v>1133</v>
      </c>
      <c r="I97" s="1" t="s">
        <v>1140</v>
      </c>
      <c r="J97" s="10">
        <v>3</v>
      </c>
      <c r="K97" s="11" t="s">
        <v>1120</v>
      </c>
      <c r="L97" s="23">
        <v>-9.8245343852399891</v>
      </c>
      <c r="M97" s="24">
        <v>0.16736999520885965</v>
      </c>
      <c r="N97" s="23">
        <v>3.8906373938045937</v>
      </c>
      <c r="O97" s="24">
        <v>0.33425835378278251</v>
      </c>
      <c r="P97" s="16">
        <v>6</v>
      </c>
      <c r="Q97" s="27">
        <v>-12.952419241910425</v>
      </c>
      <c r="R97" s="25">
        <f t="shared" si="21"/>
        <v>-2.0169554938296255</v>
      </c>
      <c r="S97" s="25">
        <f t="shared" si="32"/>
        <v>-3.0151472650699802E-2</v>
      </c>
      <c r="T97" s="28">
        <v>6.3247022661697572E-2</v>
      </c>
      <c r="U97" s="48">
        <f t="shared" ref="U97" si="33">SQRT(T98^2+T96^2)/12</f>
        <v>1.0221689278780329E-2</v>
      </c>
      <c r="V97" s="25">
        <f t="shared" si="31"/>
        <v>0.10795469055991258</v>
      </c>
      <c r="W97" s="27">
        <v>8.9511886666666669</v>
      </c>
      <c r="X97" s="28">
        <v>0.32927485647321075</v>
      </c>
      <c r="Y97" s="29">
        <v>3</v>
      </c>
    </row>
    <row r="98" spans="1:25" ht="15.75" customHeight="1" x14ac:dyDescent="0.15">
      <c r="A98" s="4" t="s">
        <v>274</v>
      </c>
      <c r="B98" s="4" t="s">
        <v>1074</v>
      </c>
      <c r="C98" s="2">
        <v>42</v>
      </c>
      <c r="F98" s="43">
        <v>41901.291666666664</v>
      </c>
      <c r="G98" s="8" t="s">
        <v>1122</v>
      </c>
      <c r="H98" s="37" t="s">
        <v>1133</v>
      </c>
      <c r="I98" s="1" t="s">
        <v>1141</v>
      </c>
      <c r="J98" s="10">
        <v>3</v>
      </c>
      <c r="K98" s="11" t="s">
        <v>1121</v>
      </c>
      <c r="L98" s="17">
        <v>-8.7230315494135944</v>
      </c>
      <c r="M98" s="17">
        <v>0.23572379983377512</v>
      </c>
      <c r="N98" s="17">
        <v>4.4341133370902792</v>
      </c>
      <c r="O98" s="17">
        <v>0.50459303831656566</v>
      </c>
      <c r="P98" s="18">
        <v>8</v>
      </c>
      <c r="Q98" s="27">
        <v>-11.297281419889197</v>
      </c>
      <c r="R98" s="25">
        <f t="shared" si="21"/>
        <v>1.6551378220212278</v>
      </c>
      <c r="S98" s="25">
        <f t="shared" si="32"/>
        <v>-6.8017427057383451E-2</v>
      </c>
      <c r="T98" s="28">
        <v>8.5973907833720831E-2</v>
      </c>
      <c r="U98" s="48">
        <f>SQRT(T99^2+T97^2)/12</f>
        <v>1.2610145260000559E-2</v>
      </c>
      <c r="V98" s="25">
        <f t="shared" si="31"/>
        <v>0.10673190105947898</v>
      </c>
      <c r="W98" s="27">
        <v>10.594009299999998</v>
      </c>
      <c r="X98" s="28">
        <v>0.11319395165780735</v>
      </c>
      <c r="Y98" s="29">
        <v>3</v>
      </c>
    </row>
    <row r="99" spans="1:25" ht="15.75" customHeight="1" x14ac:dyDescent="0.15">
      <c r="A99" s="4" t="s">
        <v>278</v>
      </c>
      <c r="B99" s="4" t="s">
        <v>1077</v>
      </c>
      <c r="C99" s="2">
        <v>48</v>
      </c>
      <c r="F99" s="43">
        <v>41901.541666666664</v>
      </c>
      <c r="G99" s="8" t="s">
        <v>1123</v>
      </c>
      <c r="H99" s="37" t="s">
        <v>1133</v>
      </c>
      <c r="I99" s="1" t="s">
        <v>1142</v>
      </c>
      <c r="J99" s="10">
        <v>3</v>
      </c>
      <c r="K99" s="11" t="s">
        <v>1124</v>
      </c>
      <c r="L99" s="17">
        <v>-3.1634488343632183</v>
      </c>
      <c r="M99" s="17">
        <v>0.51177628007305154</v>
      </c>
      <c r="N99" s="17">
        <v>3.5355995907615005</v>
      </c>
      <c r="O99" s="17">
        <v>0.6085481768562635</v>
      </c>
      <c r="P99" s="18">
        <v>8</v>
      </c>
      <c r="Q99" s="27">
        <v>-13.768628366599026</v>
      </c>
      <c r="R99" s="25">
        <f t="shared" si="21"/>
        <v>-2.4713469467098292</v>
      </c>
      <c r="S99" s="46">
        <f>(Q99-Q98)/6</f>
        <v>-0.41189115778497154</v>
      </c>
      <c r="T99" s="28">
        <v>0.13747030248496586</v>
      </c>
      <c r="U99" s="47">
        <f>SQRT(T99^2+T98^2)/6</f>
        <v>2.7023445013085467E-2</v>
      </c>
      <c r="V99" s="25">
        <f t="shared" si="31"/>
        <v>0.16214067007851279</v>
      </c>
      <c r="W99" s="27">
        <v>6.1546118333333339</v>
      </c>
      <c r="X99" s="28">
        <v>0.19258330499397708</v>
      </c>
      <c r="Y99" s="29">
        <v>3</v>
      </c>
    </row>
    <row r="100" spans="1:25" ht="15.75" customHeight="1" x14ac:dyDescent="0.15">
      <c r="A100" s="4" t="s">
        <v>60</v>
      </c>
      <c r="B100" s="4" t="s">
        <v>957</v>
      </c>
      <c r="C100" s="2">
        <v>0</v>
      </c>
      <c r="F100" s="43">
        <v>41899.541666666664</v>
      </c>
      <c r="G100" s="7" t="s">
        <v>964</v>
      </c>
      <c r="H100" s="10" t="s">
        <v>1134</v>
      </c>
      <c r="I100" s="1" t="s">
        <v>1145</v>
      </c>
      <c r="J100" s="10">
        <v>3</v>
      </c>
      <c r="K100" s="5" t="s">
        <v>977</v>
      </c>
      <c r="L100" s="35"/>
      <c r="M100" s="35"/>
      <c r="N100" s="35"/>
      <c r="O100" s="35"/>
      <c r="P100" s="35"/>
      <c r="Q100" s="35">
        <f>SUM(-10.19+-13.18)/2</f>
        <v>-11.684999999999999</v>
      </c>
      <c r="R100" s="25"/>
      <c r="S100" s="25"/>
      <c r="T100" s="35"/>
      <c r="U100" s="48"/>
      <c r="V100" s="25"/>
      <c r="W100" s="35"/>
      <c r="X100" s="35"/>
      <c r="Y100" s="35"/>
    </row>
  </sheetData>
  <sortState ref="A2:AQ143">
    <sortCondition ref="J2:J143"/>
    <sortCondition ref="B2:B143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FromMiseq</vt:lpstr>
      <vt:lpstr>prepInfo</vt:lpstr>
      <vt:lpstr>sampleInfo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Dana, Karl L</dc:creator>
  <cp:lastModifiedBy>Microsoft Office User</cp:lastModifiedBy>
  <dcterms:created xsi:type="dcterms:W3CDTF">2016-09-29T00:31:34Z</dcterms:created>
  <dcterms:modified xsi:type="dcterms:W3CDTF">2017-03-31T18:39:39Z</dcterms:modified>
</cp:coreProperties>
</file>