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30" yWindow="105" windowWidth="15990" windowHeight="11460" tabRatio="696" activeTab="6"/>
  </bookViews>
  <sheets>
    <sheet name="Cover" sheetId="1" r:id="rId1"/>
    <sheet name="ESD Analyte Keywords" sheetId="3" r:id="rId2"/>
    <sheet name="ESD File Keywords" sheetId="10" r:id="rId3"/>
    <sheet name="RIPSAC_Keywords" sheetId="8" r:id="rId4"/>
    <sheet name="SOIL_Keywords" sheetId="9" r:id="rId5"/>
    <sheet name="ECEM Analyte Keywords" sheetId="7" r:id="rId6"/>
    <sheet name="HUMAN_Keywords" sheetId="6" r:id="rId7"/>
    <sheet name="KDSOIL Keywords" sheetId="16" r:id="rId8"/>
  </sheets>
  <calcPr calcId="145621"/>
</workbook>
</file>

<file path=xl/calcChain.xml><?xml version="1.0" encoding="utf-8"?>
<calcChain xmlns="http://schemas.openxmlformats.org/spreadsheetml/2006/main">
  <c r="I7" i="6" l="1"/>
  <c r="I6" i="6"/>
  <c r="I5" i="6"/>
  <c r="I4" i="6"/>
  <c r="B7" i="6"/>
  <c r="A7" i="6"/>
  <c r="B6" i="6"/>
  <c r="A6" i="6"/>
  <c r="B5" i="6"/>
  <c r="A5" i="6"/>
  <c r="B4" i="6"/>
  <c r="A4" i="6"/>
  <c r="A5" i="16" l="1"/>
  <c r="A6" i="16"/>
  <c r="A7" i="16"/>
  <c r="A4" i="16"/>
  <c r="K4" i="16" s="1"/>
  <c r="I5" i="16"/>
  <c r="I7" i="16"/>
  <c r="I4" i="16"/>
  <c r="I6" i="16"/>
  <c r="J7" i="16" l="1"/>
  <c r="K7" i="16"/>
  <c r="J6" i="16"/>
  <c r="K6" i="16"/>
  <c r="J5" i="16"/>
  <c r="K5" i="16"/>
  <c r="J4" i="16"/>
  <c r="H4" i="3"/>
  <c r="C4" i="9"/>
  <c r="B7" i="9"/>
  <c r="A7" i="9"/>
  <c r="C7" i="9" s="1"/>
  <c r="B6" i="9"/>
  <c r="A6" i="9"/>
  <c r="C6" i="9" s="1"/>
  <c r="B5" i="9"/>
  <c r="A5" i="9"/>
  <c r="C5" i="9" s="1"/>
  <c r="B4" i="9"/>
  <c r="A4" i="9"/>
  <c r="B7" i="8"/>
  <c r="B6" i="8"/>
  <c r="B5" i="8"/>
  <c r="B4" i="8"/>
  <c r="A5" i="8"/>
  <c r="A6" i="8"/>
  <c r="A7" i="8"/>
  <c r="A4" i="8"/>
  <c r="D4" i="7" l="1"/>
  <c r="C4" i="7"/>
  <c r="B4" i="7"/>
  <c r="A4" i="7"/>
  <c r="F4" i="7" s="1"/>
  <c r="A5" i="10"/>
  <c r="D5" i="10" s="1"/>
  <c r="A6" i="10"/>
  <c r="D6" i="10" s="1"/>
  <c r="A7" i="10"/>
  <c r="D7" i="10" s="1"/>
  <c r="A4" i="10"/>
  <c r="D4" i="10"/>
  <c r="H5" i="3"/>
  <c r="D7" i="7"/>
  <c r="D6" i="7"/>
  <c r="D5" i="7"/>
  <c r="C7" i="7"/>
  <c r="C6" i="7"/>
  <c r="C5" i="7"/>
  <c r="B7" i="7"/>
  <c r="B6" i="7"/>
  <c r="B5" i="7"/>
  <c r="A6" i="7"/>
  <c r="A7" i="7"/>
  <c r="A5" i="7"/>
  <c r="H7" i="3"/>
  <c r="H6" i="3"/>
  <c r="C5" i="8"/>
  <c r="C6" i="8"/>
  <c r="C7" i="8"/>
  <c r="C4" i="8"/>
  <c r="F5" i="7" l="1"/>
  <c r="F7" i="7"/>
  <c r="F6" i="7"/>
</calcChain>
</file>

<file path=xl/sharedStrings.xml><?xml version="1.0" encoding="utf-8"?>
<sst xmlns="http://schemas.openxmlformats.org/spreadsheetml/2006/main" count="146" uniqueCount="104">
  <si>
    <t>ID</t>
  </si>
  <si>
    <t>Long Name</t>
  </si>
  <si>
    <t>Type</t>
  </si>
  <si>
    <t>MOLDIFF</t>
  </si>
  <si>
    <t>HENRY</t>
  </si>
  <si>
    <t>Analyte type definitions</t>
  </si>
  <si>
    <t xml:space="preserve">   OS = organic, stable, analyte</t>
  </si>
  <si>
    <t xml:space="preserve">   OR = organic, radioactive, analyte</t>
  </si>
  <si>
    <t xml:space="preserve">   NS = nonorganic, stable, analyte</t>
  </si>
  <si>
    <t xml:space="preserve">   NR = nonorganic, radioactive, analyte</t>
  </si>
  <si>
    <t xml:space="preserve"> MOLDIFF  is molecular diffusivity with units of cm^2/sec (for vapor concentrations)</t>
  </si>
  <si>
    <t xml:space="preserve"> SPECIFIC is specific activity in curies per gram</t>
  </si>
  <si>
    <t xml:space="preserve"> HALFLIFE is the half life in years</t>
  </si>
  <si>
    <t xml:space="preserve"> HENRY    is Henry's law coefficient with units of Pa-m^3/mole</t>
  </si>
  <si>
    <t xml:space="preserve"> DFSED    is the sediment external dose factor with units of Sv-m3/sec-Bq</t>
  </si>
  <si>
    <t xml:space="preserve"> GAMMA    is the gamma energy with units of MeV/nt</t>
  </si>
  <si>
    <t>Definitions</t>
  </si>
  <si>
    <t xml:space="preserve"> DFIMM    is the water immersion external dose factor with units of mrad/yr per uCi/m^3</t>
  </si>
  <si>
    <t>MOLDIFF is only used when Henry's coefficient &gt; 0</t>
  </si>
  <si>
    <t>Data Compilation History</t>
  </si>
  <si>
    <t>Name</t>
  </si>
  <si>
    <t>Date</t>
  </si>
  <si>
    <t>Action</t>
  </si>
  <si>
    <t>Element</t>
  </si>
  <si>
    <t>ANALYTE Keywords for the RIPSAC Code</t>
  </si>
  <si>
    <t>RIPSAC Code Analyte Keyword</t>
  </si>
  <si>
    <t>ANALYTE Keywords for the SOIL Code</t>
  </si>
  <si>
    <t>SOIL Code Analyte Keyword</t>
  </si>
  <si>
    <t>Analysis (ECDA) Directory</t>
  </si>
  <si>
    <t>Prefix</t>
  </si>
  <si>
    <t>FILE Keyword by Analyte for the ESD Keyword File</t>
  </si>
  <si>
    <t>Analyte-Related Data and Derived Keywords</t>
  </si>
  <si>
    <t>Acenaphthene</t>
  </si>
  <si>
    <t>83-32-9</t>
  </si>
  <si>
    <t>OS</t>
  </si>
  <si>
    <t>NS</t>
  </si>
  <si>
    <t>Arsenic</t>
  </si>
  <si>
    <t>As</t>
  </si>
  <si>
    <t>7440-38-2</t>
  </si>
  <si>
    <t>Mercury</t>
  </si>
  <si>
    <t>Hg</t>
  </si>
  <si>
    <t>7439-97-6</t>
  </si>
  <si>
    <t>CASID</t>
  </si>
  <si>
    <t>ACNAPE</t>
  </si>
  <si>
    <t>5.000E-08</t>
  </si>
  <si>
    <t>5.000E-10</t>
  </si>
  <si>
    <t>1.000E-10</t>
  </si>
  <si>
    <t>Loaded initial keyword data</t>
  </si>
  <si>
    <t>Zn</t>
  </si>
  <si>
    <t>Zinc</t>
  </si>
  <si>
    <t>7440-66-6</t>
  </si>
  <si>
    <t>ESD Keywords</t>
  </si>
  <si>
    <t>Particle</t>
  </si>
  <si>
    <t>CARCINOGEN</t>
  </si>
  <si>
    <t>Small Example</t>
  </si>
  <si>
    <t>Paul W. Eslinger</t>
  </si>
  <si>
    <t>ANALYTE Keywords for the ESD keyword file</t>
  </si>
  <si>
    <t>The following are used only for radioactive analytes</t>
  </si>
  <si>
    <t>SPECIFIC</t>
  </si>
  <si>
    <t>HALFLIFE</t>
  </si>
  <si>
    <t>DFIMM</t>
  </si>
  <si>
    <t>DFSED</t>
  </si>
  <si>
    <t>GAMMA</t>
  </si>
  <si>
    <t>PARTICLE</t>
  </si>
  <si>
    <t>The fraction [0-1] of the airborne quantity of the analyte that is in particulate form.</t>
  </si>
  <si>
    <t>Color coding</t>
  </si>
  <si>
    <t>Data Entries</t>
  </si>
  <si>
    <t>Internal Links</t>
  </si>
  <si>
    <t>Keyword for Codes</t>
  </si>
  <si>
    <t>ECEM  Analyte Keyword</t>
  </si>
  <si>
    <t>Small</t>
  </si>
  <si>
    <t>FILE Keywords Concentration data files for the ESD keyword file</t>
  </si>
  <si>
    <t>./ecda/</t>
  </si>
  <si>
    <t>ANALYTE Keywords for the ECEM keyword file</t>
  </si>
  <si>
    <t>ANALYTE Keywords for the HUMAN keyword file</t>
  </si>
  <si>
    <r>
      <t>(cm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/sec)</t>
    </r>
  </si>
  <si>
    <r>
      <t>(Pa-m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/mole)</t>
    </r>
  </si>
  <si>
    <t>Class</t>
  </si>
  <si>
    <t>Description</t>
  </si>
  <si>
    <t>Units</t>
  </si>
  <si>
    <t>Distribution</t>
  </si>
  <si>
    <t>Parameters</t>
  </si>
  <si>
    <t>KdHg</t>
  </si>
  <si>
    <t>Sediment/porewater Kd for mercury</t>
  </si>
  <si>
    <t>L/g</t>
  </si>
  <si>
    <t>Reference</t>
  </si>
  <si>
    <t>http://www.epa.gov/athens/publications/reports/Ambrose600R05074PartitionCoefficients.pdf</t>
  </si>
  <si>
    <t>KdAs</t>
  </si>
  <si>
    <t>KdZn</t>
  </si>
  <si>
    <t>KdACNA</t>
  </si>
  <si>
    <t>Sediment/porewater Kd for arsenic</t>
  </si>
  <si>
    <t>Sediment/porewater Kd for zinc</t>
  </si>
  <si>
    <t>Sediment/porewater Kd for Acenaphthene</t>
  </si>
  <si>
    <t>KDSOIL Definitions for the ESD Keyword file</t>
  </si>
  <si>
    <t>ESD Keyword</t>
  </si>
  <si>
    <t>SOIL and RIPSAC Keywords</t>
  </si>
  <si>
    <t>ECEM Keywords</t>
  </si>
  <si>
    <t>HAZARDOUS</t>
  </si>
  <si>
    <t>Solution</t>
  </si>
  <si>
    <t>RFDINH</t>
  </si>
  <si>
    <t>RFDING</t>
  </si>
  <si>
    <t>SFING</t>
  </si>
  <si>
    <t>SFINH</t>
  </si>
  <si>
    <t>Keyword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</si>
</sst>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10" x14ac:knownFonts="1">
    <font>
      <sz val="10"/>
      <name val="Arial"/>
    </font>
    <font>
      <sz val="1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MS Sans Serif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Courier New"/>
      <family val="3"/>
    </font>
    <font>
      <vertAlign val="superscript"/>
      <sz val="10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4" fillId="0" borderId="0"/>
    <xf numFmtId="0" fontId="9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1" xfId="0" applyFont="1" applyFill="1" applyBorder="1"/>
    <xf numFmtId="0" fontId="0" fillId="0" borderId="0" xfId="0" applyFill="1"/>
    <xf numFmtId="0" fontId="2" fillId="0" borderId="0" xfId="0" applyFont="1"/>
    <xf numFmtId="0" fontId="0" fillId="0" borderId="0" xfId="0" applyBorder="1"/>
    <xf numFmtId="0" fontId="0" fillId="0" borderId="0" xfId="0" applyNumberFormat="1"/>
    <xf numFmtId="164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2" fillId="0" borderId="0" xfId="1" applyFont="1"/>
    <xf numFmtId="0" fontId="2" fillId="0" borderId="7" xfId="1" applyFont="1" applyBorder="1"/>
    <xf numFmtId="0" fontId="2" fillId="0" borderId="0" xfId="1" applyFont="1" applyFill="1"/>
    <xf numFmtId="1" fontId="2" fillId="0" borderId="0" xfId="1" applyNumberFormat="1" applyFont="1"/>
    <xf numFmtId="0" fontId="2" fillId="0" borderId="7" xfId="0" applyFont="1" applyFill="1" applyBorder="1"/>
    <xf numFmtId="0" fontId="2" fillId="0" borderId="7" xfId="0" applyFont="1" applyFill="1" applyBorder="1" applyAlignment="1">
      <alignment horizontal="center"/>
    </xf>
    <xf numFmtId="0" fontId="5" fillId="0" borderId="7" xfId="1" applyNumberFormat="1" applyFont="1" applyBorder="1" applyAlignment="1">
      <alignment wrapText="1"/>
    </xf>
    <xf numFmtId="1" fontId="5" fillId="0" borderId="7" xfId="1" applyNumberFormat="1" applyFont="1" applyBorder="1" applyAlignment="1">
      <alignment horizontal="center" wrapText="1"/>
    </xf>
    <xf numFmtId="0" fontId="5" fillId="0" borderId="9" xfId="1" applyFont="1" applyBorder="1"/>
    <xf numFmtId="0" fontId="0" fillId="0" borderId="10" xfId="0" applyFill="1" applyBorder="1" applyAlignment="1">
      <alignment horizontal="left" vertical="center"/>
    </xf>
    <xf numFmtId="164" fontId="0" fillId="0" borderId="11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2" fillId="0" borderId="0" xfId="1" applyFont="1" applyBorder="1"/>
    <xf numFmtId="0" fontId="7" fillId="0" borderId="0" xfId="0" applyFont="1"/>
    <xf numFmtId="0" fontId="7" fillId="0" borderId="0" xfId="0" applyFont="1" applyFill="1"/>
    <xf numFmtId="0" fontId="2" fillId="0" borderId="4" xfId="0" applyFont="1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2" borderId="7" xfId="0" applyNumberFormat="1" applyFont="1" applyFill="1" applyBorder="1" applyAlignment="1">
      <alignment horizontal="center"/>
    </xf>
    <xf numFmtId="0" fontId="2" fillId="4" borderId="7" xfId="0" applyFont="1" applyFill="1" applyBorder="1" applyAlignment="1"/>
    <xf numFmtId="0" fontId="2" fillId="4" borderId="8" xfId="0" applyFont="1" applyFill="1" applyBorder="1" applyAlignment="1">
      <alignment horizontal="center"/>
    </xf>
    <xf numFmtId="0" fontId="7" fillId="3" borderId="7" xfId="0" applyFont="1" applyFill="1" applyBorder="1"/>
    <xf numFmtId="0" fontId="3" fillId="0" borderId="2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2" borderId="7" xfId="0" applyFont="1" applyFill="1" applyBorder="1"/>
    <xf numFmtId="0" fontId="2" fillId="0" borderId="7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7" fillId="3" borderId="8" xfId="1" applyFont="1" applyFill="1" applyBorder="1"/>
    <xf numFmtId="0" fontId="3" fillId="0" borderId="0" xfId="0" applyFont="1" applyBorder="1" applyAlignment="1"/>
    <xf numFmtId="1" fontId="2" fillId="0" borderId="0" xfId="1" applyNumberFormat="1" applyFont="1" applyBorder="1"/>
    <xf numFmtId="1" fontId="2" fillId="0" borderId="7" xfId="1" applyNumberFormat="1" applyFont="1" applyBorder="1" applyAlignment="1">
      <alignment horizontal="center" wrapText="1"/>
    </xf>
    <xf numFmtId="0" fontId="7" fillId="3" borderId="7" xfId="1" applyFont="1" applyFill="1" applyBorder="1"/>
    <xf numFmtId="0" fontId="2" fillId="2" borderId="7" xfId="1" applyFont="1" applyFill="1" applyBorder="1"/>
    <xf numFmtId="0" fontId="2" fillId="2" borderId="7" xfId="1" applyFont="1" applyFill="1" applyBorder="1" applyAlignment="1"/>
    <xf numFmtId="0" fontId="2" fillId="2" borderId="7" xfId="0" applyFont="1" applyFill="1" applyBorder="1" applyAlignment="1"/>
    <xf numFmtId="0" fontId="2" fillId="2" borderId="7" xfId="0" quotePrefix="1" applyNumberFormat="1" applyFont="1" applyFill="1" applyBorder="1" applyAlignment="1">
      <alignment horizontal="center"/>
    </xf>
    <xf numFmtId="0" fontId="2" fillId="0" borderId="7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0" borderId="0" xfId="0" applyFont="1" applyFill="1" applyAlignment="1">
      <alignment horizontal="center" wrapText="1"/>
    </xf>
    <xf numFmtId="0" fontId="2" fillId="0" borderId="17" xfId="0" applyFont="1" applyBorder="1"/>
    <xf numFmtId="0" fontId="2" fillId="0" borderId="18" xfId="0" applyFont="1" applyBorder="1"/>
    <xf numFmtId="0" fontId="2" fillId="0" borderId="0" xfId="0" applyFont="1" applyFill="1" applyBorder="1"/>
    <xf numFmtId="0" fontId="2" fillId="3" borderId="7" xfId="0" applyFont="1" applyFill="1" applyBorder="1"/>
    <xf numFmtId="0" fontId="9" fillId="0" borderId="0" xfId="2"/>
    <xf numFmtId="0" fontId="2" fillId="4" borderId="7" xfId="0" applyFont="1" applyFill="1" applyBorder="1" applyAlignment="1">
      <alignment horizontal="left"/>
    </xf>
    <xf numFmtId="0" fontId="0" fillId="3" borderId="7" xfId="0" applyFill="1" applyBorder="1"/>
    <xf numFmtId="1" fontId="5" fillId="0" borderId="7" xfId="1" applyNumberFormat="1" applyFont="1" applyFill="1" applyBorder="1" applyAlignment="1">
      <alignment horizontal="center" wrapText="1"/>
    </xf>
    <xf numFmtId="0" fontId="2" fillId="3" borderId="0" xfId="1" applyFont="1" applyFill="1"/>
    <xf numFmtId="0" fontId="2" fillId="2" borderId="7" xfId="1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Hyperlink" xfId="2" builtinId="8"/>
    <cellStyle name="Normal" xfId="0" builtinId="0"/>
    <cellStyle name="Normal_CA Drinking Water Standard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athens/publications/reports/Ambrose600R05074PartitionCoefficient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5"/>
  <sheetViews>
    <sheetView workbookViewId="0">
      <selection activeCell="H43" sqref="H43"/>
    </sheetView>
  </sheetViews>
  <sheetFormatPr defaultRowHeight="12.75" x14ac:dyDescent="0.2"/>
  <cols>
    <col min="1" max="1" width="19.7109375" customWidth="1"/>
    <col min="2" max="2" width="22.28515625" customWidth="1"/>
    <col min="3" max="3" width="55.42578125" bestFit="1" customWidth="1"/>
  </cols>
  <sheetData>
    <row r="1" spans="1:3" ht="18" x14ac:dyDescent="0.25">
      <c r="A1" s="66" t="s">
        <v>31</v>
      </c>
      <c r="B1" s="66"/>
      <c r="C1" s="66"/>
    </row>
    <row r="2" spans="1:3" ht="15.75" x14ac:dyDescent="0.25">
      <c r="A2" s="67" t="s">
        <v>54</v>
      </c>
      <c r="B2" s="67"/>
      <c r="C2" s="67"/>
    </row>
    <row r="3" spans="1:3" ht="15" thickBot="1" x14ac:dyDescent="0.25">
      <c r="A3" s="1"/>
      <c r="B3" s="1"/>
    </row>
    <row r="4" spans="1:3" ht="16.5" thickBot="1" x14ac:dyDescent="0.3">
      <c r="A4" s="63" t="s">
        <v>19</v>
      </c>
      <c r="B4" s="64"/>
      <c r="C4" s="65"/>
    </row>
    <row r="5" spans="1:3" ht="16.5" thickBot="1" x14ac:dyDescent="0.3">
      <c r="A5" s="33" t="s">
        <v>20</v>
      </c>
      <c r="B5" s="34" t="s">
        <v>21</v>
      </c>
      <c r="C5" s="35" t="s">
        <v>22</v>
      </c>
    </row>
    <row r="6" spans="1:3" x14ac:dyDescent="0.2">
      <c r="A6" s="26" t="s">
        <v>55</v>
      </c>
      <c r="B6" s="8">
        <v>41101</v>
      </c>
      <c r="C6" s="9" t="s">
        <v>47</v>
      </c>
    </row>
    <row r="7" spans="1:3" x14ac:dyDescent="0.2">
      <c r="A7" s="19"/>
      <c r="B7" s="20"/>
      <c r="C7" s="21"/>
    </row>
    <row r="8" spans="1:3" x14ac:dyDescent="0.2">
      <c r="A8" s="22"/>
      <c r="B8" s="20"/>
      <c r="C8" s="21"/>
    </row>
    <row r="9" spans="1:3" x14ac:dyDescent="0.2">
      <c r="A9" s="22"/>
      <c r="B9" s="20"/>
      <c r="C9" s="21"/>
    </row>
    <row r="12" spans="1:3" x14ac:dyDescent="0.2">
      <c r="A12" s="37" t="s">
        <v>65</v>
      </c>
    </row>
    <row r="13" spans="1:3" x14ac:dyDescent="0.2">
      <c r="A13" s="38" t="s">
        <v>66</v>
      </c>
    </row>
    <row r="14" spans="1:3" x14ac:dyDescent="0.2">
      <c r="A14" s="39" t="s">
        <v>67</v>
      </c>
    </row>
    <row r="15" spans="1:3" x14ac:dyDescent="0.2">
      <c r="A15" s="40" t="s">
        <v>68</v>
      </c>
    </row>
  </sheetData>
  <mergeCells count="3">
    <mergeCell ref="A4:C4"/>
    <mergeCell ref="A1:C1"/>
    <mergeCell ref="A2:C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5"/>
  <sheetViews>
    <sheetView workbookViewId="0">
      <selection activeCell="H18" sqref="H18"/>
    </sheetView>
  </sheetViews>
  <sheetFormatPr defaultRowHeight="13.5" x14ac:dyDescent="0.25"/>
  <cols>
    <col min="1" max="1" width="9.5703125" customWidth="1"/>
    <col min="2" max="2" width="21.28515625" customWidth="1"/>
    <col min="3" max="3" width="12.5703125" customWidth="1"/>
    <col min="4" max="4" width="9.140625" customWidth="1"/>
    <col min="5" max="5" width="6.42578125" customWidth="1"/>
    <col min="6" max="6" width="10" bestFit="1" customWidth="1"/>
    <col min="7" max="7" width="12.85546875" bestFit="1" customWidth="1"/>
    <col min="8" max="8" width="139.140625" style="24" bestFit="1" customWidth="1"/>
    <col min="9" max="9" width="10.42578125" customWidth="1"/>
    <col min="10" max="10" width="9" bestFit="1" customWidth="1"/>
    <col min="12" max="12" width="17.85546875" bestFit="1" customWidth="1"/>
    <col min="13" max="13" width="9" bestFit="1" customWidth="1"/>
    <col min="14" max="14" width="14.140625" bestFit="1" customWidth="1"/>
  </cols>
  <sheetData>
    <row r="1" spans="1:12" ht="15.75" x14ac:dyDescent="0.25">
      <c r="A1" s="28" t="s">
        <v>56</v>
      </c>
      <c r="B1" s="28"/>
      <c r="C1" s="28"/>
      <c r="D1" s="28"/>
      <c r="E1" s="28"/>
      <c r="F1" s="28"/>
      <c r="G1" s="28"/>
    </row>
    <row r="2" spans="1:12" ht="15" x14ac:dyDescent="0.25">
      <c r="F2" s="52" t="s">
        <v>75</v>
      </c>
      <c r="G2" s="52" t="s">
        <v>76</v>
      </c>
    </row>
    <row r="3" spans="1:12" x14ac:dyDescent="0.25">
      <c r="A3" s="50" t="s">
        <v>0</v>
      </c>
      <c r="B3" s="14" t="s">
        <v>1</v>
      </c>
      <c r="C3" s="15" t="s">
        <v>42</v>
      </c>
      <c r="D3" s="27" t="s">
        <v>23</v>
      </c>
      <c r="E3" s="15" t="s">
        <v>2</v>
      </c>
      <c r="F3" s="14" t="s">
        <v>3</v>
      </c>
      <c r="G3" s="15" t="s">
        <v>4</v>
      </c>
      <c r="H3" s="24" t="s">
        <v>51</v>
      </c>
    </row>
    <row r="4" spans="1:12" x14ac:dyDescent="0.25">
      <c r="A4" s="51" t="s">
        <v>43</v>
      </c>
      <c r="B4" s="36" t="s">
        <v>32</v>
      </c>
      <c r="C4" s="38" t="s">
        <v>33</v>
      </c>
      <c r="D4" s="38" t="s">
        <v>43</v>
      </c>
      <c r="E4" s="38" t="s">
        <v>34</v>
      </c>
      <c r="F4" s="49" t="s">
        <v>44</v>
      </c>
      <c r="G4" s="29">
        <v>15.705375</v>
      </c>
      <c r="H4" s="32" t="str">
        <f>"ANALYTE ID="&amp;CHAR(34)&amp;A4&amp;CHAR(34)&amp;" NAME="&amp;CHAR(34)&amp;B4&amp;" (CASID "&amp;C4&amp;")"&amp;CHAR(34)&amp;" TYPE="&amp;CHAR(34)&amp;E4&amp;CHAR(34)&amp;"  "&amp;$F$3&amp;"="&amp;TEXT(F4,"0.000000E+00")&amp;"  "&amp;$G$3&amp;"="&amp;TEXT(G4,"0.000000E+00")&amp;" COMPUTE"</f>
        <v>ANALYTE ID="ACNAPE" NAME="Acenaphthene (CASID 83-32-9)" TYPE="OS"  MOLDIFF=5.000000E-08  HENRY=1.570538E+01 COMPUTE</v>
      </c>
    </row>
    <row r="5" spans="1:12" x14ac:dyDescent="0.25">
      <c r="A5" s="51" t="s">
        <v>37</v>
      </c>
      <c r="B5" s="36" t="s">
        <v>36</v>
      </c>
      <c r="C5" s="38" t="s">
        <v>38</v>
      </c>
      <c r="D5" s="38" t="s">
        <v>37</v>
      </c>
      <c r="E5" s="38" t="s">
        <v>35</v>
      </c>
      <c r="F5" s="49" t="s">
        <v>45</v>
      </c>
      <c r="G5" s="29">
        <v>0</v>
      </c>
      <c r="H5" s="32" t="str">
        <f>"ANALYTE ID="&amp;CHAR(34)&amp;A5&amp;CHAR(34)&amp;" NAME="&amp;CHAR(34)&amp;B5&amp;" (CASID "&amp;C5&amp;")"&amp;CHAR(34)&amp;" TYPE="&amp;CHAR(34)&amp;E5&amp;CHAR(34)&amp;"  "&amp;$F$3&amp;"="&amp;TEXT(F5,"0.000000E+00")&amp;"  "&amp;$G$3&amp;"="&amp;TEXT(G5,"0.000000E+00")&amp;" COMPUTE"</f>
        <v>ANALYTE ID="As" NAME="Arsenic (CASID 7440-38-2)" TYPE="NS"  MOLDIFF=5.000000E-10  HENRY=0.000000E+00 COMPUTE</v>
      </c>
    </row>
    <row r="6" spans="1:12" x14ac:dyDescent="0.25">
      <c r="A6" s="51" t="s">
        <v>40</v>
      </c>
      <c r="B6" s="36" t="s">
        <v>39</v>
      </c>
      <c r="C6" s="38" t="s">
        <v>41</v>
      </c>
      <c r="D6" s="38" t="s">
        <v>40</v>
      </c>
      <c r="E6" s="38" t="s">
        <v>35</v>
      </c>
      <c r="F6" s="49" t="s">
        <v>46</v>
      </c>
      <c r="G6" s="29">
        <v>1155.105</v>
      </c>
      <c r="H6" s="32" t="str">
        <f>"ANALYTE ID="&amp;CHAR(34)&amp;A6&amp;CHAR(34)&amp;" NAME="&amp;CHAR(34)&amp;B6&amp;" (CASID "&amp;C6&amp;")"&amp;CHAR(34)&amp;" TYPE="&amp;CHAR(34)&amp;E6&amp;CHAR(34)&amp;"  "&amp;$F$3&amp;"="&amp;TEXT(F6,"0.000000E+00")&amp;"  "&amp;$G$3&amp;"="&amp;TEXT(G6,"0.000000E+00")&amp;" COMPUTE"</f>
        <v>ANALYTE ID="Hg" NAME="Mercury (CASID 7439-97-6)" TYPE="NS"  MOLDIFF=1.000000E-10  HENRY=1.155105E+03 COMPUTE</v>
      </c>
    </row>
    <row r="7" spans="1:12" x14ac:dyDescent="0.25">
      <c r="A7" s="51" t="s">
        <v>48</v>
      </c>
      <c r="B7" s="36" t="s">
        <v>49</v>
      </c>
      <c r="C7" s="38" t="s">
        <v>50</v>
      </c>
      <c r="D7" s="38" t="s">
        <v>48</v>
      </c>
      <c r="E7" s="38" t="s">
        <v>35</v>
      </c>
      <c r="F7" s="49">
        <v>0</v>
      </c>
      <c r="G7" s="29">
        <v>0</v>
      </c>
      <c r="H7" s="32" t="str">
        <f>"ANALYTE ID="&amp;CHAR(34)&amp;A7&amp;CHAR(34)&amp;" NAME="&amp;CHAR(34)&amp;B7&amp;" (CASID "&amp;C7&amp;")"&amp;CHAR(34)&amp;" TYPE="&amp;CHAR(34)&amp;E7&amp;CHAR(34)&amp;"  "&amp;$F$3&amp;"="&amp;TEXT(F7,"0.000000E+00")&amp;"  "&amp;$G$3&amp;"="&amp;TEXT(G7,"0.000000E+00")&amp;" COMPUTE"</f>
        <v>ANALYTE ID="Zn" NAME="Zinc (CASID 7440-66-6)" TYPE="NS"  MOLDIFF=0.000000E+00  HENRY=0.000000E+00 COMPUTE</v>
      </c>
    </row>
    <row r="8" spans="1:12" x14ac:dyDescent="0.25">
      <c r="D8" s="2"/>
      <c r="F8" s="7"/>
    </row>
    <row r="10" spans="1:12" x14ac:dyDescent="0.25">
      <c r="A10" t="s">
        <v>16</v>
      </c>
    </row>
    <row r="11" spans="1:12" x14ac:dyDescent="0.25">
      <c r="A11" s="3" t="s">
        <v>5</v>
      </c>
    </row>
    <row r="12" spans="1:12" x14ac:dyDescent="0.25">
      <c r="A12" s="3" t="s">
        <v>6</v>
      </c>
    </row>
    <row r="13" spans="1:12" x14ac:dyDescent="0.25">
      <c r="A13" s="3" t="s">
        <v>7</v>
      </c>
    </row>
    <row r="14" spans="1:12" x14ac:dyDescent="0.25">
      <c r="A14" s="3" t="s">
        <v>8</v>
      </c>
    </row>
    <row r="15" spans="1:12" x14ac:dyDescent="0.25">
      <c r="A15" s="3" t="s">
        <v>9</v>
      </c>
      <c r="H15" s="25"/>
      <c r="I15" s="4"/>
      <c r="J15" s="4"/>
      <c r="K15" s="4"/>
      <c r="L15" s="4"/>
    </row>
    <row r="16" spans="1:12" x14ac:dyDescent="0.25">
      <c r="A16" s="3" t="s">
        <v>10</v>
      </c>
    </row>
    <row r="17" spans="1:8" x14ac:dyDescent="0.25">
      <c r="A17" s="3" t="s">
        <v>11</v>
      </c>
    </row>
    <row r="18" spans="1:8" x14ac:dyDescent="0.25">
      <c r="A18" s="3" t="s">
        <v>12</v>
      </c>
    </row>
    <row r="19" spans="1:8" x14ac:dyDescent="0.25">
      <c r="A19" s="3" t="s">
        <v>13</v>
      </c>
    </row>
    <row r="20" spans="1:8" x14ac:dyDescent="0.25">
      <c r="A20" s="3" t="s">
        <v>17</v>
      </c>
    </row>
    <row r="21" spans="1:8" x14ac:dyDescent="0.25">
      <c r="A21" s="3" t="s">
        <v>14</v>
      </c>
    </row>
    <row r="22" spans="1:8" x14ac:dyDescent="0.25">
      <c r="A22" s="3" t="s">
        <v>15</v>
      </c>
    </row>
    <row r="24" spans="1:8" x14ac:dyDescent="0.25">
      <c r="A24" t="s">
        <v>18</v>
      </c>
    </row>
    <row r="25" spans="1:8" x14ac:dyDescent="0.25">
      <c r="A25" s="5" t="s">
        <v>57</v>
      </c>
    </row>
    <row r="26" spans="1:8" ht="12.75" x14ac:dyDescent="0.2">
      <c r="B26" s="5" t="s">
        <v>58</v>
      </c>
      <c r="H26"/>
    </row>
    <row r="27" spans="1:8" ht="12.75" x14ac:dyDescent="0.2">
      <c r="B27" s="5" t="s">
        <v>59</v>
      </c>
      <c r="H27"/>
    </row>
    <row r="28" spans="1:8" ht="12.75" x14ac:dyDescent="0.2">
      <c r="B28" s="5" t="s">
        <v>60</v>
      </c>
      <c r="H28"/>
    </row>
    <row r="29" spans="1:8" ht="12.75" x14ac:dyDescent="0.2">
      <c r="B29" s="5" t="s">
        <v>61</v>
      </c>
      <c r="H29"/>
    </row>
    <row r="30" spans="1:8" ht="12.75" x14ac:dyDescent="0.2">
      <c r="B30" s="5" t="s">
        <v>62</v>
      </c>
      <c r="H30"/>
    </row>
    <row r="31" spans="1:8" ht="12.75" x14ac:dyDescent="0.2">
      <c r="H31"/>
    </row>
    <row r="32" spans="1:8" ht="12.75" x14ac:dyDescent="0.2">
      <c r="H32"/>
    </row>
    <row r="33" spans="8:8" ht="12.75" x14ac:dyDescent="0.2">
      <c r="H33"/>
    </row>
    <row r="34" spans="8:8" ht="12.75" x14ac:dyDescent="0.2">
      <c r="H34"/>
    </row>
    <row r="35" spans="8:8" ht="12.75" x14ac:dyDescent="0.2">
      <c r="H35"/>
    </row>
  </sheetData>
  <sortState ref="A5:H8">
    <sortCondition ref="A5:A8"/>
  </sortState>
  <phoneticPr fontId="0" type="noConversion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L7"/>
  <sheetViews>
    <sheetView workbookViewId="0">
      <selection activeCell="A4" sqref="A4:C7"/>
    </sheetView>
  </sheetViews>
  <sheetFormatPr defaultRowHeight="12.75" x14ac:dyDescent="0.2"/>
  <cols>
    <col min="1" max="1" width="10.28515625" style="10" bestFit="1" customWidth="1"/>
    <col min="2" max="2" width="24.28515625" style="10" bestFit="1" customWidth="1"/>
    <col min="3" max="3" width="6.42578125" style="13" bestFit="1" customWidth="1"/>
    <col min="4" max="4" width="78.7109375" style="13" bestFit="1" customWidth="1"/>
    <col min="5" max="5" width="18" bestFit="1" customWidth="1"/>
    <col min="6" max="6" width="67.42578125" bestFit="1" customWidth="1"/>
    <col min="10" max="16384" width="9.140625" style="10"/>
  </cols>
  <sheetData>
    <row r="1" spans="1:12" ht="15.75" x14ac:dyDescent="0.25">
      <c r="A1" s="28" t="s">
        <v>71</v>
      </c>
      <c r="B1"/>
      <c r="C1"/>
      <c r="D1"/>
      <c r="J1"/>
      <c r="K1"/>
      <c r="L1"/>
    </row>
    <row r="3" spans="1:12" ht="25.5" x14ac:dyDescent="0.2">
      <c r="A3" s="14" t="s">
        <v>0</v>
      </c>
      <c r="B3" s="16" t="s">
        <v>28</v>
      </c>
      <c r="C3" s="17" t="s">
        <v>29</v>
      </c>
      <c r="D3" s="18" t="s">
        <v>30</v>
      </c>
    </row>
    <row r="4" spans="1:12" ht="13.5" x14ac:dyDescent="0.25">
      <c r="A4" s="48" t="str">
        <f>'ESD Analyte Keywords'!A4</f>
        <v>ACNAPE</v>
      </c>
      <c r="B4" s="46" t="s">
        <v>72</v>
      </c>
      <c r="C4" s="47" t="s">
        <v>70</v>
      </c>
      <c r="D4" s="45" t="str">
        <f>"FILE C_ECDA ANALYTE="&amp;CHAR(34)&amp;A4&amp;CHAR(34)&amp;" NAME="&amp;CHAR(34)&amp;B4&amp;C4&amp;"_"&amp;A4&amp;".bin"&amp;CHAR(34)&amp;" CREATE"</f>
        <v>FILE C_ECDA ANALYTE="ACNAPE" NAME="./ecda/Small_ACNAPE.bin" CREATE</v>
      </c>
    </row>
    <row r="5" spans="1:12" ht="13.5" x14ac:dyDescent="0.25">
      <c r="A5" s="48" t="str">
        <f>'ESD Analyte Keywords'!A5</f>
        <v>As</v>
      </c>
      <c r="B5" s="46" t="s">
        <v>72</v>
      </c>
      <c r="C5" s="47" t="s">
        <v>70</v>
      </c>
      <c r="D5" s="45" t="str">
        <f>"FILE C_ECDA ANALYTE="&amp;CHAR(34)&amp;A5&amp;CHAR(34)&amp;" NAME="&amp;CHAR(34)&amp;B5&amp;C5&amp;"_"&amp;A5&amp;".bin"&amp;CHAR(34)&amp;" CREATE"</f>
        <v>FILE C_ECDA ANALYTE="As" NAME="./ecda/Small_As.bin" CREATE</v>
      </c>
    </row>
    <row r="6" spans="1:12" ht="13.5" x14ac:dyDescent="0.25">
      <c r="A6" s="48" t="str">
        <f>'ESD Analyte Keywords'!A6</f>
        <v>Hg</v>
      </c>
      <c r="B6" s="46" t="s">
        <v>72</v>
      </c>
      <c r="C6" s="47" t="s">
        <v>70</v>
      </c>
      <c r="D6" s="45" t="str">
        <f t="shared" ref="D6" si="0">"FILE C_ECDA ANALYTE="&amp;CHAR(34)&amp;A6&amp;CHAR(34)&amp;" NAME="&amp;CHAR(34)&amp;B6&amp;C6&amp;"_"&amp;A6&amp;".bin"&amp;CHAR(34)&amp;" CREATE"</f>
        <v>FILE C_ECDA ANALYTE="Hg" NAME="./ecda/Small_Hg.bin" CREATE</v>
      </c>
    </row>
    <row r="7" spans="1:12" s="23" customFormat="1" ht="13.5" x14ac:dyDescent="0.25">
      <c r="A7" s="48" t="str">
        <f>'ESD Analyte Keywords'!A7</f>
        <v>Zn</v>
      </c>
      <c r="B7" s="46" t="s">
        <v>72</v>
      </c>
      <c r="C7" s="47" t="s">
        <v>70</v>
      </c>
      <c r="D7" s="45" t="str">
        <f>"FILE C_ECDA ANALYTE="&amp;CHAR(34)&amp;A7&amp;CHAR(34)&amp;" NAME="&amp;CHAR(34)&amp;B7&amp;C7&amp;"_"&amp;A7&amp;".bin"&amp;CHAR(34)&amp;" CREATE"</f>
        <v>FILE C_ECDA ANALYTE="Zn" NAME="./ecda/Small_Zn.bin" CREATE</v>
      </c>
      <c r="E7" s="6"/>
      <c r="F7" s="6"/>
      <c r="G7" s="6"/>
      <c r="H7" s="6"/>
      <c r="I7" s="6"/>
    </row>
  </sheetData>
  <phoneticPr fontId="4" type="noConversion"/>
  <pageMargins left="0.75" right="0.75" top="1" bottom="1" header="0.5" footer="0.5"/>
  <pageSetup scale="92" orientation="landscape" r:id="rId1"/>
  <headerFooter alignWithMargins="0">
    <oddFooter>&amp;C&amp;F
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L36"/>
  <sheetViews>
    <sheetView workbookViewId="0">
      <selection activeCell="C4" sqref="C4:C7"/>
    </sheetView>
  </sheetViews>
  <sheetFormatPr defaultRowHeight="12.75" x14ac:dyDescent="0.2"/>
  <cols>
    <col min="1" max="1" width="12.42578125" style="10" customWidth="1"/>
    <col min="2" max="2" width="15.28515625" style="10" customWidth="1"/>
    <col min="3" max="3" width="31.5703125" style="13" customWidth="1"/>
    <col min="4" max="4" width="45" style="13" bestFit="1" customWidth="1"/>
    <col min="5" max="5" width="19.140625" style="10" bestFit="1" customWidth="1"/>
    <col min="6" max="6" width="67.5703125" style="10" customWidth="1"/>
    <col min="7" max="16384" width="9.140625" style="10"/>
  </cols>
  <sheetData>
    <row r="1" spans="1:12" ht="15.75" x14ac:dyDescent="0.25">
      <c r="A1" s="42" t="s">
        <v>24</v>
      </c>
      <c r="B1" s="42"/>
      <c r="C1" s="42"/>
      <c r="D1" s="42"/>
      <c r="E1"/>
      <c r="F1"/>
      <c r="G1"/>
      <c r="H1"/>
      <c r="I1"/>
      <c r="J1"/>
      <c r="K1"/>
      <c r="L1"/>
    </row>
    <row r="3" spans="1:12" x14ac:dyDescent="0.2">
      <c r="A3" s="14" t="s">
        <v>0</v>
      </c>
      <c r="B3" s="14" t="s">
        <v>1</v>
      </c>
      <c r="C3" s="11" t="s">
        <v>25</v>
      </c>
      <c r="D3" s="10"/>
    </row>
    <row r="4" spans="1:12" ht="13.5" x14ac:dyDescent="0.25">
      <c r="A4" s="30" t="str">
        <f>'ESD Analyte Keywords'!A4</f>
        <v>ACNAPE</v>
      </c>
      <c r="B4" s="30" t="str">
        <f>'ESD Analyte Keywords'!B4</f>
        <v>Acenaphthene</v>
      </c>
      <c r="C4" s="41" t="str">
        <f>"ANALYTE ID="&amp;CHAR(34)&amp;A4&amp;CHAR(34)</f>
        <v>ANALYTE ID="ACNAPE"</v>
      </c>
      <c r="D4" s="10"/>
    </row>
    <row r="5" spans="1:12" ht="13.5" x14ac:dyDescent="0.25">
      <c r="A5" s="30" t="str">
        <f>'ESD Analyte Keywords'!A5</f>
        <v>As</v>
      </c>
      <c r="B5" s="30" t="str">
        <f>'ESD Analyte Keywords'!B5</f>
        <v>Arsenic</v>
      </c>
      <c r="C5" s="41" t="str">
        <f>"ANALYTE ID="&amp;CHAR(34)&amp;A5&amp;CHAR(34)</f>
        <v>ANALYTE ID="As"</v>
      </c>
      <c r="D5" s="10"/>
    </row>
    <row r="6" spans="1:12" ht="13.5" x14ac:dyDescent="0.25">
      <c r="A6" s="30" t="str">
        <f>'ESD Analyte Keywords'!A6</f>
        <v>Hg</v>
      </c>
      <c r="B6" s="30" t="str">
        <f>'ESD Analyte Keywords'!B6</f>
        <v>Mercury</v>
      </c>
      <c r="C6" s="41" t="str">
        <f>"ANALYTE ID="&amp;CHAR(34)&amp;A6&amp;CHAR(34)</f>
        <v>ANALYTE ID="Hg"</v>
      </c>
      <c r="D6" s="10"/>
    </row>
    <row r="7" spans="1:12" ht="13.5" x14ac:dyDescent="0.25">
      <c r="A7" s="30" t="str">
        <f>'ESD Analyte Keywords'!A7</f>
        <v>Zn</v>
      </c>
      <c r="B7" s="30" t="str">
        <f>'ESD Analyte Keywords'!B7</f>
        <v>Zinc</v>
      </c>
      <c r="C7" s="41" t="str">
        <f>"ANALYTE ID="&amp;CHAR(34)&amp;A7&amp;CHAR(34)</f>
        <v>ANALYTE ID="Zn"</v>
      </c>
      <c r="D7" s="10"/>
    </row>
    <row r="8" spans="1:12" x14ac:dyDescent="0.2">
      <c r="A8"/>
      <c r="B8"/>
      <c r="C8"/>
      <c r="D8"/>
    </row>
    <row r="9" spans="1:12" s="12" customFormat="1" x14ac:dyDescent="0.2">
      <c r="A9"/>
      <c r="B9"/>
      <c r="C9"/>
      <c r="D9"/>
    </row>
    <row r="10" spans="1:12" s="12" customFormat="1" x14ac:dyDescent="0.2">
      <c r="A10"/>
      <c r="B10"/>
      <c r="C10"/>
      <c r="D10"/>
    </row>
    <row r="11" spans="1:12" x14ac:dyDescent="0.2">
      <c r="A11"/>
      <c r="B11"/>
      <c r="C11"/>
      <c r="D11"/>
    </row>
    <row r="12" spans="1:12" x14ac:dyDescent="0.2">
      <c r="A12"/>
      <c r="B12"/>
      <c r="C12"/>
      <c r="D12"/>
    </row>
    <row r="13" spans="1:12" x14ac:dyDescent="0.2">
      <c r="A13"/>
      <c r="B13"/>
      <c r="C13"/>
      <c r="D13"/>
    </row>
    <row r="14" spans="1:12" x14ac:dyDescent="0.2">
      <c r="A14"/>
      <c r="B14"/>
      <c r="C14"/>
      <c r="D14"/>
    </row>
    <row r="15" spans="1:12" x14ac:dyDescent="0.2">
      <c r="A15"/>
      <c r="B15"/>
      <c r="C15"/>
      <c r="D15"/>
    </row>
    <row r="16" spans="1:12" x14ac:dyDescent="0.2">
      <c r="A16"/>
      <c r="B16"/>
      <c r="C16"/>
      <c r="D16"/>
    </row>
    <row r="17" spans="1:4" x14ac:dyDescent="0.2">
      <c r="A17"/>
      <c r="B17"/>
      <c r="C17"/>
      <c r="D17"/>
    </row>
    <row r="18" spans="1:4" x14ac:dyDescent="0.2">
      <c r="A18"/>
      <c r="B18"/>
      <c r="C18"/>
      <c r="D18"/>
    </row>
    <row r="19" spans="1:4" x14ac:dyDescent="0.2">
      <c r="A19"/>
      <c r="B19"/>
      <c r="C19"/>
      <c r="D19"/>
    </row>
    <row r="20" spans="1:4" x14ac:dyDescent="0.2">
      <c r="A20"/>
      <c r="B20"/>
      <c r="C20"/>
      <c r="D20"/>
    </row>
    <row r="21" spans="1:4" x14ac:dyDescent="0.2">
      <c r="A21"/>
      <c r="B21"/>
      <c r="C21"/>
      <c r="D21"/>
    </row>
    <row r="22" spans="1:4" x14ac:dyDescent="0.2">
      <c r="A22"/>
      <c r="B22"/>
      <c r="C22"/>
      <c r="D22"/>
    </row>
    <row r="23" spans="1:4" x14ac:dyDescent="0.2">
      <c r="A23"/>
      <c r="B23"/>
      <c r="C23"/>
      <c r="D23"/>
    </row>
    <row r="24" spans="1:4" x14ac:dyDescent="0.2">
      <c r="A24"/>
      <c r="B24"/>
      <c r="C24"/>
      <c r="D24"/>
    </row>
    <row r="25" spans="1:4" x14ac:dyDescent="0.2">
      <c r="A25"/>
      <c r="B25"/>
      <c r="C25"/>
      <c r="D25"/>
    </row>
    <row r="26" spans="1:4" x14ac:dyDescent="0.2">
      <c r="A26"/>
      <c r="B26"/>
      <c r="C26"/>
      <c r="D26"/>
    </row>
    <row r="27" spans="1:4" x14ac:dyDescent="0.2">
      <c r="A27"/>
      <c r="B27"/>
      <c r="C27"/>
      <c r="D27"/>
    </row>
    <row r="28" spans="1:4" x14ac:dyDescent="0.2">
      <c r="A28"/>
      <c r="B28"/>
      <c r="C28"/>
      <c r="D28"/>
    </row>
    <row r="29" spans="1:4" x14ac:dyDescent="0.2">
      <c r="A29"/>
      <c r="B29"/>
      <c r="C29"/>
      <c r="D29"/>
    </row>
    <row r="30" spans="1:4" x14ac:dyDescent="0.2">
      <c r="A30"/>
      <c r="B30"/>
      <c r="C30"/>
      <c r="D30"/>
    </row>
    <row r="31" spans="1:4" x14ac:dyDescent="0.2">
      <c r="A31"/>
      <c r="B31"/>
      <c r="C31"/>
      <c r="D31"/>
    </row>
    <row r="32" spans="1:4" x14ac:dyDescent="0.2">
      <c r="A32"/>
      <c r="B32"/>
      <c r="C32"/>
      <c r="D32"/>
    </row>
    <row r="33" spans="1:4" x14ac:dyDescent="0.2">
      <c r="A33"/>
      <c r="B33"/>
      <c r="C33"/>
      <c r="D33"/>
    </row>
    <row r="34" spans="1:4" x14ac:dyDescent="0.2">
      <c r="A34"/>
      <c r="B34"/>
      <c r="C34"/>
      <c r="D34"/>
    </row>
    <row r="35" spans="1:4" x14ac:dyDescent="0.2">
      <c r="A35"/>
      <c r="B35"/>
      <c r="C35"/>
      <c r="D35"/>
    </row>
    <row r="36" spans="1:4" x14ac:dyDescent="0.2">
      <c r="A36"/>
      <c r="B36"/>
      <c r="C36"/>
      <c r="D36"/>
    </row>
  </sheetData>
  <phoneticPr fontId="4" type="noConversion"/>
  <pageMargins left="0.75" right="0.75" top="1" bottom="1" header="0.5" footer="0.5"/>
  <pageSetup scale="92" orientation="landscape" r:id="rId1"/>
  <headerFooter alignWithMargins="0">
    <oddFooter>&amp;C&amp;F
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L38"/>
  <sheetViews>
    <sheetView workbookViewId="0">
      <selection activeCell="C4" sqref="C4:C7"/>
    </sheetView>
  </sheetViews>
  <sheetFormatPr defaultRowHeight="12.75" x14ac:dyDescent="0.2"/>
  <cols>
    <col min="1" max="1" width="15" style="10" customWidth="1"/>
    <col min="2" max="2" width="15.28515625" style="10" customWidth="1"/>
    <col min="3" max="3" width="25" style="13" bestFit="1" customWidth="1"/>
    <col min="4" max="4" width="45" style="13" bestFit="1" customWidth="1"/>
    <col min="5" max="5" width="19.140625" style="10" bestFit="1" customWidth="1"/>
    <col min="6" max="6" width="67.5703125" style="10" customWidth="1"/>
    <col min="7" max="16384" width="9.140625" style="10"/>
  </cols>
  <sheetData>
    <row r="1" spans="1:12" ht="15.75" x14ac:dyDescent="0.25">
      <c r="A1" s="28" t="s">
        <v>26</v>
      </c>
      <c r="B1" s="28"/>
      <c r="C1" s="28"/>
      <c r="D1" s="28"/>
      <c r="E1"/>
      <c r="F1"/>
      <c r="G1"/>
      <c r="H1"/>
      <c r="I1"/>
      <c r="J1"/>
      <c r="K1"/>
      <c r="L1"/>
    </row>
    <row r="3" spans="1:12" x14ac:dyDescent="0.2">
      <c r="A3" s="14" t="s">
        <v>0</v>
      </c>
      <c r="B3" s="14" t="s">
        <v>1</v>
      </c>
      <c r="C3" s="11" t="s">
        <v>27</v>
      </c>
      <c r="D3" s="10"/>
    </row>
    <row r="4" spans="1:12" ht="13.5" x14ac:dyDescent="0.25">
      <c r="A4" s="30" t="str">
        <f>'ESD Analyte Keywords'!A4</f>
        <v>ACNAPE</v>
      </c>
      <c r="B4" s="30" t="str">
        <f>'ESD Analyte Keywords'!B4</f>
        <v>Acenaphthene</v>
      </c>
      <c r="C4" s="41" t="str">
        <f>"ANALYTE ID="&amp;CHAR(34)&amp;A4&amp;CHAR(34)</f>
        <v>ANALYTE ID="ACNAPE"</v>
      </c>
      <c r="D4" s="10"/>
    </row>
    <row r="5" spans="1:12" ht="13.5" x14ac:dyDescent="0.25">
      <c r="A5" s="30" t="str">
        <f>'ESD Analyte Keywords'!A5</f>
        <v>As</v>
      </c>
      <c r="B5" s="30" t="str">
        <f>'ESD Analyte Keywords'!B5</f>
        <v>Arsenic</v>
      </c>
      <c r="C5" s="41" t="str">
        <f>"ANALYTE ID="&amp;CHAR(34)&amp;A5&amp;CHAR(34)</f>
        <v>ANALYTE ID="As"</v>
      </c>
      <c r="D5" s="10"/>
    </row>
    <row r="6" spans="1:12" ht="13.5" x14ac:dyDescent="0.25">
      <c r="A6" s="30" t="str">
        <f>'ESD Analyte Keywords'!A6</f>
        <v>Hg</v>
      </c>
      <c r="B6" s="30" t="str">
        <f>'ESD Analyte Keywords'!B6</f>
        <v>Mercury</v>
      </c>
      <c r="C6" s="41" t="str">
        <f>"ANALYTE ID="&amp;CHAR(34)&amp;A6&amp;CHAR(34)</f>
        <v>ANALYTE ID="Hg"</v>
      </c>
      <c r="D6" s="10"/>
    </row>
    <row r="7" spans="1:12" ht="13.5" x14ac:dyDescent="0.25">
      <c r="A7" s="30" t="str">
        <f>'ESD Analyte Keywords'!A7</f>
        <v>Zn</v>
      </c>
      <c r="B7" s="30" t="str">
        <f>'ESD Analyte Keywords'!B7</f>
        <v>Zinc</v>
      </c>
      <c r="C7" s="41" t="str">
        <f>"ANALYTE ID="&amp;CHAR(34)&amp;A7&amp;CHAR(34)</f>
        <v>ANALYTE ID="Zn"</v>
      </c>
      <c r="D7" s="10"/>
    </row>
    <row r="8" spans="1:12" x14ac:dyDescent="0.2">
      <c r="A8"/>
      <c r="B8"/>
      <c r="C8"/>
      <c r="D8"/>
    </row>
    <row r="9" spans="1:12" x14ac:dyDescent="0.2">
      <c r="A9"/>
      <c r="B9"/>
      <c r="C9"/>
      <c r="D9"/>
    </row>
    <row r="10" spans="1:12" s="12" customFormat="1" x14ac:dyDescent="0.2">
      <c r="A10"/>
      <c r="B10"/>
      <c r="C10"/>
      <c r="D10"/>
    </row>
    <row r="11" spans="1:12" s="12" customFormat="1" x14ac:dyDescent="0.2">
      <c r="A11"/>
      <c r="B11"/>
      <c r="C11"/>
      <c r="D11"/>
    </row>
    <row r="12" spans="1:12" x14ac:dyDescent="0.2">
      <c r="A12"/>
      <c r="B12"/>
      <c r="C12"/>
      <c r="D12"/>
    </row>
    <row r="13" spans="1:12" x14ac:dyDescent="0.2">
      <c r="A13"/>
      <c r="B13"/>
      <c r="C13"/>
      <c r="D13"/>
    </row>
    <row r="14" spans="1:12" x14ac:dyDescent="0.2">
      <c r="A14"/>
      <c r="B14"/>
      <c r="C14"/>
      <c r="D14"/>
    </row>
    <row r="15" spans="1:12" x14ac:dyDescent="0.2">
      <c r="A15"/>
      <c r="B15"/>
      <c r="C15"/>
      <c r="D15"/>
    </row>
    <row r="16" spans="1:12" x14ac:dyDescent="0.2">
      <c r="A16"/>
      <c r="B16"/>
      <c r="C16"/>
      <c r="D16"/>
    </row>
    <row r="17" spans="1:4" x14ac:dyDescent="0.2">
      <c r="A17"/>
      <c r="B17"/>
      <c r="C17"/>
      <c r="D17"/>
    </row>
    <row r="18" spans="1:4" x14ac:dyDescent="0.2">
      <c r="A18"/>
      <c r="B18"/>
      <c r="C18"/>
      <c r="D18"/>
    </row>
    <row r="19" spans="1:4" x14ac:dyDescent="0.2">
      <c r="A19"/>
      <c r="B19"/>
      <c r="C19"/>
      <c r="D19"/>
    </row>
    <row r="20" spans="1:4" x14ac:dyDescent="0.2">
      <c r="A20"/>
      <c r="B20"/>
      <c r="C20"/>
      <c r="D20"/>
    </row>
    <row r="21" spans="1:4" x14ac:dyDescent="0.2">
      <c r="A21"/>
      <c r="B21"/>
      <c r="C21"/>
      <c r="D21"/>
    </row>
    <row r="22" spans="1:4" x14ac:dyDescent="0.2">
      <c r="A22"/>
      <c r="B22"/>
      <c r="C22"/>
      <c r="D22"/>
    </row>
    <row r="23" spans="1:4" x14ac:dyDescent="0.2">
      <c r="A23"/>
      <c r="B23"/>
      <c r="C23"/>
      <c r="D23"/>
    </row>
    <row r="24" spans="1:4" x14ac:dyDescent="0.2">
      <c r="A24"/>
      <c r="B24"/>
      <c r="C24"/>
      <c r="D24"/>
    </row>
    <row r="25" spans="1:4" x14ac:dyDescent="0.2">
      <c r="A25"/>
      <c r="B25"/>
      <c r="C25"/>
      <c r="D25"/>
    </row>
    <row r="26" spans="1:4" x14ac:dyDescent="0.2">
      <c r="A26"/>
      <c r="B26"/>
      <c r="C26"/>
      <c r="D26"/>
    </row>
    <row r="27" spans="1:4" x14ac:dyDescent="0.2">
      <c r="A27"/>
      <c r="B27"/>
      <c r="C27"/>
      <c r="D27"/>
    </row>
    <row r="28" spans="1:4" x14ac:dyDescent="0.2">
      <c r="A28"/>
      <c r="B28"/>
      <c r="C28"/>
      <c r="D28"/>
    </row>
    <row r="29" spans="1:4" x14ac:dyDescent="0.2">
      <c r="A29"/>
      <c r="B29"/>
      <c r="C29"/>
      <c r="D29"/>
    </row>
    <row r="30" spans="1:4" x14ac:dyDescent="0.2">
      <c r="A30"/>
      <c r="B30"/>
      <c r="C30"/>
      <c r="D30"/>
    </row>
    <row r="31" spans="1:4" x14ac:dyDescent="0.2">
      <c r="A31"/>
      <c r="B31"/>
      <c r="C31"/>
      <c r="D31"/>
    </row>
    <row r="32" spans="1:4" x14ac:dyDescent="0.2">
      <c r="A32"/>
      <c r="B32"/>
      <c r="C32"/>
      <c r="D32"/>
    </row>
    <row r="33" spans="1:4" x14ac:dyDescent="0.2">
      <c r="A33"/>
      <c r="B33"/>
      <c r="C33"/>
      <c r="D33"/>
    </row>
    <row r="34" spans="1:4" x14ac:dyDescent="0.2">
      <c r="A34"/>
      <c r="B34"/>
      <c r="C34"/>
      <c r="D34"/>
    </row>
    <row r="35" spans="1:4" x14ac:dyDescent="0.2">
      <c r="A35"/>
      <c r="B35"/>
      <c r="C35"/>
      <c r="D35"/>
    </row>
    <row r="36" spans="1:4" x14ac:dyDescent="0.2">
      <c r="A36"/>
      <c r="B36"/>
      <c r="C36"/>
      <c r="D36"/>
    </row>
    <row r="37" spans="1:4" x14ac:dyDescent="0.2">
      <c r="A37"/>
      <c r="B37"/>
      <c r="C37"/>
      <c r="D37"/>
    </row>
    <row r="38" spans="1:4" x14ac:dyDescent="0.2">
      <c r="A38"/>
      <c r="B38"/>
      <c r="C38"/>
      <c r="D38"/>
    </row>
  </sheetData>
  <phoneticPr fontId="4" type="noConversion"/>
  <pageMargins left="0.75" right="0.75" top="1" bottom="1" header="0.5" footer="0.5"/>
  <pageSetup scale="92" orientation="landscape" r:id="rId1"/>
  <headerFooter alignWithMargins="0">
    <oddFooter>&amp;C&amp;F
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L10"/>
  <sheetViews>
    <sheetView workbookViewId="0">
      <selection activeCell="F44" sqref="F44"/>
    </sheetView>
  </sheetViews>
  <sheetFormatPr defaultRowHeight="12.75" x14ac:dyDescent="0.2"/>
  <cols>
    <col min="1" max="1" width="15" style="10" customWidth="1"/>
    <col min="2" max="2" width="20.7109375" style="10" bestFit="1" customWidth="1"/>
    <col min="3" max="3" width="11" style="10" customWidth="1"/>
    <col min="4" max="4" width="8.42578125" style="13" bestFit="1" customWidth="1"/>
    <col min="5" max="5" width="11" style="13" customWidth="1"/>
    <col min="6" max="6" width="67.42578125" bestFit="1" customWidth="1"/>
    <col min="10" max="16384" width="9.140625" style="10"/>
  </cols>
  <sheetData>
    <row r="1" spans="1:12" ht="15.75" x14ac:dyDescent="0.25">
      <c r="A1" s="28" t="s">
        <v>73</v>
      </c>
      <c r="B1" s="42"/>
      <c r="C1" s="42"/>
      <c r="D1" s="42"/>
      <c r="E1" s="42"/>
      <c r="F1" s="6"/>
      <c r="J1"/>
      <c r="K1"/>
      <c r="L1"/>
    </row>
    <row r="2" spans="1:12" x14ac:dyDescent="0.2">
      <c r="A2" s="23"/>
      <c r="B2" s="23"/>
      <c r="C2" s="23"/>
      <c r="D2" s="43"/>
      <c r="E2" s="43"/>
      <c r="F2" s="6"/>
    </row>
    <row r="3" spans="1:12" x14ac:dyDescent="0.2">
      <c r="A3" s="14" t="s">
        <v>0</v>
      </c>
      <c r="B3" s="14" t="s">
        <v>1</v>
      </c>
      <c r="C3" s="14" t="s">
        <v>42</v>
      </c>
      <c r="D3" s="44" t="s">
        <v>23</v>
      </c>
      <c r="E3" s="44" t="s">
        <v>52</v>
      </c>
      <c r="F3" s="11" t="s">
        <v>69</v>
      </c>
      <c r="J3"/>
    </row>
    <row r="4" spans="1:12" ht="13.5" x14ac:dyDescent="0.25">
      <c r="A4" s="30" t="str">
        <f>'ESD Analyte Keywords'!A4</f>
        <v>ACNAPE</v>
      </c>
      <c r="B4" s="30" t="str">
        <f>'ESD Analyte Keywords'!B4</f>
        <v>Acenaphthene</v>
      </c>
      <c r="C4" s="30" t="str">
        <f>'ESD Analyte Keywords'!C4</f>
        <v>83-32-9</v>
      </c>
      <c r="D4" s="30" t="str">
        <f>'ESD Analyte Keywords'!D4</f>
        <v>ACNAPE</v>
      </c>
      <c r="E4" s="31">
        <v>0</v>
      </c>
      <c r="F4" s="41" t="str">
        <f>"ANALYTE ID="&amp;CHAR(34)&amp;A4&amp;CHAR(34)&amp;" ELEMENT="&amp;CHAR(34)&amp;D4&amp;CHAR(34)&amp;" PARTICLE="&amp;E4&amp;" OUTPUT"</f>
        <v>ANALYTE ID="ACNAPE" ELEMENT="ACNAPE" PARTICLE=0 OUTPUT</v>
      </c>
      <c r="J4"/>
    </row>
    <row r="5" spans="1:12" ht="13.5" x14ac:dyDescent="0.25">
      <c r="A5" s="30" t="str">
        <f>'ESD Analyte Keywords'!A5</f>
        <v>As</v>
      </c>
      <c r="B5" s="30" t="str">
        <f>'ESD Analyte Keywords'!B5</f>
        <v>Arsenic</v>
      </c>
      <c r="C5" s="30" t="str">
        <f>'ESD Analyte Keywords'!C5</f>
        <v>7440-38-2</v>
      </c>
      <c r="D5" s="30" t="str">
        <f>'ESD Analyte Keywords'!D5</f>
        <v>As</v>
      </c>
      <c r="E5" s="31">
        <v>0</v>
      </c>
      <c r="F5" s="41" t="str">
        <f>"ANALYTE ID="&amp;CHAR(34)&amp;A5&amp;CHAR(34)&amp;" ELEMENT="&amp;CHAR(34)&amp;D5&amp;CHAR(34)&amp;" PARTICLE="&amp;E5&amp;" OUTPUT"</f>
        <v>ANALYTE ID="As" ELEMENT="As" PARTICLE=0 OUTPUT</v>
      </c>
      <c r="J5"/>
    </row>
    <row r="6" spans="1:12" ht="13.5" x14ac:dyDescent="0.25">
      <c r="A6" s="30" t="str">
        <f>'ESD Analyte Keywords'!A6</f>
        <v>Hg</v>
      </c>
      <c r="B6" s="30" t="str">
        <f>'ESD Analyte Keywords'!B6</f>
        <v>Mercury</v>
      </c>
      <c r="C6" s="30" t="str">
        <f>'ESD Analyte Keywords'!C6</f>
        <v>7439-97-6</v>
      </c>
      <c r="D6" s="30" t="str">
        <f>'ESD Analyte Keywords'!D6</f>
        <v>Hg</v>
      </c>
      <c r="E6" s="31">
        <v>0</v>
      </c>
      <c r="F6" s="41" t="str">
        <f t="shared" ref="F6:F7" si="0">"ANALYTE ID="&amp;CHAR(34)&amp;A6&amp;CHAR(34)&amp;" ELEMENT="&amp;CHAR(34)&amp;D6&amp;CHAR(34)&amp;" PARTICLE="&amp;E6&amp;" OUTPUT"</f>
        <v>ANALYTE ID="Hg" ELEMENT="Hg" PARTICLE=0 OUTPUT</v>
      </c>
      <c r="J6"/>
    </row>
    <row r="7" spans="1:12" ht="13.5" x14ac:dyDescent="0.25">
      <c r="A7" s="30" t="str">
        <f>'ESD Analyte Keywords'!A7</f>
        <v>Zn</v>
      </c>
      <c r="B7" s="30" t="str">
        <f>'ESD Analyte Keywords'!B7</f>
        <v>Zinc</v>
      </c>
      <c r="C7" s="30" t="str">
        <f>'ESD Analyte Keywords'!C7</f>
        <v>7440-66-6</v>
      </c>
      <c r="D7" s="30" t="str">
        <f>'ESD Analyte Keywords'!D7</f>
        <v>Zn</v>
      </c>
      <c r="E7" s="31">
        <v>0</v>
      </c>
      <c r="F7" s="41" t="str">
        <f t="shared" si="0"/>
        <v>ANALYTE ID="Zn" ELEMENT="Zn" PARTICLE=0 OUTPUT</v>
      </c>
      <c r="J7"/>
    </row>
    <row r="10" spans="1:12" x14ac:dyDescent="0.2">
      <c r="A10" s="10" t="s">
        <v>63</v>
      </c>
      <c r="B10" s="10" t="s">
        <v>64</v>
      </c>
    </row>
  </sheetData>
  <phoneticPr fontId="4" type="noConversion"/>
  <pageMargins left="0.75" right="0.75" top="1" bottom="1" header="0.5" footer="0.5"/>
  <pageSetup scale="92" orientation="landscape" r:id="rId1"/>
  <headerFooter alignWithMargins="0">
    <oddFooter>&amp;C&amp;F
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M8"/>
  <sheetViews>
    <sheetView tabSelected="1" workbookViewId="0">
      <selection activeCell="C19" sqref="C19"/>
    </sheetView>
  </sheetViews>
  <sheetFormatPr defaultRowHeight="12.75" x14ac:dyDescent="0.2"/>
  <cols>
    <col min="1" max="1" width="15" style="10" customWidth="1"/>
    <col min="2" max="2" width="20.7109375" style="10" bestFit="1" customWidth="1"/>
    <col min="3" max="3" width="12.42578125" style="13" bestFit="1" customWidth="1"/>
    <col min="4" max="5" width="8.5703125" style="13" bestFit="1" customWidth="1"/>
    <col min="6" max="6" width="13.42578125" style="13" bestFit="1" customWidth="1"/>
    <col min="7" max="8" width="8.5703125" style="10" bestFit="1" customWidth="1"/>
    <col min="9" max="9" width="97.42578125" style="10" bestFit="1" customWidth="1"/>
    <col min="10" max="16384" width="9.140625" style="10"/>
  </cols>
  <sheetData>
    <row r="1" spans="1:13" ht="15.75" x14ac:dyDescent="0.25">
      <c r="A1" s="28" t="s">
        <v>74</v>
      </c>
      <c r="B1"/>
      <c r="C1"/>
      <c r="D1"/>
      <c r="E1"/>
      <c r="F1"/>
      <c r="G1"/>
      <c r="H1"/>
      <c r="I1"/>
      <c r="J1"/>
      <c r="K1"/>
      <c r="L1"/>
      <c r="M1"/>
    </row>
    <row r="2" spans="1:13" ht="15.75" x14ac:dyDescent="0.25">
      <c r="A2" s="28"/>
      <c r="B2"/>
      <c r="C2"/>
      <c r="D2"/>
      <c r="E2"/>
      <c r="F2"/>
      <c r="G2"/>
      <c r="H2"/>
      <c r="I2"/>
      <c r="J2"/>
      <c r="K2"/>
      <c r="L2"/>
      <c r="M2"/>
    </row>
    <row r="3" spans="1:13" ht="25.5" x14ac:dyDescent="0.2">
      <c r="A3" s="50" t="s">
        <v>0</v>
      </c>
      <c r="B3" s="14" t="s">
        <v>1</v>
      </c>
      <c r="C3" s="17" t="s">
        <v>97</v>
      </c>
      <c r="D3" s="17" t="s">
        <v>98</v>
      </c>
      <c r="E3" s="17" t="s">
        <v>98</v>
      </c>
      <c r="F3" s="60" t="s">
        <v>53</v>
      </c>
      <c r="G3" s="17" t="s">
        <v>98</v>
      </c>
      <c r="H3" s="17" t="s">
        <v>98</v>
      </c>
      <c r="I3" s="10" t="s">
        <v>103</v>
      </c>
    </row>
    <row r="4" spans="1:13" x14ac:dyDescent="0.2">
      <c r="A4" s="58" t="str">
        <f>'ESD Analyte Keywords'!A4</f>
        <v>ACNAPE</v>
      </c>
      <c r="B4" s="58" t="str">
        <f>'ESD Analyte Keywords'!B4</f>
        <v>Acenaphthene</v>
      </c>
      <c r="C4" s="38" t="s">
        <v>97</v>
      </c>
      <c r="D4" s="38" t="s">
        <v>100</v>
      </c>
      <c r="E4" s="38" t="s">
        <v>99</v>
      </c>
      <c r="F4" s="38" t="s">
        <v>53</v>
      </c>
      <c r="G4" s="62"/>
      <c r="H4" s="62" t="s">
        <v>102</v>
      </c>
      <c r="I4" s="61" t="str">
        <f>"ANALYTE OUTPUT ID="&amp;CHAR(34)&amp;A4&amp;CHAR(34)&amp;" "&amp;C4&amp;" "&amp;D4&amp;" "&amp;E4&amp;" "&amp;F4&amp;" "&amp;G4&amp;" "&amp;H4</f>
        <v>ANALYTE OUTPUT ID="ACNAPE" HAZARDOUS RFDING RFDINH CARCINOGEN  SFINH</v>
      </c>
    </row>
    <row r="5" spans="1:13" x14ac:dyDescent="0.2">
      <c r="A5" s="58" t="str">
        <f>'ESD Analyte Keywords'!A5</f>
        <v>As</v>
      </c>
      <c r="B5" s="58" t="str">
        <f>'ESD Analyte Keywords'!B5</f>
        <v>Arsenic</v>
      </c>
      <c r="C5" s="38" t="s">
        <v>97</v>
      </c>
      <c r="D5" s="38" t="s">
        <v>100</v>
      </c>
      <c r="E5" s="38" t="s">
        <v>99</v>
      </c>
      <c r="F5" s="38" t="s">
        <v>53</v>
      </c>
      <c r="G5" s="62" t="s">
        <v>101</v>
      </c>
      <c r="H5" s="62" t="s">
        <v>102</v>
      </c>
      <c r="I5" s="61" t="str">
        <f>"ANALYTE OUTPUT ID="&amp;CHAR(34)&amp;A5&amp;CHAR(34)&amp;" "&amp;C5&amp;" "&amp;D5&amp;" "&amp;E5&amp;" "&amp;F5&amp;" "&amp;G5&amp;" "&amp;H5</f>
        <v>ANALYTE OUTPUT ID="As" HAZARDOUS RFDING RFDINH CARCINOGEN SFING SFINH</v>
      </c>
    </row>
    <row r="6" spans="1:13" x14ac:dyDescent="0.2">
      <c r="A6" s="58" t="str">
        <f>'ESD Analyte Keywords'!A6</f>
        <v>Hg</v>
      </c>
      <c r="B6" s="58" t="str">
        <f>'ESD Analyte Keywords'!B6</f>
        <v>Mercury</v>
      </c>
      <c r="C6" s="38" t="s">
        <v>97</v>
      </c>
      <c r="D6" s="38" t="s">
        <v>100</v>
      </c>
      <c r="E6" s="38" t="s">
        <v>99</v>
      </c>
      <c r="F6" s="38"/>
      <c r="G6" s="62"/>
      <c r="H6" s="62"/>
      <c r="I6" s="61" t="str">
        <f>"ANALYTE OUTPUT ID="&amp;CHAR(34)&amp;A6&amp;CHAR(34)&amp;" "&amp;C6&amp;" "&amp;D6&amp;" "&amp;E6&amp;" "&amp;F6&amp;" "&amp;G6&amp;" "&amp;H6</f>
        <v xml:space="preserve">ANALYTE OUTPUT ID="Hg" HAZARDOUS RFDING RFDINH   </v>
      </c>
    </row>
    <row r="7" spans="1:13" x14ac:dyDescent="0.2">
      <c r="A7" s="58" t="str">
        <f>'ESD Analyte Keywords'!A7</f>
        <v>Zn</v>
      </c>
      <c r="B7" s="58" t="str">
        <f>'ESD Analyte Keywords'!B7</f>
        <v>Zinc</v>
      </c>
      <c r="C7" s="38" t="s">
        <v>97</v>
      </c>
      <c r="D7" s="38"/>
      <c r="E7" s="38" t="s">
        <v>99</v>
      </c>
      <c r="F7" s="38"/>
      <c r="G7" s="62"/>
      <c r="H7" s="62"/>
      <c r="I7" s="61" t="str">
        <f>"ANALYTE OUTPUT ID="&amp;CHAR(34)&amp;A7&amp;CHAR(34)&amp;" "&amp;C7&amp;" "&amp;D7&amp;" "&amp;E7&amp;" "&amp;F7&amp;" "&amp;G7&amp;" "&amp;H7</f>
        <v xml:space="preserve">ANALYTE OUTPUT ID="Zn" HAZARDOUS  RFDINH   </v>
      </c>
    </row>
    <row r="8" spans="1:13" x14ac:dyDescent="0.2">
      <c r="F8"/>
    </row>
  </sheetData>
  <phoneticPr fontId="4" type="noConversion"/>
  <pageMargins left="0.75" right="0.75" top="1" bottom="1" header="0.5" footer="0.5"/>
  <pageSetup scale="92" orientation="landscape" r:id="rId1"/>
  <headerFooter alignWithMargins="0">
    <oddFooter>&amp;C&amp;F
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7"/>
  <sheetViews>
    <sheetView workbookViewId="0">
      <selection activeCell="J11" sqref="J11"/>
    </sheetView>
  </sheetViews>
  <sheetFormatPr defaultRowHeight="12.75" x14ac:dyDescent="0.2"/>
  <cols>
    <col min="3" max="3" width="36.42578125" bestFit="1" customWidth="1"/>
    <col min="4" max="4" width="5.28515625" bestFit="1" customWidth="1"/>
    <col min="5" max="5" width="10.28515625" bestFit="1" customWidth="1"/>
    <col min="9" max="9" width="99.140625" bestFit="1" customWidth="1"/>
    <col min="10" max="10" width="52.42578125" bestFit="1" customWidth="1"/>
    <col min="11" max="11" width="52.42578125" customWidth="1"/>
  </cols>
  <sheetData>
    <row r="1" spans="1:12" x14ac:dyDescent="0.2">
      <c r="B1" t="s">
        <v>93</v>
      </c>
      <c r="I1" s="5"/>
    </row>
    <row r="2" spans="1:12" ht="13.5" thickBot="1" x14ac:dyDescent="0.25"/>
    <row r="3" spans="1:12" x14ac:dyDescent="0.2">
      <c r="A3" s="50" t="s">
        <v>0</v>
      </c>
      <c r="B3" s="53" t="s">
        <v>77</v>
      </c>
      <c r="C3" s="54" t="s">
        <v>78</v>
      </c>
      <c r="D3" s="55" t="s">
        <v>79</v>
      </c>
      <c r="E3" s="5" t="s">
        <v>80</v>
      </c>
      <c r="F3" s="68" t="s">
        <v>81</v>
      </c>
      <c r="G3" s="68"/>
      <c r="H3" s="68"/>
      <c r="I3" s="55" t="s">
        <v>94</v>
      </c>
      <c r="J3" s="55" t="s">
        <v>95</v>
      </c>
      <c r="K3" s="55" t="s">
        <v>96</v>
      </c>
      <c r="L3" s="55" t="s">
        <v>85</v>
      </c>
    </row>
    <row r="4" spans="1:12" x14ac:dyDescent="0.2">
      <c r="A4" s="58" t="str">
        <f>'ESD Analyte Keywords'!A4</f>
        <v>ACNAPE</v>
      </c>
      <c r="B4" s="36" t="s">
        <v>89</v>
      </c>
      <c r="C4" s="36" t="s">
        <v>92</v>
      </c>
      <c r="D4" s="36" t="s">
        <v>84</v>
      </c>
      <c r="E4" s="36">
        <v>1</v>
      </c>
      <c r="F4" s="36"/>
      <c r="G4" s="36">
        <v>5.75</v>
      </c>
      <c r="H4" s="36"/>
      <c r="I4" s="56" t="str">
        <f>"KDSOIL ID="&amp;CHAR(34)&amp;B4&amp;CHAR(34)&amp;" "&amp;E4&amp;" "&amp;F4&amp;" "&amp;G4&amp;" "&amp;H4&amp;" UNITS="&amp;CHAR(34)&amp;D4&amp;CHAR(34)&amp;"  LABEL="&amp;CHAR(34)&amp;C4&amp;CHAR(34)</f>
        <v>KDSOIL ID="KdACNA" 1  5.75  UNITS="L/g"  LABEL="Sediment/porewater Kd for Acenaphthene"</v>
      </c>
      <c r="J4" s="59" t="str">
        <f>"KDSOIL TERSE ANALYTE="&amp;CHAR(34)&amp;A4&amp;CHAR(34)&amp;" KDSOIL="&amp;CHAR(34)&amp;B4&amp;CHAR(34)</f>
        <v>KDSOIL TERSE ANALYTE="ACNAPE" KDSOIL="KdACNA"</v>
      </c>
      <c r="K4" s="59" t="str">
        <f>"KDSOIL ANALYTE="&amp;CHAR(34)&amp;A4&amp;CHAR(34)&amp;" ID="&amp;CHAR(34)&amp;B4&amp;CHAR(34)</f>
        <v>KDSOIL ANALYTE="ACNAPE" ID="KdACNA"</v>
      </c>
      <c r="L4" s="57" t="s">
        <v>86</v>
      </c>
    </row>
    <row r="5" spans="1:12" x14ac:dyDescent="0.2">
      <c r="A5" s="58" t="str">
        <f>'ESD Analyte Keywords'!A5</f>
        <v>As</v>
      </c>
      <c r="B5" s="36" t="s">
        <v>87</v>
      </c>
      <c r="C5" s="36" t="s">
        <v>90</v>
      </c>
      <c r="D5" s="36" t="s">
        <v>84</v>
      </c>
      <c r="E5" s="36">
        <v>1</v>
      </c>
      <c r="F5" s="36"/>
      <c r="G5" s="36">
        <v>2.9000000000000001E-2</v>
      </c>
      <c r="H5" s="36"/>
      <c r="I5" s="56" t="str">
        <f>"KDSOIL ID="&amp;CHAR(34)&amp;B5&amp;CHAR(34)&amp;" "&amp;E5&amp;" "&amp;F5&amp;" "&amp;G5&amp;" "&amp;H5&amp;" UNITS="&amp;CHAR(34)&amp;D5&amp;CHAR(34)&amp;"  LABEL="&amp;CHAR(34)&amp;C5&amp;CHAR(34)</f>
        <v>KDSOIL ID="KdAs" 1  0.029  UNITS="L/g"  LABEL="Sediment/porewater Kd for arsenic"</v>
      </c>
      <c r="J5" s="59" t="str">
        <f t="shared" ref="J5:J7" si="0">"KDSOIL TERSE ANALYTE="&amp;CHAR(34)&amp;A5&amp;CHAR(34)&amp;" KDSOIL="&amp;CHAR(34)&amp;B5&amp;CHAR(34)</f>
        <v>KDSOIL TERSE ANALYTE="As" KDSOIL="KdAs"</v>
      </c>
      <c r="K5" s="59" t="str">
        <f>"KDSOIL ANALYTE="&amp;CHAR(34)&amp;A5&amp;CHAR(34)&amp;" ID="&amp;CHAR(34)&amp;B5&amp;CHAR(34)</f>
        <v>KDSOIL ANALYTE="As" ID="KdAs"</v>
      </c>
    </row>
    <row r="6" spans="1:12" x14ac:dyDescent="0.2">
      <c r="A6" s="58" t="str">
        <f>'ESD Analyte Keywords'!A6</f>
        <v>Hg</v>
      </c>
      <c r="B6" s="36" t="s">
        <v>82</v>
      </c>
      <c r="C6" s="36" t="s">
        <v>83</v>
      </c>
      <c r="D6" s="36" t="s">
        <v>84</v>
      </c>
      <c r="E6" s="36">
        <v>1</v>
      </c>
      <c r="F6" s="36"/>
      <c r="G6" s="36">
        <v>79.4328</v>
      </c>
      <c r="H6" s="36"/>
      <c r="I6" s="56" t="str">
        <f>"KDSOIL ID="&amp;CHAR(34)&amp;B6&amp;CHAR(34)&amp;" "&amp;E6&amp;" "&amp;F6&amp;" "&amp;G6&amp;" "&amp;H6&amp;" UNITS="&amp;CHAR(34)&amp;D6&amp;CHAR(34)&amp;"  LABEL="&amp;CHAR(34)&amp;C6&amp;CHAR(34)</f>
        <v>KDSOIL ID="KdHg" 1  79.4328  UNITS="L/g"  LABEL="Sediment/porewater Kd for mercury"</v>
      </c>
      <c r="J6" s="59" t="str">
        <f t="shared" si="0"/>
        <v>KDSOIL TERSE ANALYTE="Hg" KDSOIL="KdHg"</v>
      </c>
      <c r="K6" s="59" t="str">
        <f>"KDSOIL ANALYTE="&amp;CHAR(34)&amp;A6&amp;CHAR(34)&amp;" ID="&amp;CHAR(34)&amp;B6&amp;CHAR(34)</f>
        <v>KDSOIL ANALYTE="Hg" ID="KdHg"</v>
      </c>
    </row>
    <row r="7" spans="1:12" x14ac:dyDescent="0.2">
      <c r="A7" s="58" t="str">
        <f>'ESD Analyte Keywords'!A7</f>
        <v>Zn</v>
      </c>
      <c r="B7" s="36" t="s">
        <v>88</v>
      </c>
      <c r="C7" s="36" t="s">
        <v>91</v>
      </c>
      <c r="D7" s="36" t="s">
        <v>84</v>
      </c>
      <c r="E7" s="36">
        <v>1</v>
      </c>
      <c r="F7" s="36"/>
      <c r="G7" s="36">
        <v>6.2E-2</v>
      </c>
      <c r="H7" s="36"/>
      <c r="I7" s="56" t="str">
        <f>"KDSOIL ID="&amp;CHAR(34)&amp;B7&amp;CHAR(34)&amp;" "&amp;E7&amp;" "&amp;F7&amp;" "&amp;G7&amp;" "&amp;H7&amp;" UNITS="&amp;CHAR(34)&amp;D7&amp;CHAR(34)&amp;"  LABEL="&amp;CHAR(34)&amp;C7&amp;CHAR(34)</f>
        <v>KDSOIL ID="KdZn" 1  0.062  UNITS="L/g"  LABEL="Sediment/porewater Kd for zinc"</v>
      </c>
      <c r="J7" s="59" t="str">
        <f t="shared" si="0"/>
        <v>KDSOIL TERSE ANALYTE="Zn" KDSOIL="KdZn"</v>
      </c>
      <c r="K7" s="59" t="str">
        <f>"KDSOIL ANALYTE="&amp;CHAR(34)&amp;A7&amp;CHAR(34)&amp;" ID="&amp;CHAR(34)&amp;B7&amp;CHAR(34)</f>
        <v>KDSOIL ANALYTE="Zn" ID="KdZn"</v>
      </c>
    </row>
  </sheetData>
  <mergeCells count="1">
    <mergeCell ref="F3:H3"/>
  </mergeCells>
  <hyperlinks>
    <hyperlink ref="L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ESD Analyte Keywords</vt:lpstr>
      <vt:lpstr>ESD File Keywords</vt:lpstr>
      <vt:lpstr>RIPSAC_Keywords</vt:lpstr>
      <vt:lpstr>SOIL_Keywords</vt:lpstr>
      <vt:lpstr>ECEM Analyte Keywords</vt:lpstr>
      <vt:lpstr>HUMAN_Keywords</vt:lpstr>
      <vt:lpstr>KDSOIL Keywords</vt:lpstr>
    </vt:vector>
  </TitlesOfParts>
  <Company>Pacific Northwest National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W. Eslinger</dc:creator>
  <cp:lastModifiedBy>Paul W. Eslinger</cp:lastModifiedBy>
  <cp:lastPrinted>2005-07-21T20:15:11Z</cp:lastPrinted>
  <dcterms:created xsi:type="dcterms:W3CDTF">2003-07-22T19:41:34Z</dcterms:created>
  <dcterms:modified xsi:type="dcterms:W3CDTF">2012-07-16T01:09:50Z</dcterms:modified>
</cp:coreProperties>
</file>