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prod\Documents\GitHub\lsstPLCsTestBox\mapping\"/>
    </mc:Choice>
  </mc:AlternateContent>
  <bookViews>
    <workbookView xWindow="0" yWindow="0" windowWidth="18384" windowHeight="6696" activeTab="2"/>
  </bookViews>
  <sheets>
    <sheet name="Internal connections" sheetId="1" r:id="rId1"/>
    <sheet name="MPM Cables" sheetId="4" r:id="rId2"/>
    <sheet name="Vaccum cables" sheetId="3" r:id="rId3"/>
    <sheet name="FES Cables" sheetId="5" r:id="rId4"/>
    <sheet name="ColdCryo Cables" sheetId="7" r:id="rId5"/>
    <sheet name="Connectors Pinout" sheetId="2" r:id="rId6"/>
  </sheets>
  <calcPr calcId="162913"/>
</workbook>
</file>

<file path=xl/calcChain.xml><?xml version="1.0" encoding="utf-8"?>
<calcChain xmlns="http://schemas.openxmlformats.org/spreadsheetml/2006/main">
  <c r="E134" i="1" l="1"/>
  <c r="E135" i="1"/>
  <c r="E136" i="1"/>
  <c r="E137" i="1"/>
  <c r="E138" i="1"/>
  <c r="E139" i="1"/>
  <c r="E196" i="1"/>
  <c r="E197" i="1"/>
  <c r="E198" i="1"/>
  <c r="E199" i="1"/>
  <c r="E200" i="1"/>
  <c r="E201" i="1"/>
  <c r="E202" i="1"/>
  <c r="E203" i="1"/>
  <c r="E204" i="1"/>
  <c r="E205" i="1"/>
  <c r="E206" i="1"/>
  <c r="B197" i="1"/>
  <c r="B198" i="1"/>
  <c r="B199" i="1"/>
  <c r="B200" i="1"/>
  <c r="B201" i="1"/>
  <c r="E11" i="3" l="1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10" i="3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10" i="4"/>
  <c r="H93" i="2" l="1"/>
  <c r="H94" i="2"/>
  <c r="H91" i="2"/>
  <c r="H92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89" i="2"/>
  <c r="H90" i="2"/>
  <c r="E335" i="1" l="1"/>
  <c r="E334" i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5" i="2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6" i="1"/>
  <c r="E337" i="1"/>
  <c r="E338" i="1"/>
  <c r="E339" i="1"/>
  <c r="E340" i="1"/>
  <c r="E341" i="1"/>
  <c r="E342" i="1"/>
  <c r="E343" i="1"/>
  <c r="E344" i="1"/>
  <c r="E345" i="1"/>
  <c r="E346" i="1"/>
  <c r="E348" i="1"/>
  <c r="E349" i="1"/>
  <c r="E350" i="1"/>
  <c r="E351" i="1"/>
  <c r="E352" i="1"/>
  <c r="E353" i="1"/>
  <c r="E354" i="1"/>
  <c r="E355" i="1"/>
  <c r="E356" i="1"/>
  <c r="E357" i="1"/>
  <c r="E358" i="1"/>
  <c r="E5" i="1"/>
  <c r="G49" i="3" l="1"/>
  <c r="G48" i="3"/>
  <c r="B49" i="3"/>
  <c r="B48" i="3"/>
  <c r="B13" i="3"/>
  <c r="B14" i="3"/>
  <c r="L38" i="4"/>
  <c r="L39" i="4"/>
  <c r="L40" i="4"/>
  <c r="L41" i="4"/>
  <c r="L70" i="4"/>
  <c r="L71" i="4"/>
  <c r="L72" i="4"/>
  <c r="L20" i="4"/>
  <c r="L21" i="4"/>
  <c r="L22" i="4"/>
  <c r="L23" i="4"/>
  <c r="B55" i="4"/>
  <c r="L38" i="7"/>
  <c r="L46" i="7"/>
  <c r="L39" i="7"/>
  <c r="L47" i="7"/>
  <c r="L49" i="7"/>
  <c r="L40" i="7"/>
  <c r="L48" i="7"/>
  <c r="L52" i="7"/>
  <c r="L33" i="7"/>
  <c r="L41" i="7"/>
  <c r="L34" i="7"/>
  <c r="L42" i="7"/>
  <c r="L50" i="7"/>
  <c r="L32" i="7"/>
  <c r="L35" i="7"/>
  <c r="L43" i="7"/>
  <c r="L51" i="7"/>
  <c r="L45" i="7"/>
  <c r="L36" i="7"/>
  <c r="L44" i="7"/>
  <c r="L37" i="7"/>
  <c r="L27" i="7"/>
  <c r="L74" i="4"/>
  <c r="L31" i="4"/>
  <c r="B33" i="7"/>
  <c r="B41" i="7"/>
  <c r="B49" i="7"/>
  <c r="B44" i="7"/>
  <c r="B39" i="7"/>
  <c r="B48" i="7"/>
  <c r="B34" i="7"/>
  <c r="B42" i="7"/>
  <c r="B50" i="7"/>
  <c r="B46" i="7"/>
  <c r="B40" i="7"/>
  <c r="B35" i="7"/>
  <c r="B43" i="7"/>
  <c r="B51" i="7"/>
  <c r="B36" i="7"/>
  <c r="B52" i="7"/>
  <c r="B47" i="7"/>
  <c r="B37" i="7"/>
  <c r="B45" i="7"/>
  <c r="B32" i="7"/>
  <c r="B38" i="7"/>
  <c r="B27" i="7"/>
  <c r="B59" i="7"/>
  <c r="B61" i="7"/>
  <c r="B58" i="7"/>
  <c r="B31" i="4"/>
  <c r="B60" i="7"/>
  <c r="B74" i="4"/>
  <c r="B62" i="7"/>
  <c r="B51" i="4"/>
  <c r="B10" i="4"/>
  <c r="B36" i="4"/>
  <c r="B16" i="7"/>
  <c r="B20" i="7"/>
  <c r="B13" i="7"/>
  <c r="B17" i="7"/>
  <c r="B21" i="7"/>
  <c r="B25" i="7"/>
  <c r="B12" i="7"/>
  <c r="B10" i="7"/>
  <c r="B14" i="7"/>
  <c r="B18" i="7"/>
  <c r="B22" i="7"/>
  <c r="B26" i="7"/>
  <c r="B24" i="7"/>
  <c r="B11" i="7"/>
  <c r="B15" i="7"/>
  <c r="B19" i="7"/>
  <c r="B23" i="7"/>
  <c r="B25" i="5"/>
  <c r="B57" i="5"/>
  <c r="B49" i="5"/>
  <c r="B41" i="5"/>
  <c r="B32" i="5"/>
  <c r="B24" i="5"/>
  <c r="B16" i="5"/>
  <c r="B50" i="5"/>
  <c r="B17" i="5"/>
  <c r="B56" i="5"/>
  <c r="B48" i="5"/>
  <c r="B40" i="5"/>
  <c r="B31" i="5"/>
  <c r="B23" i="5"/>
  <c r="B15" i="5"/>
  <c r="B42" i="5"/>
  <c r="B55" i="5"/>
  <c r="B47" i="5"/>
  <c r="B39" i="5"/>
  <c r="B30" i="5"/>
  <c r="B22" i="5"/>
  <c r="B14" i="5"/>
  <c r="B54" i="5"/>
  <c r="B46" i="5"/>
  <c r="B38" i="5"/>
  <c r="B29" i="5"/>
  <c r="B21" i="5"/>
  <c r="B13" i="5"/>
  <c r="B53" i="5"/>
  <c r="B45" i="5"/>
  <c r="B37" i="5"/>
  <c r="B28" i="5"/>
  <c r="B20" i="5"/>
  <c r="B12" i="5"/>
  <c r="B52" i="5"/>
  <c r="B44" i="5"/>
  <c r="B36" i="5"/>
  <c r="B27" i="5"/>
  <c r="B19" i="5"/>
  <c r="B11" i="5"/>
  <c r="B51" i="5"/>
  <c r="B43" i="5"/>
  <c r="B35" i="5"/>
  <c r="B26" i="5"/>
  <c r="B18" i="5"/>
  <c r="B10" i="5"/>
  <c r="B12" i="4"/>
  <c r="B50" i="4"/>
  <c r="B16" i="4"/>
  <c r="B18" i="4"/>
  <c r="B70" i="4"/>
  <c r="B62" i="4"/>
  <c r="B44" i="4"/>
  <c r="B23" i="4"/>
  <c r="B69" i="4"/>
  <c r="B61" i="4"/>
  <c r="B43" i="4"/>
  <c r="B11" i="4"/>
  <c r="B22" i="4"/>
  <c r="B68" i="4"/>
  <c r="B60" i="4"/>
  <c r="B42" i="4"/>
  <c r="B29" i="4"/>
  <c r="B21" i="4"/>
  <c r="B66" i="4"/>
  <c r="B58" i="4"/>
  <c r="B48" i="4"/>
  <c r="B40" i="4"/>
  <c r="B30" i="4"/>
  <c r="B27" i="4"/>
  <c r="B19" i="4"/>
  <c r="B73" i="4"/>
  <c r="B65" i="4"/>
  <c r="B47" i="4"/>
  <c r="B39" i="4"/>
  <c r="B15" i="4"/>
  <c r="B26" i="4"/>
  <c r="B41" i="4"/>
  <c r="B72" i="4"/>
  <c r="B64" i="4"/>
  <c r="B46" i="4"/>
  <c r="B38" i="4"/>
  <c r="B14" i="4"/>
  <c r="B25" i="4"/>
  <c r="B17" i="4"/>
  <c r="B67" i="4"/>
  <c r="B59" i="4"/>
  <c r="B49" i="4"/>
  <c r="B28" i="4"/>
  <c r="B20" i="4"/>
  <c r="B71" i="4"/>
  <c r="B63" i="4"/>
  <c r="B45" i="4"/>
  <c r="B37" i="4"/>
  <c r="B13" i="4"/>
  <c r="B24" i="4"/>
  <c r="B22" i="3"/>
  <c r="B18" i="3"/>
  <c r="B43" i="3"/>
  <c r="B35" i="3"/>
  <c r="B27" i="3"/>
  <c r="B17" i="3"/>
  <c r="B36" i="3"/>
  <c r="B42" i="3"/>
  <c r="B34" i="3"/>
  <c r="B26" i="3"/>
  <c r="B16" i="3"/>
  <c r="B28" i="3"/>
  <c r="B41" i="3"/>
  <c r="B33" i="3"/>
  <c r="B25" i="3"/>
  <c r="B40" i="3"/>
  <c r="B32" i="3"/>
  <c r="B24" i="3"/>
  <c r="B39" i="3"/>
  <c r="B31" i="3"/>
  <c r="B23" i="3"/>
  <c r="B12" i="3"/>
  <c r="B38" i="3"/>
  <c r="B30" i="3"/>
  <c r="B21" i="3"/>
  <c r="B10" i="3"/>
  <c r="B11" i="3"/>
  <c r="B37" i="3"/>
  <c r="B29" i="3"/>
  <c r="B19" i="3"/>
  <c r="L11" i="7" l="1"/>
  <c r="L26" i="7"/>
  <c r="L22" i="7"/>
  <c r="L18" i="7"/>
  <c r="L14" i="7"/>
  <c r="L10" i="7"/>
  <c r="L15" i="7"/>
  <c r="L16" i="7"/>
  <c r="L19" i="7"/>
  <c r="L25" i="7"/>
  <c r="L21" i="7"/>
  <c r="L17" i="7"/>
  <c r="L13" i="7"/>
  <c r="L24" i="7"/>
  <c r="L23" i="7"/>
  <c r="L20" i="7"/>
  <c r="L12" i="7"/>
  <c r="L17" i="4"/>
  <c r="L26" i="4"/>
  <c r="L46" i="4"/>
  <c r="L58" i="4"/>
  <c r="L66" i="4"/>
  <c r="L18" i="4"/>
  <c r="L27" i="4"/>
  <c r="L47" i="4"/>
  <c r="L59" i="4"/>
  <c r="L67" i="4"/>
  <c r="L11" i="4"/>
  <c r="L19" i="4"/>
  <c r="L28" i="4"/>
  <c r="L48" i="4"/>
  <c r="L60" i="4"/>
  <c r="L68" i="4"/>
  <c r="L10" i="4"/>
  <c r="L12" i="4"/>
  <c r="L29" i="4"/>
  <c r="L49" i="4"/>
  <c r="L61" i="4"/>
  <c r="L69" i="4"/>
  <c r="L13" i="4"/>
  <c r="L30" i="4"/>
  <c r="L42" i="4"/>
  <c r="L50" i="4"/>
  <c r="L62" i="4"/>
  <c r="L14" i="4"/>
  <c r="L43" i="4"/>
  <c r="L51" i="4"/>
  <c r="L63" i="4"/>
  <c r="L15" i="4"/>
  <c r="L24" i="4"/>
  <c r="L36" i="4"/>
  <c r="L44" i="4"/>
  <c r="L64" i="4"/>
  <c r="L16" i="4"/>
  <c r="L25" i="4"/>
  <c r="L37" i="4"/>
  <c r="L45" i="4"/>
  <c r="L55" i="4"/>
  <c r="L65" i="4"/>
  <c r="L73" i="4"/>
  <c r="L21" i="3"/>
  <c r="L29" i="3"/>
  <c r="L33" i="3"/>
  <c r="L42" i="3"/>
  <c r="L36" i="5"/>
  <c r="L44" i="5"/>
  <c r="L52" i="5"/>
  <c r="L13" i="5"/>
  <c r="L21" i="5"/>
  <c r="L29" i="5"/>
  <c r="L58" i="5"/>
  <c r="L10" i="5"/>
  <c r="L26" i="3"/>
  <c r="L57" i="5"/>
  <c r="L39" i="3"/>
  <c r="L22" i="3"/>
  <c r="L30" i="3"/>
  <c r="L34" i="3"/>
  <c r="L43" i="3"/>
  <c r="L37" i="5"/>
  <c r="L45" i="5"/>
  <c r="L53" i="5"/>
  <c r="L14" i="5"/>
  <c r="L22" i="5"/>
  <c r="L30" i="5"/>
  <c r="L12" i="3"/>
  <c r="L40" i="5"/>
  <c r="L17" i="5"/>
  <c r="L23" i="3"/>
  <c r="L31" i="3"/>
  <c r="L35" i="3"/>
  <c r="L38" i="5"/>
  <c r="L46" i="5"/>
  <c r="L54" i="5"/>
  <c r="L15" i="5"/>
  <c r="L23" i="5"/>
  <c r="L31" i="5"/>
  <c r="L17" i="3"/>
  <c r="L56" i="5"/>
  <c r="L25" i="5"/>
  <c r="L18" i="3"/>
  <c r="L33" i="5"/>
  <c r="L18" i="5"/>
  <c r="L16" i="3"/>
  <c r="L24" i="3"/>
  <c r="L11" i="3"/>
  <c r="L36" i="3"/>
  <c r="L10" i="3"/>
  <c r="L39" i="5"/>
  <c r="L47" i="5"/>
  <c r="L55" i="5"/>
  <c r="L16" i="5"/>
  <c r="L24" i="5"/>
  <c r="L32" i="5"/>
  <c r="L37" i="3"/>
  <c r="L38" i="3"/>
  <c r="L41" i="5"/>
  <c r="L19" i="3"/>
  <c r="L27" i="3"/>
  <c r="L14" i="3"/>
  <c r="L40" i="3"/>
  <c r="L42" i="5"/>
  <c r="L50" i="5"/>
  <c r="L11" i="5"/>
  <c r="L19" i="5"/>
  <c r="L27" i="5"/>
  <c r="L28" i="3"/>
  <c r="L32" i="3"/>
  <c r="O32" i="3" s="1"/>
  <c r="L41" i="3"/>
  <c r="L35" i="5"/>
  <c r="L43" i="5"/>
  <c r="L51" i="5"/>
  <c r="L12" i="5"/>
  <c r="L20" i="5"/>
  <c r="L28" i="5"/>
  <c r="L25" i="3"/>
  <c r="O25" i="3" s="1"/>
  <c r="L48" i="5"/>
  <c r="L13" i="3"/>
  <c r="L49" i="5"/>
  <c r="L26" i="5"/>
  <c r="O16" i="3" l="1"/>
  <c r="O14" i="3"/>
  <c r="O27" i="3"/>
  <c r="O43" i="3"/>
  <c r="O33" i="3"/>
  <c r="O19" i="3"/>
  <c r="O12" i="3"/>
  <c r="O34" i="3"/>
  <c r="O29" i="3"/>
  <c r="O28" i="3"/>
  <c r="O18" i="3"/>
  <c r="O30" i="3"/>
  <c r="O21" i="3"/>
  <c r="O38" i="3"/>
  <c r="O20" i="3"/>
  <c r="O10" i="3"/>
  <c r="O44" i="3"/>
  <c r="O15" i="3"/>
  <c r="O22" i="3"/>
  <c r="O42" i="3"/>
  <c r="O37" i="3"/>
  <c r="O36" i="3"/>
  <c r="O35" i="3"/>
  <c r="O39" i="3"/>
  <c r="O13" i="3"/>
  <c r="O11" i="3"/>
  <c r="O17" i="3"/>
  <c r="O31" i="3"/>
  <c r="O41" i="3"/>
  <c r="O40" i="3"/>
  <c r="O24" i="3"/>
  <c r="O23" i="3"/>
  <c r="O26" i="3"/>
</calcChain>
</file>

<file path=xl/sharedStrings.xml><?xml version="1.0" encoding="utf-8"?>
<sst xmlns="http://schemas.openxmlformats.org/spreadsheetml/2006/main" count="2473" uniqueCount="589">
  <si>
    <t>PLC Connector Pin</t>
  </si>
  <si>
    <t>CAM Connector Pin</t>
  </si>
  <si>
    <t>Internal connection</t>
  </si>
  <si>
    <t>MAQ20 Type</t>
  </si>
  <si>
    <t>MAQ20 Module SN</t>
  </si>
  <si>
    <t>MAQ20 Module Label</t>
  </si>
  <si>
    <t>MAQ20 Pin Name</t>
  </si>
  <si>
    <t>MAQ20 Pin Number</t>
  </si>
  <si>
    <t>Logical Name</t>
  </si>
  <si>
    <t>PLCs connector</t>
  </si>
  <si>
    <t>Vacuum PLC Cable</t>
  </si>
  <si>
    <t>CAM connector</t>
  </si>
  <si>
    <t>Connector</t>
  </si>
  <si>
    <t>VO100</t>
  </si>
  <si>
    <t>IA0</t>
  </si>
  <si>
    <t>VO101</t>
  </si>
  <si>
    <t>VO102</t>
  </si>
  <si>
    <t>VO103</t>
  </si>
  <si>
    <t>IA3</t>
  </si>
  <si>
    <t>MAQ20-IO</t>
  </si>
  <si>
    <t>MAQ20-IO-00</t>
  </si>
  <si>
    <t>0+</t>
  </si>
  <si>
    <t>IO100</t>
  </si>
  <si>
    <t>GND</t>
  </si>
  <si>
    <t>0-</t>
  </si>
  <si>
    <t>1+</t>
  </si>
  <si>
    <t>IO101</t>
  </si>
  <si>
    <t>1-</t>
  </si>
  <si>
    <t>SHLD</t>
  </si>
  <si>
    <t>VO104</t>
  </si>
  <si>
    <t>2+</t>
  </si>
  <si>
    <t>IO102</t>
  </si>
  <si>
    <t>2-</t>
  </si>
  <si>
    <t>3+</t>
  </si>
  <si>
    <t>IO103</t>
  </si>
  <si>
    <t>3-</t>
  </si>
  <si>
    <t>4+</t>
  </si>
  <si>
    <t>-</t>
  </si>
  <si>
    <t>IO104</t>
  </si>
  <si>
    <t>4-</t>
  </si>
  <si>
    <t>5+</t>
  </si>
  <si>
    <t>IO105</t>
  </si>
  <si>
    <t>5-</t>
  </si>
  <si>
    <t>6+</t>
  </si>
  <si>
    <t>IO106</t>
  </si>
  <si>
    <t>I35</t>
  </si>
  <si>
    <t>6-</t>
  </si>
  <si>
    <t>7+</t>
  </si>
  <si>
    <t>IO107</t>
  </si>
  <si>
    <t>7-</t>
  </si>
  <si>
    <t>I36</t>
  </si>
  <si>
    <t>MAQ20-VO</t>
  </si>
  <si>
    <t>MAQ20-VO-00</t>
  </si>
  <si>
    <t>I37</t>
  </si>
  <si>
    <t>I40</t>
  </si>
  <si>
    <t>VO105</t>
  </si>
  <si>
    <t>VO106</t>
  </si>
  <si>
    <t>VO107</t>
  </si>
  <si>
    <t>MAQ20-DIV20</t>
  </si>
  <si>
    <t>MAQ20-DIV20-00</t>
  </si>
  <si>
    <t>DI100</t>
  </si>
  <si>
    <t>DI101</t>
  </si>
  <si>
    <t>IA6</t>
  </si>
  <si>
    <t>DI102</t>
  </si>
  <si>
    <t>DI103</t>
  </si>
  <si>
    <t>DI104</t>
  </si>
  <si>
    <t>IA7</t>
  </si>
  <si>
    <t>DI105</t>
  </si>
  <si>
    <t>DI106</t>
  </si>
  <si>
    <t>DI107</t>
  </si>
  <si>
    <t>8+</t>
  </si>
  <si>
    <t>IQ10</t>
  </si>
  <si>
    <t>DI108</t>
  </si>
  <si>
    <t>8-</t>
  </si>
  <si>
    <t>9+</t>
  </si>
  <si>
    <t>DI109</t>
  </si>
  <si>
    <t>9-</t>
  </si>
  <si>
    <t>10+</t>
  </si>
  <si>
    <t>DI110</t>
  </si>
  <si>
    <t>10-</t>
  </si>
  <si>
    <t>IQ11</t>
  </si>
  <si>
    <t>11+</t>
  </si>
  <si>
    <t>DI111</t>
  </si>
  <si>
    <t>11-</t>
  </si>
  <si>
    <t>12+</t>
  </si>
  <si>
    <t>DI112</t>
  </si>
  <si>
    <t>12-</t>
  </si>
  <si>
    <t>13+</t>
  </si>
  <si>
    <t>DI113</t>
  </si>
  <si>
    <t>13-</t>
  </si>
  <si>
    <t>IQ12</t>
  </si>
  <si>
    <t>14+</t>
  </si>
  <si>
    <t>DI114</t>
  </si>
  <si>
    <t>14-</t>
  </si>
  <si>
    <t>15+</t>
  </si>
  <si>
    <t>DI115</t>
  </si>
  <si>
    <t>15-</t>
  </si>
  <si>
    <t>16+</t>
  </si>
  <si>
    <t>DI116</t>
  </si>
  <si>
    <t>16-</t>
  </si>
  <si>
    <t>IQ20</t>
  </si>
  <si>
    <t>17+</t>
  </si>
  <si>
    <t>DI117</t>
  </si>
  <si>
    <t>17-</t>
  </si>
  <si>
    <t>18+</t>
  </si>
  <si>
    <t>DI118</t>
  </si>
  <si>
    <t>18-</t>
  </si>
  <si>
    <t>IQ21</t>
  </si>
  <si>
    <t>19+</t>
  </si>
  <si>
    <t>DI119</t>
  </si>
  <si>
    <t>19-</t>
  </si>
  <si>
    <t>MAQ20-DODC20SK</t>
  </si>
  <si>
    <t>0121786-05</t>
  </si>
  <si>
    <t>MAQ20-DODC20SK-00</t>
  </si>
  <si>
    <t>IQ22</t>
  </si>
  <si>
    <t>DO100</t>
  </si>
  <si>
    <t>DO101</t>
  </si>
  <si>
    <t>DO102</t>
  </si>
  <si>
    <t>IQ23</t>
  </si>
  <si>
    <t>DO103</t>
  </si>
  <si>
    <t>DO104</t>
  </si>
  <si>
    <t>DO105</t>
  </si>
  <si>
    <t>DO106</t>
  </si>
  <si>
    <t>I30</t>
  </si>
  <si>
    <t>DO107</t>
  </si>
  <si>
    <t>DO108</t>
  </si>
  <si>
    <t>DO109</t>
  </si>
  <si>
    <t>I31</t>
  </si>
  <si>
    <t>DO110</t>
  </si>
  <si>
    <t>DO111</t>
  </si>
  <si>
    <t>I32</t>
  </si>
  <si>
    <t>DO112</t>
  </si>
  <si>
    <t>DO113</t>
  </si>
  <si>
    <t>I33</t>
  </si>
  <si>
    <t>DO114</t>
  </si>
  <si>
    <t>DO115</t>
  </si>
  <si>
    <t>I34</t>
  </si>
  <si>
    <t>DO116</t>
  </si>
  <si>
    <t>DO117</t>
  </si>
  <si>
    <t>DO118</t>
  </si>
  <si>
    <t>Q0</t>
  </si>
  <si>
    <t>DO119</t>
  </si>
  <si>
    <t>MAQ20-ISN</t>
  </si>
  <si>
    <t>MAQ20-ISN-00</t>
  </si>
  <si>
    <t>II200</t>
  </si>
  <si>
    <t>II201</t>
  </si>
  <si>
    <t>0L</t>
  </si>
  <si>
    <t>II202</t>
  </si>
  <si>
    <t>II203</t>
  </si>
  <si>
    <t>II204</t>
  </si>
  <si>
    <t>Q1</t>
  </si>
  <si>
    <t>II205</t>
  </si>
  <si>
    <t>II206</t>
  </si>
  <si>
    <t>II207</t>
  </si>
  <si>
    <t>II208</t>
  </si>
  <si>
    <t>1L</t>
  </si>
  <si>
    <t>II209</t>
  </si>
  <si>
    <t>II210</t>
  </si>
  <si>
    <t>II211</t>
  </si>
  <si>
    <t>II212</t>
  </si>
  <si>
    <t>Q2</t>
  </si>
  <si>
    <t>II213</t>
  </si>
  <si>
    <t>II214</t>
  </si>
  <si>
    <t>Q3</t>
  </si>
  <si>
    <t>II215</t>
  </si>
  <si>
    <t>MAQ20-VSN</t>
  </si>
  <si>
    <t>MAQ20-VSN-00</t>
  </si>
  <si>
    <t>DI200</t>
  </si>
  <si>
    <t>DI201</t>
  </si>
  <si>
    <t>Q4</t>
  </si>
  <si>
    <t>DI202</t>
  </si>
  <si>
    <t>DI203</t>
  </si>
  <si>
    <t>DI204</t>
  </si>
  <si>
    <t>DI205</t>
  </si>
  <si>
    <t>Q5</t>
  </si>
  <si>
    <t>DI206</t>
  </si>
  <si>
    <t>DI207</t>
  </si>
  <si>
    <t>DI208</t>
  </si>
  <si>
    <t>DI209</t>
  </si>
  <si>
    <t>DI210</t>
  </si>
  <si>
    <t>DI211</t>
  </si>
  <si>
    <t>0V</t>
  </si>
  <si>
    <t>DI212</t>
  </si>
  <si>
    <t>DI213</t>
  </si>
  <si>
    <t>VI206</t>
  </si>
  <si>
    <t>DI120</t>
  </si>
  <si>
    <t>MAQ20-VSN-01</t>
  </si>
  <si>
    <t>-DI100</t>
  </si>
  <si>
    <t>-DI101</t>
  </si>
  <si>
    <t>RI100_B</t>
  </si>
  <si>
    <t>RI101_B</t>
  </si>
  <si>
    <t>VI200</t>
  </si>
  <si>
    <t>VI201</t>
  </si>
  <si>
    <t>VI202</t>
  </si>
  <si>
    <t>VI203</t>
  </si>
  <si>
    <t>VI204</t>
  </si>
  <si>
    <t>VI205</t>
  </si>
  <si>
    <t>FI100</t>
  </si>
  <si>
    <t>FI101</t>
  </si>
  <si>
    <t>FI102</t>
  </si>
  <si>
    <t>FI103</t>
  </si>
  <si>
    <t>FI104</t>
  </si>
  <si>
    <t>FI105</t>
  </si>
  <si>
    <t>MAQ20-DODC20SK-01</t>
  </si>
  <si>
    <t>DO200</t>
  </si>
  <si>
    <t>DO201</t>
  </si>
  <si>
    <t>DO202</t>
  </si>
  <si>
    <t>DO203</t>
  </si>
  <si>
    <t>DO204</t>
  </si>
  <si>
    <t>DO205</t>
  </si>
  <si>
    <t>DO206</t>
  </si>
  <si>
    <t>DO207</t>
  </si>
  <si>
    <t>DO208</t>
  </si>
  <si>
    <t>DO209</t>
  </si>
  <si>
    <t>DO210</t>
  </si>
  <si>
    <t>DO211</t>
  </si>
  <si>
    <t>DO212</t>
  </si>
  <si>
    <t>DO213</t>
  </si>
  <si>
    <t>DO214</t>
  </si>
  <si>
    <t>DO215</t>
  </si>
  <si>
    <t>MAQ20-DORLY20</t>
  </si>
  <si>
    <t>MAQ20-DORLY20-00</t>
  </si>
  <si>
    <t>0P</t>
  </si>
  <si>
    <t>0T</t>
  </si>
  <si>
    <t>DO216</t>
  </si>
  <si>
    <t>1P</t>
  </si>
  <si>
    <t>1T</t>
  </si>
  <si>
    <t>DO217</t>
  </si>
  <si>
    <t>2P</t>
  </si>
  <si>
    <t>2T</t>
  </si>
  <si>
    <t>DO218</t>
  </si>
  <si>
    <t>3P</t>
  </si>
  <si>
    <t>3T</t>
  </si>
  <si>
    <t>DO219</t>
  </si>
  <si>
    <t>4P</t>
  </si>
  <si>
    <t>4T</t>
  </si>
  <si>
    <t>DO220</t>
  </si>
  <si>
    <t>5P</t>
  </si>
  <si>
    <t>5T</t>
  </si>
  <si>
    <t>DO221</t>
  </si>
  <si>
    <t>6P</t>
  </si>
  <si>
    <t>6T</t>
  </si>
  <si>
    <t>DO222</t>
  </si>
  <si>
    <t>7P</t>
  </si>
  <si>
    <t>7T</t>
  </si>
  <si>
    <t>DO223</t>
  </si>
  <si>
    <t>8P</t>
  </si>
  <si>
    <t>8T</t>
  </si>
  <si>
    <t>DO224</t>
  </si>
  <si>
    <t>9P</t>
  </si>
  <si>
    <t>9T</t>
  </si>
  <si>
    <t>DO225</t>
  </si>
  <si>
    <t>10P</t>
  </si>
  <si>
    <t>10T</t>
  </si>
  <si>
    <t>DO226</t>
  </si>
  <si>
    <t>11P</t>
  </si>
  <si>
    <t>11T</t>
  </si>
  <si>
    <t>12P</t>
  </si>
  <si>
    <t>12T</t>
  </si>
  <si>
    <t>13P</t>
  </si>
  <si>
    <t>13T</t>
  </si>
  <si>
    <t>14P</t>
  </si>
  <si>
    <t>14T</t>
  </si>
  <si>
    <t>15P</t>
  </si>
  <si>
    <t>15T</t>
  </si>
  <si>
    <t>16P</t>
  </si>
  <si>
    <t>16T</t>
  </si>
  <si>
    <t>17P</t>
  </si>
  <si>
    <t>17T</t>
  </si>
  <si>
    <t>18P</t>
  </si>
  <si>
    <t>18T</t>
  </si>
  <si>
    <t>19P</t>
  </si>
  <si>
    <t>19T</t>
  </si>
  <si>
    <t>MAQ20-DORLY20-01</t>
  </si>
  <si>
    <t>FO100_A</t>
  </si>
  <si>
    <t>FO100_B</t>
  </si>
  <si>
    <t>FO100_C</t>
  </si>
  <si>
    <t>FO100_D</t>
  </si>
  <si>
    <t>FO101_A</t>
  </si>
  <si>
    <t>FO101_B</t>
  </si>
  <si>
    <t>FO101_C</t>
  </si>
  <si>
    <t>FO101_D</t>
  </si>
  <si>
    <t>FO102_A</t>
  </si>
  <si>
    <t>FO102_B</t>
  </si>
  <si>
    <t>FO102_C</t>
  </si>
  <si>
    <t>FO103_A</t>
  </si>
  <si>
    <t>FO103_B</t>
  </si>
  <si>
    <t>FO103_C</t>
  </si>
  <si>
    <t>FO104_A</t>
  </si>
  <si>
    <t>FO104_B</t>
  </si>
  <si>
    <t>FO104_C</t>
  </si>
  <si>
    <t>FO105_A</t>
  </si>
  <si>
    <t>FO105_B</t>
  </si>
  <si>
    <t>FO105_C</t>
  </si>
  <si>
    <t>24v</t>
  </si>
  <si>
    <t>RI100_A</t>
  </si>
  <si>
    <t>RI101_A</t>
  </si>
  <si>
    <t>Vaccum Camera Cable</t>
  </si>
  <si>
    <t>Pin</t>
  </si>
  <si>
    <t>FI110</t>
  </si>
  <si>
    <t>FO110_A</t>
  </si>
  <si>
    <t>FO110_B</t>
  </si>
  <si>
    <t>TB-P56</t>
  </si>
  <si>
    <t>TB-P70</t>
  </si>
  <si>
    <t>DO120</t>
  </si>
  <si>
    <t>DO121</t>
  </si>
  <si>
    <t>24V</t>
  </si>
  <si>
    <t>TN-J56</t>
  </si>
  <si>
    <t>TB-J70</t>
  </si>
  <si>
    <t>DI214</t>
  </si>
  <si>
    <t>DI215</t>
  </si>
  <si>
    <t>Device previously connected to PRT-UTT-PLC-01/IA0</t>
  </si>
  <si>
    <t>Device previously connected to PRT-UTT-PLC-01/IA1</t>
  </si>
  <si>
    <t>Device previously connected to PRT-UTT-PLC-01/IA2</t>
  </si>
  <si>
    <t>Device previously connected to PRT-UTT-PLC-01/IA3</t>
  </si>
  <si>
    <t>Device previously connected to PRT-UTT-PLC-01/I4</t>
  </si>
  <si>
    <t>Device previously connected to PRT-UTT-PLC-01/I5</t>
  </si>
  <si>
    <t>Device previously connected to PRT-UTT-PLC-01/I6</t>
  </si>
  <si>
    <t>Device previously connected to PRT-UTT-PLC-01/I7</t>
  </si>
  <si>
    <t>Device previously connected to PRT-UTT-PLC-01/IQ10</t>
  </si>
  <si>
    <t>Device previously connected to PRT-UTT-PLC-01/IQ11</t>
  </si>
  <si>
    <t>Device previously connected to PRT-UTT-PLC-01/Q2</t>
  </si>
  <si>
    <t>Device previously connected to PRT-UTT-PLC-01/IQ12</t>
  </si>
  <si>
    <t>Device previously connected to PRT-UTT-PLC-01/IQ13</t>
  </si>
  <si>
    <t>Device previously connected to PRT-UTT-PLC-01/IQ14</t>
  </si>
  <si>
    <t>Device previously connected to PRT-UTT-PLC-01/IQ15</t>
  </si>
  <si>
    <t>Device previously connected to PRT-UTT-PLC-01/IQ16</t>
  </si>
  <si>
    <t>Device previously connected to PRT-UTT-PLC-01/IQ17</t>
  </si>
  <si>
    <t>Device previously connected to PRT-UTT-PLC-01/Q0</t>
  </si>
  <si>
    <t>Device previously connected to PRT-UTT-PLC-01/Q1</t>
  </si>
  <si>
    <t>Device previously connected to PRT-UTT-PLC-01/1L</t>
  </si>
  <si>
    <t>Device previously connected to PRT-UTT-PLC-02/IA0</t>
  </si>
  <si>
    <t>Device previously connected to PRT-UTT-PLC-02/IA1</t>
  </si>
  <si>
    <t>Device previously connected to PRT-UTT-PLC-02/IA2</t>
  </si>
  <si>
    <t>Device previously connected to PRT-UTT-PLC-02/IA3</t>
  </si>
  <si>
    <t>Device previously connected to PRT-UTT-PLC-02/I4</t>
  </si>
  <si>
    <t>Device previously connected to PRT-UTT-PLC-02/I5</t>
  </si>
  <si>
    <t>Device previously connected to PRT-UTT-PLC-02/I7</t>
  </si>
  <si>
    <t>Device previously connected to PRT-UTT-PLC-02/IQ10</t>
  </si>
  <si>
    <t>Device previously connected to PRT-UTT-PLC-02/IQ13</t>
  </si>
  <si>
    <t>Device previously connected to PRT-UTT-PLC-02/IQ14</t>
  </si>
  <si>
    <t>Device previously connected to PRT-UTT-PLC-02/IQ15</t>
  </si>
  <si>
    <t>Device previously connected to PRT-UTT-PLC-02/IQ16</t>
  </si>
  <si>
    <t>Device previously connected to PRT-UTT-PLC-02/IQ17</t>
  </si>
  <si>
    <t>Device previously connected to PRT-UTT-PLC-02/Q0</t>
  </si>
  <si>
    <t>Device previously connected to PRT-UTT-PLC-02/Q1</t>
  </si>
  <si>
    <t>Device previously connected to PRT-UTT-PLC-02/IQ11</t>
  </si>
  <si>
    <t>Device previously connected to PRT-UTT-PLC-03/IA0</t>
  </si>
  <si>
    <t>Device previously connected to PRT-UTT-PLC-03/IA1</t>
  </si>
  <si>
    <t>Device previously connected to PRT-UTT-PLC-03/IA2</t>
  </si>
  <si>
    <t>Device previously connected to PRT-UTT-PLC-03/IA3</t>
  </si>
  <si>
    <t>Device previously connected to PRT-UTT-PLC-03/I5</t>
  </si>
  <si>
    <t>Device previously connected to PRT-UTT-PLC-03/I6</t>
  </si>
  <si>
    <t>Device previously connected to PRT-UTT-PLC-03/IQ10</t>
  </si>
  <si>
    <t>Device previously connected to PRT-UTT-PLC-03/IQ11</t>
  </si>
  <si>
    <t>Device previously connected to PRT-UTT-PLC-03/IQ12</t>
  </si>
  <si>
    <t>Device previously connected to PRT-UTT-PLC-03/IQ13</t>
  </si>
  <si>
    <t>Device previously connected to PRT-UTT-PLC-03/IQ14</t>
  </si>
  <si>
    <t>Device previously connected to PRT-UTT-PLC-03/IQ15</t>
  </si>
  <si>
    <t>Device previously connected to PRT-UTT-PLC-03/IQ16</t>
  </si>
  <si>
    <t>Device previously connected to PRT-UTT-PLC-03/IQ17</t>
  </si>
  <si>
    <t>Device previously connected to PRT-UTT-PLC-03/Q0</t>
  </si>
  <si>
    <t>Device previously connected to PRT-UTT-PLC-03/Q1</t>
  </si>
  <si>
    <t>TB-J57</t>
  </si>
  <si>
    <t xml:space="preserve"> Pin</t>
  </si>
  <si>
    <t>TestBox connector</t>
  </si>
  <si>
    <t xml:space="preserve">Length </t>
  </si>
  <si>
    <t>Cable Number</t>
  </si>
  <si>
    <t>Part Number</t>
  </si>
  <si>
    <t>Device previously connected toVCR-UTT-PLC-00/IA0</t>
  </si>
  <si>
    <t>Device previously connected toVCR-UTT-PLC-00/IA1</t>
  </si>
  <si>
    <t>Device previously connected toVCR-UTT-PLC-00/IA2</t>
  </si>
  <si>
    <t>Device previously connected toVCR-UTT-PLC-00/IA3</t>
  </si>
  <si>
    <t>Device previously connected toVCR-UTT-PLC-00/IA4</t>
  </si>
  <si>
    <t>VCR-UTT-GCC-0/7 Relay 1 NO I35</t>
  </si>
  <si>
    <t>VCR-UTT-GCC-00/12 Relay 2 NO I36</t>
  </si>
  <si>
    <t>VHX-UTT-GCC-00/7 Relay 1 NO I37</t>
  </si>
  <si>
    <t>VHX-UTT-GCC-00/12 Relay 2 NO I40</t>
  </si>
  <si>
    <t>TB-P57</t>
  </si>
  <si>
    <t>TB-P45</t>
  </si>
  <si>
    <t>TB-J45</t>
  </si>
  <si>
    <t>TB-J46</t>
  </si>
  <si>
    <t>TB-J47</t>
  </si>
  <si>
    <t>TB-J48</t>
  </si>
  <si>
    <t>TB-P46</t>
  </si>
  <si>
    <t>TB-P47</t>
  </si>
  <si>
    <t>TB-P48</t>
  </si>
  <si>
    <t>RO200_A</t>
  </si>
  <si>
    <t>RO200_B</t>
  </si>
  <si>
    <t>RO201_A</t>
  </si>
  <si>
    <t>RO201_B</t>
  </si>
  <si>
    <t>-DO200</t>
  </si>
  <si>
    <t>-DO201</t>
  </si>
  <si>
    <t>-DO202</t>
  </si>
  <si>
    <t>-DO203</t>
  </si>
  <si>
    <t>RO202_A</t>
  </si>
  <si>
    <t>RO202_B</t>
  </si>
  <si>
    <t>MPM PLC Cable</t>
  </si>
  <si>
    <t>MPM Camera Cable</t>
  </si>
  <si>
    <t>DO227</t>
  </si>
  <si>
    <t>TestBox internal connections</t>
  </si>
  <si>
    <t>0120610-02</t>
  </si>
  <si>
    <t>0115278-06</t>
  </si>
  <si>
    <t>0103284-06</t>
  </si>
  <si>
    <t>0120611-14</t>
  </si>
  <si>
    <t>0115278-05</t>
  </si>
  <si>
    <t>0116848-04</t>
  </si>
  <si>
    <t>0121786-01</t>
  </si>
  <si>
    <t>10K resitor to GND</t>
  </si>
  <si>
    <t>Do not use as reference. For internal use only!</t>
  </si>
  <si>
    <t>GND101</t>
  </si>
  <si>
    <t>GND200</t>
  </si>
  <si>
    <t>GND201</t>
  </si>
  <si>
    <t>GND202</t>
  </si>
  <si>
    <t>GND203</t>
  </si>
  <si>
    <t>GND204</t>
  </si>
  <si>
    <t>GND205</t>
  </si>
  <si>
    <t>GND100</t>
  </si>
  <si>
    <t>GND102</t>
  </si>
  <si>
    <t>GND103</t>
  </si>
  <si>
    <t>GND104</t>
  </si>
  <si>
    <t>GND105</t>
  </si>
  <si>
    <t>GND106</t>
  </si>
  <si>
    <t>GND107</t>
  </si>
  <si>
    <t>GND108</t>
  </si>
  <si>
    <t>GND109</t>
  </si>
  <si>
    <t>GND206</t>
  </si>
  <si>
    <t>GND207</t>
  </si>
  <si>
    <t>J10</t>
  </si>
  <si>
    <t>J11</t>
  </si>
  <si>
    <t>J12</t>
  </si>
  <si>
    <t>J13</t>
  </si>
  <si>
    <t>P20</t>
  </si>
  <si>
    <t>P21</t>
  </si>
  <si>
    <t>P22</t>
  </si>
  <si>
    <t>TB-P101</t>
  </si>
  <si>
    <t>TB-P102</t>
  </si>
  <si>
    <t>TB-J101</t>
  </si>
  <si>
    <t>TB-J102</t>
  </si>
  <si>
    <t>Molex Micro-Fit 3.0 (43020-2200)</t>
  </si>
  <si>
    <t>Molex Micro-Fit 3.0 (43020-2000)</t>
  </si>
  <si>
    <t>Molex Micro-Fit 3.0 (43020-2400)</t>
  </si>
  <si>
    <t>SHIELD</t>
  </si>
  <si>
    <t>plug</t>
  </si>
  <si>
    <t>socket</t>
  </si>
  <si>
    <t>Molex Micro-Fit 3.0 (43025-2400)</t>
  </si>
  <si>
    <t>Molex Micro-Fit 3.0 (43025-2000)</t>
  </si>
  <si>
    <t>Molex Micro-Fit 3.0 (43025-2200)</t>
  </si>
  <si>
    <t>Molex Micro-Fit 3.0 (43020-1000)</t>
  </si>
  <si>
    <t>Molex Micro-Fit 3.0 (43025-1000)</t>
  </si>
  <si>
    <t>Molex Micro Fit 3.0 (43020-2400)</t>
  </si>
  <si>
    <t>Molex Micro Fit 3.0 (43025-2400)</t>
  </si>
  <si>
    <t>HEX Valve P/I and Gauge Relay -24V</t>
  </si>
  <si>
    <t>Cryo Valve P/I and Gauge Relay -24V</t>
  </si>
  <si>
    <t>Pump-cart Interlock</t>
  </si>
  <si>
    <t>2-way Valve input voltage</t>
  </si>
  <si>
    <t>Position Indicator output</t>
  </si>
  <si>
    <t>Cryo vacuum status</t>
  </si>
  <si>
    <t>HEX vacuum status</t>
  </si>
  <si>
    <t>Vac Solenoid input voltage</t>
  </si>
  <si>
    <t>HEX T/P Controller  Interlock +</t>
  </si>
  <si>
    <t>Cryo T/P Controller  Interlock +</t>
  </si>
  <si>
    <t>JUMPERS</t>
  </si>
  <si>
    <t>DB 104 Female 206065-4</t>
  </si>
  <si>
    <t>DB 104 Male 206066-4</t>
  </si>
  <si>
    <t>7 feet</t>
  </si>
  <si>
    <t>Cold/Cryo PLC Cable</t>
  </si>
  <si>
    <t>Cold/Cryo Camera Cable</t>
  </si>
  <si>
    <t>FES PLC Cable</t>
  </si>
  <si>
    <t>FES Camera Cable</t>
  </si>
  <si>
    <t>Plc Port</t>
  </si>
  <si>
    <t>Device</t>
  </si>
  <si>
    <t>Address</t>
  </si>
  <si>
    <t>Type</t>
  </si>
  <si>
    <t>Analog</t>
  </si>
  <si>
    <t>Digital</t>
  </si>
  <si>
    <t>PlcDefaultValue</t>
  </si>
  <si>
    <t>PlcBootValue</t>
  </si>
  <si>
    <t>DigitalBlink</t>
  </si>
  <si>
    <t>0124418-04</t>
  </si>
  <si>
    <t>0124410-03</t>
  </si>
  <si>
    <t>P23</t>
  </si>
  <si>
    <t>P1_IA0</t>
  </si>
  <si>
    <t>P1_IA1</t>
  </si>
  <si>
    <t>P1_IA2</t>
  </si>
  <si>
    <t>P1_IA3</t>
  </si>
  <si>
    <t>P1_I4</t>
  </si>
  <si>
    <t>P1_I5</t>
  </si>
  <si>
    <t>P1_I6</t>
  </si>
  <si>
    <t>P1_I7</t>
  </si>
  <si>
    <t>P1_IQ10</t>
  </si>
  <si>
    <t>P1_IQ11</t>
  </si>
  <si>
    <t>P1_Q2</t>
  </si>
  <si>
    <t>P1_Q11</t>
  </si>
  <si>
    <t>P1_IQ12</t>
  </si>
  <si>
    <t>P1_IQ13</t>
  </si>
  <si>
    <t>P1_IQ14</t>
  </si>
  <si>
    <t>P1_IQ15</t>
  </si>
  <si>
    <t>P1_IQ16</t>
  </si>
  <si>
    <t>P1_IQ17</t>
  </si>
  <si>
    <t>P1_Q0</t>
  </si>
  <si>
    <t>P1_Q1</t>
  </si>
  <si>
    <t>P1_1L</t>
  </si>
  <si>
    <t>P1_0V</t>
  </si>
  <si>
    <t>P2_IA0</t>
  </si>
  <si>
    <t>P2_IA1</t>
  </si>
  <si>
    <t>P2_IA2</t>
  </si>
  <si>
    <t>P2_IA3</t>
  </si>
  <si>
    <t>P2_I4</t>
  </si>
  <si>
    <t>P2_I5</t>
  </si>
  <si>
    <t>P2_I7</t>
  </si>
  <si>
    <t>P2_IQ10</t>
  </si>
  <si>
    <t>P2_IQ13</t>
  </si>
  <si>
    <t>P2_IQ14</t>
  </si>
  <si>
    <t>P2_IQ15</t>
  </si>
  <si>
    <t>P2_IQ16</t>
  </si>
  <si>
    <t>P2_IQ17</t>
  </si>
  <si>
    <t>P2_Q0</t>
  </si>
  <si>
    <t>P2_Q1</t>
  </si>
  <si>
    <t>P2_0V</t>
  </si>
  <si>
    <t>P2_IQ11</t>
  </si>
  <si>
    <t>P3_IA0</t>
  </si>
  <si>
    <t>P3_IA1</t>
  </si>
  <si>
    <t>P3_IA2</t>
  </si>
  <si>
    <t>P3_IA3</t>
  </si>
  <si>
    <t>P3_I5</t>
  </si>
  <si>
    <t>P3_I6</t>
  </si>
  <si>
    <t>P3_IQ10</t>
  </si>
  <si>
    <t>P3_IQ11</t>
  </si>
  <si>
    <t>P3_IQ12</t>
  </si>
  <si>
    <t>P3_IQ13</t>
  </si>
  <si>
    <t>P3_IQ14</t>
  </si>
  <si>
    <t>P3_IQ15</t>
  </si>
  <si>
    <t>P3_IQ16</t>
  </si>
  <si>
    <t>P3_IQ17</t>
  </si>
  <si>
    <t>P3_Q0</t>
  </si>
  <si>
    <t>P3_Q1</t>
  </si>
  <si>
    <t>P3_0V</t>
  </si>
  <si>
    <t>-24V</t>
  </si>
  <si>
    <t>cold_IA1</t>
  </si>
  <si>
    <t>cold_IA2</t>
  </si>
  <si>
    <t>cold_IA3</t>
  </si>
  <si>
    <t>cold_IA4</t>
  </si>
  <si>
    <t>cold_IA6</t>
  </si>
  <si>
    <t>cold_IA7</t>
  </si>
  <si>
    <t>cold_IQ10</t>
  </si>
  <si>
    <t>cold_IQ11</t>
  </si>
  <si>
    <t>cold_IQ12</t>
  </si>
  <si>
    <t>cold_IQ13</t>
  </si>
  <si>
    <t>cold_IQ14</t>
  </si>
  <si>
    <t>cold_I31</t>
  </si>
  <si>
    <t>cold_I32</t>
  </si>
  <si>
    <t>cold_I33</t>
  </si>
  <si>
    <t>cold_I34</t>
  </si>
  <si>
    <t>cold_Q0</t>
  </si>
  <si>
    <t>cold_0V</t>
  </si>
  <si>
    <t>cold_SHIELD</t>
  </si>
  <si>
    <t>cold_IA0</t>
  </si>
  <si>
    <t>cryo_IA0</t>
  </si>
  <si>
    <t>cryo_IA1</t>
  </si>
  <si>
    <t>cryo_IA3</t>
  </si>
  <si>
    <t>cryo_IA4</t>
  </si>
  <si>
    <t>cryo_IA5</t>
  </si>
  <si>
    <t>cryo_IA6</t>
  </si>
  <si>
    <t>cryo_IA7</t>
  </si>
  <si>
    <t>cryo_IQ10</t>
  </si>
  <si>
    <t>cryo_IQ11</t>
  </si>
  <si>
    <t>cryo_IQ12</t>
  </si>
  <si>
    <t>cryo_IQ13</t>
  </si>
  <si>
    <t>cryo_IQ14</t>
  </si>
  <si>
    <t>cryo_IQ15</t>
  </si>
  <si>
    <t>cryo_I30</t>
  </si>
  <si>
    <t>cryo_I31</t>
  </si>
  <si>
    <t>cryo_I32</t>
  </si>
  <si>
    <t>cryo_I33</t>
  </si>
  <si>
    <t>cryo_I34</t>
  </si>
  <si>
    <t>cryo_Q0</t>
  </si>
  <si>
    <t>cryo_Q1</t>
  </si>
  <si>
    <t>cryo_0V</t>
  </si>
  <si>
    <t>cryo_SHIELD</t>
  </si>
  <si>
    <t>cold_IA0v;cryo_IA0v</t>
  </si>
  <si>
    <t>cold_IA1v;cryo_IA1v</t>
  </si>
  <si>
    <t>cold_IA2v;cryo_IA3v</t>
  </si>
  <si>
    <t>cold_IA6v;cryo_IA6v</t>
  </si>
  <si>
    <t>cold_IA7v;cryo_IA7v</t>
  </si>
  <si>
    <t>10k ohm to GND</t>
  </si>
  <si>
    <t>HEX T/P Controller Setpoint +</t>
  </si>
  <si>
    <t>Cryo T/P Controller Setpoint +</t>
  </si>
  <si>
    <t>Jumper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</si>
</sst>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2" tint="-0.249977111117893"/>
      <name val="Arial"/>
      <family val="2"/>
    </font>
    <font>
      <sz val="11"/>
      <color theme="2" tint="-0.249977111117893"/>
      <name val="Calibri"/>
      <family val="2"/>
      <scheme val="minor"/>
    </font>
    <font>
      <b/>
      <sz val="16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color rgb="FF6A8759"/>
      <name val="Courier New"/>
      <family val="3"/>
    </font>
    <font>
      <sz val="10"/>
      <color theme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58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3" borderId="0" xfId="0" applyFont="1" applyFill="1" applyAlignment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1" fillId="0" borderId="0" xfId="0" applyFont="1" applyAlignment="1"/>
    <xf numFmtId="49" fontId="7" fillId="0" borderId="0" xfId="0" applyNumberFormat="1" applyFont="1" applyAlignment="1">
      <alignment horizontal="center"/>
    </xf>
    <xf numFmtId="0" fontId="12" fillId="0" borderId="0" xfId="0" applyFont="1" applyAlignment="1"/>
    <xf numFmtId="0" fontId="9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/>
    <xf numFmtId="0" fontId="9" fillId="0" borderId="0" xfId="0" applyFont="1" applyFill="1" applyAlignment="1"/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7" fillId="0" borderId="0" xfId="0" applyFont="1" applyFill="1" applyAlignment="1"/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1" fillId="6" borderId="0" xfId="0" applyFont="1" applyFill="1" applyAlignment="1"/>
    <xf numFmtId="49" fontId="9" fillId="6" borderId="0" xfId="0" applyNumberFormat="1" applyFont="1" applyFill="1" applyAlignment="1">
      <alignment horizont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0" xfId="0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horizontal="center"/>
    </xf>
    <xf numFmtId="49" fontId="0" fillId="3" borderId="0" xfId="0" applyNumberFormat="1" applyFont="1" applyFill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4" fillId="0" borderId="0" xfId="0" applyFont="1" applyFill="1" applyAlignment="1"/>
    <xf numFmtId="0" fontId="0" fillId="0" borderId="0" xfId="0" applyFont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3" borderId="0" xfId="0" applyFont="1" applyFill="1" applyBorder="1" applyAlignment="1"/>
    <xf numFmtId="0" fontId="0" fillId="2" borderId="0" xfId="0" applyFont="1" applyFill="1" applyBorder="1" applyAlignment="1">
      <alignment horizontal="center"/>
    </xf>
    <xf numFmtId="49" fontId="0" fillId="3" borderId="0" xfId="0" applyNumberFormat="1" applyFont="1" applyFill="1" applyBorder="1" applyAlignment="1">
      <alignment horizontal="center"/>
    </xf>
    <xf numFmtId="0" fontId="0" fillId="0" borderId="0" xfId="0" applyFont="1" applyBorder="1" applyAlignment="1"/>
    <xf numFmtId="0" fontId="0" fillId="3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/>
    <xf numFmtId="0" fontId="1" fillId="3" borderId="2" xfId="0" applyFont="1" applyFill="1" applyBorder="1" applyAlignment="1"/>
    <xf numFmtId="0" fontId="0" fillId="3" borderId="2" xfId="0" applyFont="1" applyFill="1" applyBorder="1" applyAlignment="1"/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2" xfId="0" applyFont="1" applyBorder="1" applyAlignment="1"/>
    <xf numFmtId="0" fontId="0" fillId="3" borderId="2" xfId="0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49" fontId="7" fillId="3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0" borderId="2" xfId="0" applyFont="1" applyBorder="1" applyAlignment="1"/>
    <xf numFmtId="0" fontId="3" fillId="3" borderId="2" xfId="0" applyFont="1" applyFill="1" applyBorder="1" applyAlignment="1"/>
    <xf numFmtId="0" fontId="3" fillId="3" borderId="2" xfId="0" applyFon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/>
    <xf numFmtId="0" fontId="7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49" fontId="0" fillId="3" borderId="3" xfId="0" applyNumberFormat="1" applyFont="1" applyFill="1" applyBorder="1" applyAlignment="1">
      <alignment horizontal="center"/>
    </xf>
    <xf numFmtId="0" fontId="0" fillId="0" borderId="3" xfId="0" applyFont="1" applyBorder="1" applyAlignment="1"/>
    <xf numFmtId="0" fontId="0" fillId="3" borderId="3" xfId="0" applyFont="1" applyFill="1" applyBorder="1" applyAlignment="1"/>
    <xf numFmtId="0" fontId="0" fillId="3" borderId="3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364"/>
  <sheetViews>
    <sheetView workbookViewId="0">
      <pane ySplit="4" topLeftCell="A72" activePane="bottomLeft" state="frozen"/>
      <selection pane="bottomLeft" activeCell="O106" sqref="O106"/>
    </sheetView>
  </sheetViews>
  <sheetFormatPr defaultColWidth="14.44140625" defaultRowHeight="15.75" customHeight="1" x14ac:dyDescent="0.25"/>
  <cols>
    <col min="1" max="1" width="25.5546875" style="23" bestFit="1" customWidth="1"/>
    <col min="2" max="2" width="2" style="3" hidden="1" customWidth="1"/>
    <col min="3" max="3" width="6.44140625" style="3" customWidth="1"/>
    <col min="4" max="4" width="17.6640625" style="25" bestFit="1" customWidth="1"/>
    <col min="5" max="5" width="2" style="3" customWidth="1"/>
    <col min="6" max="6" width="8.88671875" style="3" customWidth="1"/>
    <col min="7" max="7" width="16.6640625" style="84" bestFit="1" customWidth="1"/>
    <col min="8" max="8" width="11.33203125" customWidth="1"/>
    <col min="9" max="9" width="18" style="18" bestFit="1" customWidth="1"/>
    <col min="10" max="10" width="17.33203125" style="18" bestFit="1" customWidth="1"/>
    <col min="11" max="11" width="20.5546875" style="18" bestFit="1" customWidth="1"/>
    <col min="12" max="12" width="16.109375" style="19" bestFit="1" customWidth="1"/>
    <col min="13" max="13" width="19.33203125" style="19" customWidth="1"/>
    <col min="14" max="14" width="8.33203125" customWidth="1"/>
    <col min="15" max="15" width="12.33203125" style="9" bestFit="1" customWidth="1"/>
    <col min="16" max="16" width="8.33203125" customWidth="1"/>
    <col min="17" max="17" width="6" customWidth="1"/>
    <col min="19" max="19" width="7.5546875" customWidth="1"/>
  </cols>
  <sheetData>
    <row r="1" spans="1:19" ht="15.75" customHeight="1" x14ac:dyDescent="0.25">
      <c r="A1" s="22" t="s">
        <v>400</v>
      </c>
    </row>
    <row r="3" spans="1:19" ht="15.75" customHeight="1" x14ac:dyDescent="0.25">
      <c r="A3" s="23">
        <v>0</v>
      </c>
      <c r="B3" s="3">
        <v>1</v>
      </c>
      <c r="C3" s="23">
        <v>2</v>
      </c>
      <c r="D3" s="3"/>
      <c r="E3" s="23">
        <v>4</v>
      </c>
      <c r="F3" s="3">
        <v>5</v>
      </c>
      <c r="G3" s="85">
        <v>6</v>
      </c>
      <c r="H3" s="3">
        <v>7</v>
      </c>
      <c r="I3" s="23">
        <v>8</v>
      </c>
      <c r="J3" s="3">
        <v>9</v>
      </c>
      <c r="K3" s="23">
        <v>10</v>
      </c>
      <c r="L3" s="3">
        <v>11</v>
      </c>
      <c r="M3" s="23">
        <v>12</v>
      </c>
      <c r="N3" s="3">
        <v>13</v>
      </c>
      <c r="O3" s="23">
        <v>14</v>
      </c>
      <c r="P3" s="3">
        <v>15</v>
      </c>
    </row>
    <row r="4" spans="1:19" ht="15.75" customHeight="1" x14ac:dyDescent="0.25">
      <c r="A4" s="24" t="s">
        <v>0</v>
      </c>
      <c r="B4" s="3">
        <f t="shared" ref="B4:B35" si="0">COUNTIF(A:A,A4)</f>
        <v>1</v>
      </c>
      <c r="D4" s="26" t="s">
        <v>1</v>
      </c>
      <c r="E4" s="7"/>
      <c r="F4" s="7"/>
      <c r="G4" s="86" t="s">
        <v>2</v>
      </c>
      <c r="H4" s="1"/>
      <c r="I4" s="20" t="s">
        <v>3</v>
      </c>
      <c r="J4" s="20" t="s">
        <v>4</v>
      </c>
      <c r="K4" s="20" t="s">
        <v>5</v>
      </c>
      <c r="L4" s="21" t="s">
        <v>6</v>
      </c>
      <c r="M4" s="21" t="s">
        <v>7</v>
      </c>
      <c r="N4" s="1"/>
      <c r="O4" s="9" t="s">
        <v>8</v>
      </c>
      <c r="P4" s="1" t="s">
        <v>472</v>
      </c>
      <c r="Q4" s="1"/>
      <c r="S4" s="1"/>
    </row>
    <row r="5" spans="1:19" ht="15.75" customHeight="1" x14ac:dyDescent="0.25">
      <c r="A5" s="102">
        <v>1</v>
      </c>
      <c r="B5" s="96">
        <f t="shared" si="0"/>
        <v>1</v>
      </c>
      <c r="C5" s="96"/>
      <c r="D5" s="97"/>
      <c r="E5" s="96">
        <f t="shared" ref="E5:E36" si="1">COUNTIF(D:D,D5)</f>
        <v>0</v>
      </c>
      <c r="F5" s="96"/>
      <c r="G5" s="103"/>
      <c r="H5" s="104"/>
      <c r="I5" s="105" t="s">
        <v>19</v>
      </c>
      <c r="J5" s="100" t="s">
        <v>403</v>
      </c>
      <c r="K5" s="105" t="s">
        <v>20</v>
      </c>
      <c r="L5" s="106" t="s">
        <v>21</v>
      </c>
      <c r="M5" s="106">
        <v>1</v>
      </c>
      <c r="N5" s="1"/>
      <c r="O5" s="9" t="s">
        <v>22</v>
      </c>
      <c r="P5" s="1">
        <v>0</v>
      </c>
      <c r="Q5" s="1"/>
      <c r="S5" s="1"/>
    </row>
    <row r="6" spans="1:19" ht="15.75" customHeight="1" x14ac:dyDescent="0.25">
      <c r="A6" s="107"/>
      <c r="B6" s="108">
        <f t="shared" si="0"/>
        <v>1</v>
      </c>
      <c r="C6" s="108"/>
      <c r="D6" s="109"/>
      <c r="E6" s="108">
        <f t="shared" si="1"/>
        <v>0</v>
      </c>
      <c r="F6" s="108"/>
      <c r="G6" s="110" t="s">
        <v>23</v>
      </c>
      <c r="H6" s="111"/>
      <c r="I6" s="112" t="s">
        <v>19</v>
      </c>
      <c r="J6" s="113" t="s">
        <v>403</v>
      </c>
      <c r="K6" s="112" t="s">
        <v>20</v>
      </c>
      <c r="L6" s="114" t="s">
        <v>24</v>
      </c>
      <c r="M6" s="114">
        <v>2</v>
      </c>
      <c r="N6" s="1"/>
      <c r="P6" s="1">
        <v>0</v>
      </c>
      <c r="Q6" s="1"/>
    </row>
    <row r="7" spans="1:19" ht="15.75" customHeight="1" x14ac:dyDescent="0.25">
      <c r="A7" s="115">
        <v>2</v>
      </c>
      <c r="B7" s="108">
        <f t="shared" si="0"/>
        <v>1</v>
      </c>
      <c r="C7" s="108"/>
      <c r="D7" s="109"/>
      <c r="E7" s="108">
        <f t="shared" si="1"/>
        <v>0</v>
      </c>
      <c r="F7" s="108"/>
      <c r="G7" s="110"/>
      <c r="H7" s="111"/>
      <c r="I7" s="112" t="s">
        <v>19</v>
      </c>
      <c r="J7" s="113" t="s">
        <v>403</v>
      </c>
      <c r="K7" s="112" t="s">
        <v>20</v>
      </c>
      <c r="L7" s="114" t="s">
        <v>25</v>
      </c>
      <c r="M7" s="114">
        <v>3</v>
      </c>
      <c r="N7" s="1"/>
      <c r="O7" s="9" t="s">
        <v>26</v>
      </c>
      <c r="P7" s="1">
        <v>1</v>
      </c>
      <c r="Q7" s="1"/>
      <c r="S7" s="1"/>
    </row>
    <row r="8" spans="1:19" ht="15.75" customHeight="1" x14ac:dyDescent="0.25">
      <c r="A8" s="107"/>
      <c r="B8" s="108">
        <f t="shared" si="0"/>
        <v>1</v>
      </c>
      <c r="C8" s="108"/>
      <c r="D8" s="109"/>
      <c r="E8" s="108">
        <f t="shared" si="1"/>
        <v>0</v>
      </c>
      <c r="F8" s="108"/>
      <c r="G8" s="110" t="s">
        <v>23</v>
      </c>
      <c r="H8" s="111"/>
      <c r="I8" s="112" t="s">
        <v>19</v>
      </c>
      <c r="J8" s="113" t="s">
        <v>403</v>
      </c>
      <c r="K8" s="112" t="s">
        <v>20</v>
      </c>
      <c r="L8" s="114" t="s">
        <v>27</v>
      </c>
      <c r="M8" s="114">
        <v>4</v>
      </c>
      <c r="N8" s="1"/>
      <c r="P8" s="1">
        <v>1</v>
      </c>
      <c r="Q8" s="1"/>
    </row>
    <row r="9" spans="1:19" ht="15.75" customHeight="1" x14ac:dyDescent="0.25">
      <c r="A9" s="107"/>
      <c r="B9" s="108">
        <f t="shared" si="0"/>
        <v>1</v>
      </c>
      <c r="C9" s="108"/>
      <c r="D9" s="109"/>
      <c r="E9" s="108">
        <f t="shared" si="1"/>
        <v>0</v>
      </c>
      <c r="F9" s="108"/>
      <c r="G9" s="116"/>
      <c r="H9" s="111"/>
      <c r="I9" s="112" t="s">
        <v>19</v>
      </c>
      <c r="J9" s="113" t="s">
        <v>403</v>
      </c>
      <c r="K9" s="112" t="s">
        <v>20</v>
      </c>
      <c r="L9" s="114" t="s">
        <v>28</v>
      </c>
      <c r="M9" s="114">
        <v>5</v>
      </c>
    </row>
    <row r="10" spans="1:19" ht="15.75" customHeight="1" x14ac:dyDescent="0.25">
      <c r="A10" s="115">
        <v>3</v>
      </c>
      <c r="B10" s="108">
        <f t="shared" si="0"/>
        <v>1</v>
      </c>
      <c r="C10" s="108"/>
      <c r="D10" s="109"/>
      <c r="E10" s="108">
        <f t="shared" si="1"/>
        <v>0</v>
      </c>
      <c r="F10" s="108"/>
      <c r="G10" s="110"/>
      <c r="H10" s="111"/>
      <c r="I10" s="112" t="s">
        <v>19</v>
      </c>
      <c r="J10" s="113" t="s">
        <v>403</v>
      </c>
      <c r="K10" s="112" t="s">
        <v>20</v>
      </c>
      <c r="L10" s="114" t="s">
        <v>30</v>
      </c>
      <c r="M10" s="114">
        <v>6</v>
      </c>
      <c r="N10" s="1"/>
      <c r="O10" s="9" t="s">
        <v>31</v>
      </c>
      <c r="P10" s="1">
        <v>2</v>
      </c>
      <c r="Q10" s="1"/>
      <c r="S10" s="1"/>
    </row>
    <row r="11" spans="1:19" ht="15.75" customHeight="1" x14ac:dyDescent="0.25">
      <c r="A11" s="107"/>
      <c r="B11" s="108">
        <f t="shared" si="0"/>
        <v>1</v>
      </c>
      <c r="C11" s="108"/>
      <c r="D11" s="109"/>
      <c r="E11" s="108">
        <f t="shared" si="1"/>
        <v>0</v>
      </c>
      <c r="F11" s="108"/>
      <c r="G11" s="110" t="s">
        <v>23</v>
      </c>
      <c r="H11" s="111"/>
      <c r="I11" s="112" t="s">
        <v>19</v>
      </c>
      <c r="J11" s="113" t="s">
        <v>403</v>
      </c>
      <c r="K11" s="112" t="s">
        <v>20</v>
      </c>
      <c r="L11" s="114" t="s">
        <v>32</v>
      </c>
      <c r="M11" s="114">
        <v>7</v>
      </c>
      <c r="N11" s="1"/>
      <c r="P11" s="1">
        <v>2</v>
      </c>
      <c r="Q11" s="1"/>
    </row>
    <row r="12" spans="1:19" ht="15.75" customHeight="1" x14ac:dyDescent="0.25">
      <c r="A12" s="115">
        <v>4</v>
      </c>
      <c r="B12" s="108">
        <f t="shared" si="0"/>
        <v>1</v>
      </c>
      <c r="C12" s="108"/>
      <c r="D12" s="109"/>
      <c r="E12" s="108">
        <f t="shared" si="1"/>
        <v>0</v>
      </c>
      <c r="F12" s="108"/>
      <c r="G12" s="110"/>
      <c r="H12" s="111"/>
      <c r="I12" s="112" t="s">
        <v>19</v>
      </c>
      <c r="J12" s="113" t="s">
        <v>403</v>
      </c>
      <c r="K12" s="112" t="s">
        <v>20</v>
      </c>
      <c r="L12" s="114" t="s">
        <v>33</v>
      </c>
      <c r="M12" s="114">
        <v>8</v>
      </c>
      <c r="N12" s="1"/>
      <c r="O12" s="9" t="s">
        <v>34</v>
      </c>
      <c r="P12" s="1">
        <v>3</v>
      </c>
      <c r="Q12" s="1"/>
      <c r="S12" s="1"/>
    </row>
    <row r="13" spans="1:19" ht="15.75" customHeight="1" x14ac:dyDescent="0.25">
      <c r="A13" s="107"/>
      <c r="B13" s="108">
        <f t="shared" si="0"/>
        <v>1</v>
      </c>
      <c r="C13" s="108"/>
      <c r="D13" s="109"/>
      <c r="E13" s="108">
        <f t="shared" si="1"/>
        <v>0</v>
      </c>
      <c r="F13" s="108"/>
      <c r="G13" s="110" t="s">
        <v>23</v>
      </c>
      <c r="H13" s="111"/>
      <c r="I13" s="112" t="s">
        <v>19</v>
      </c>
      <c r="J13" s="113" t="s">
        <v>403</v>
      </c>
      <c r="K13" s="112" t="s">
        <v>20</v>
      </c>
      <c r="L13" s="114" t="s">
        <v>35</v>
      </c>
      <c r="M13" s="114">
        <v>9</v>
      </c>
      <c r="N13" s="1"/>
      <c r="P13" s="1">
        <v>3</v>
      </c>
      <c r="Q13" s="1"/>
    </row>
    <row r="14" spans="1:19" ht="15.75" customHeight="1" x14ac:dyDescent="0.25">
      <c r="A14" s="107"/>
      <c r="B14" s="108">
        <f t="shared" si="0"/>
        <v>1</v>
      </c>
      <c r="C14" s="108"/>
      <c r="D14" s="109"/>
      <c r="E14" s="108">
        <f t="shared" si="1"/>
        <v>0</v>
      </c>
      <c r="F14" s="108"/>
      <c r="G14" s="116"/>
      <c r="H14" s="111"/>
      <c r="I14" s="112" t="s">
        <v>19</v>
      </c>
      <c r="J14" s="113" t="s">
        <v>403</v>
      </c>
      <c r="K14" s="112" t="s">
        <v>20</v>
      </c>
      <c r="L14" s="114" t="s">
        <v>28</v>
      </c>
      <c r="M14" s="114">
        <v>10</v>
      </c>
    </row>
    <row r="15" spans="1:19" ht="15.75" customHeight="1" x14ac:dyDescent="0.25">
      <c r="A15" s="115">
        <v>5</v>
      </c>
      <c r="B15" s="108">
        <f t="shared" si="0"/>
        <v>1</v>
      </c>
      <c r="C15" s="108"/>
      <c r="D15" s="109"/>
      <c r="E15" s="108">
        <f t="shared" si="1"/>
        <v>0</v>
      </c>
      <c r="F15" s="108"/>
      <c r="G15" s="110"/>
      <c r="H15" s="111"/>
      <c r="I15" s="112" t="s">
        <v>19</v>
      </c>
      <c r="J15" s="113" t="s">
        <v>403</v>
      </c>
      <c r="K15" s="112" t="s">
        <v>20</v>
      </c>
      <c r="L15" s="114" t="s">
        <v>36</v>
      </c>
      <c r="M15" s="114">
        <v>11</v>
      </c>
      <c r="N15" s="1"/>
      <c r="O15" s="9" t="s">
        <v>38</v>
      </c>
      <c r="P15" s="1">
        <v>4</v>
      </c>
      <c r="Q15" s="1"/>
      <c r="S15" s="1"/>
    </row>
    <row r="16" spans="1:19" ht="15.75" customHeight="1" x14ac:dyDescent="0.25">
      <c r="A16" s="107"/>
      <c r="B16" s="108">
        <f t="shared" si="0"/>
        <v>1</v>
      </c>
      <c r="C16" s="108"/>
      <c r="D16" s="109"/>
      <c r="E16" s="108">
        <f t="shared" si="1"/>
        <v>0</v>
      </c>
      <c r="F16" s="108"/>
      <c r="G16" s="110" t="s">
        <v>23</v>
      </c>
      <c r="H16" s="111"/>
      <c r="I16" s="112" t="s">
        <v>19</v>
      </c>
      <c r="J16" s="113" t="s">
        <v>403</v>
      </c>
      <c r="K16" s="112" t="s">
        <v>20</v>
      </c>
      <c r="L16" s="114" t="s">
        <v>39</v>
      </c>
      <c r="M16" s="114">
        <v>12</v>
      </c>
      <c r="N16" s="1"/>
      <c r="P16" s="1">
        <v>4</v>
      </c>
      <c r="Q16" s="1"/>
    </row>
    <row r="17" spans="1:19" ht="15.75" customHeight="1" x14ac:dyDescent="0.25">
      <c r="A17" s="115">
        <v>6</v>
      </c>
      <c r="B17" s="108">
        <f t="shared" si="0"/>
        <v>1</v>
      </c>
      <c r="C17" s="108"/>
      <c r="D17" s="109"/>
      <c r="E17" s="108">
        <f t="shared" si="1"/>
        <v>0</v>
      </c>
      <c r="F17" s="108"/>
      <c r="G17" s="110"/>
      <c r="H17" s="111"/>
      <c r="I17" s="112" t="s">
        <v>19</v>
      </c>
      <c r="J17" s="113" t="s">
        <v>403</v>
      </c>
      <c r="K17" s="112" t="s">
        <v>20</v>
      </c>
      <c r="L17" s="114" t="s">
        <v>40</v>
      </c>
      <c r="M17" s="114">
        <v>13</v>
      </c>
      <c r="N17" s="1"/>
      <c r="O17" s="9" t="s">
        <v>41</v>
      </c>
      <c r="P17" s="1">
        <v>5</v>
      </c>
      <c r="Q17" s="1"/>
      <c r="S17" s="1"/>
    </row>
    <row r="18" spans="1:19" ht="15.75" customHeight="1" x14ac:dyDescent="0.25">
      <c r="A18" s="107"/>
      <c r="B18" s="108">
        <f t="shared" si="0"/>
        <v>1</v>
      </c>
      <c r="C18" s="108"/>
      <c r="D18" s="109"/>
      <c r="E18" s="108">
        <f t="shared" si="1"/>
        <v>0</v>
      </c>
      <c r="F18" s="108"/>
      <c r="G18" s="110" t="s">
        <v>23</v>
      </c>
      <c r="H18" s="111"/>
      <c r="I18" s="112" t="s">
        <v>19</v>
      </c>
      <c r="J18" s="113" t="s">
        <v>403</v>
      </c>
      <c r="K18" s="112" t="s">
        <v>20</v>
      </c>
      <c r="L18" s="114" t="s">
        <v>42</v>
      </c>
      <c r="M18" s="114">
        <v>14</v>
      </c>
      <c r="N18" s="1"/>
      <c r="P18" s="1">
        <v>5</v>
      </c>
      <c r="Q18" s="1"/>
    </row>
    <row r="19" spans="1:19" ht="15.75" customHeight="1" x14ac:dyDescent="0.25">
      <c r="A19" s="107"/>
      <c r="B19" s="108">
        <f t="shared" si="0"/>
        <v>1</v>
      </c>
      <c r="C19" s="108"/>
      <c r="D19" s="109"/>
      <c r="E19" s="108">
        <f t="shared" si="1"/>
        <v>0</v>
      </c>
      <c r="F19" s="108"/>
      <c r="G19" s="116"/>
      <c r="H19" s="111"/>
      <c r="I19" s="112" t="s">
        <v>19</v>
      </c>
      <c r="J19" s="113" t="s">
        <v>403</v>
      </c>
      <c r="K19" s="112" t="s">
        <v>20</v>
      </c>
      <c r="L19" s="114" t="s">
        <v>28</v>
      </c>
      <c r="M19" s="114">
        <v>15</v>
      </c>
    </row>
    <row r="20" spans="1:19" ht="15.75" customHeight="1" x14ac:dyDescent="0.25">
      <c r="A20" s="115">
        <v>7</v>
      </c>
      <c r="B20" s="108">
        <f t="shared" si="0"/>
        <v>1</v>
      </c>
      <c r="C20" s="108"/>
      <c r="D20" s="109"/>
      <c r="E20" s="108">
        <f t="shared" si="1"/>
        <v>0</v>
      </c>
      <c r="F20" s="108"/>
      <c r="G20" s="110"/>
      <c r="H20" s="111"/>
      <c r="I20" s="112" t="s">
        <v>19</v>
      </c>
      <c r="J20" s="113" t="s">
        <v>403</v>
      </c>
      <c r="K20" s="112" t="s">
        <v>20</v>
      </c>
      <c r="L20" s="114" t="s">
        <v>43</v>
      </c>
      <c r="M20" s="114">
        <v>16</v>
      </c>
      <c r="N20" s="1"/>
      <c r="O20" s="9" t="s">
        <v>44</v>
      </c>
      <c r="P20" s="1">
        <v>6</v>
      </c>
      <c r="Q20" s="1"/>
      <c r="S20" s="1"/>
    </row>
    <row r="21" spans="1:19" ht="15.75" customHeight="1" x14ac:dyDescent="0.25">
      <c r="A21" s="107"/>
      <c r="B21" s="108">
        <f t="shared" si="0"/>
        <v>1</v>
      </c>
      <c r="C21" s="108"/>
      <c r="D21" s="109"/>
      <c r="E21" s="108">
        <f t="shared" si="1"/>
        <v>0</v>
      </c>
      <c r="F21" s="108"/>
      <c r="G21" s="110" t="s">
        <v>23</v>
      </c>
      <c r="H21" s="111"/>
      <c r="I21" s="112" t="s">
        <v>19</v>
      </c>
      <c r="J21" s="113" t="s">
        <v>403</v>
      </c>
      <c r="K21" s="112" t="s">
        <v>20</v>
      </c>
      <c r="L21" s="114" t="s">
        <v>46</v>
      </c>
      <c r="M21" s="114">
        <v>17</v>
      </c>
      <c r="N21" s="1"/>
      <c r="P21" s="1">
        <v>6</v>
      </c>
      <c r="Q21" s="1"/>
    </row>
    <row r="22" spans="1:19" ht="15.75" customHeight="1" x14ac:dyDescent="0.25">
      <c r="A22" s="115">
        <v>8</v>
      </c>
      <c r="B22" s="108">
        <f t="shared" si="0"/>
        <v>1</v>
      </c>
      <c r="C22" s="108"/>
      <c r="D22" s="109"/>
      <c r="E22" s="108">
        <f t="shared" si="1"/>
        <v>0</v>
      </c>
      <c r="F22" s="108"/>
      <c r="G22" s="110"/>
      <c r="H22" s="111"/>
      <c r="I22" s="112" t="s">
        <v>19</v>
      </c>
      <c r="J22" s="113" t="s">
        <v>403</v>
      </c>
      <c r="K22" s="112" t="s">
        <v>20</v>
      </c>
      <c r="L22" s="114" t="s">
        <v>47</v>
      </c>
      <c r="M22" s="114">
        <v>18</v>
      </c>
      <c r="N22" s="1"/>
      <c r="O22" s="9" t="s">
        <v>48</v>
      </c>
      <c r="P22" s="1">
        <v>7</v>
      </c>
      <c r="Q22" s="1"/>
      <c r="S22" s="1"/>
    </row>
    <row r="23" spans="1:19" ht="15.75" customHeight="1" x14ac:dyDescent="0.25">
      <c r="A23" s="107"/>
      <c r="B23" s="108">
        <f t="shared" si="0"/>
        <v>1</v>
      </c>
      <c r="C23" s="108"/>
      <c r="D23" s="109"/>
      <c r="E23" s="108">
        <f t="shared" si="1"/>
        <v>0</v>
      </c>
      <c r="F23" s="108"/>
      <c r="G23" s="110" t="s">
        <v>23</v>
      </c>
      <c r="H23" s="111"/>
      <c r="I23" s="112" t="s">
        <v>19</v>
      </c>
      <c r="J23" s="113" t="s">
        <v>403</v>
      </c>
      <c r="K23" s="112" t="s">
        <v>20</v>
      </c>
      <c r="L23" s="114" t="s">
        <v>49</v>
      </c>
      <c r="M23" s="114">
        <v>19</v>
      </c>
      <c r="N23" s="1"/>
      <c r="P23" s="1">
        <v>7</v>
      </c>
      <c r="Q23" s="1"/>
    </row>
    <row r="24" spans="1:19" ht="15.75" customHeight="1" x14ac:dyDescent="0.25">
      <c r="A24" s="107"/>
      <c r="B24" s="108">
        <f t="shared" si="0"/>
        <v>1</v>
      </c>
      <c r="C24" s="108"/>
      <c r="D24" s="109"/>
      <c r="E24" s="108">
        <f t="shared" si="1"/>
        <v>0</v>
      </c>
      <c r="F24" s="108"/>
      <c r="G24" s="110"/>
      <c r="H24" s="111"/>
      <c r="I24" s="112" t="s">
        <v>19</v>
      </c>
      <c r="J24" s="113" t="s">
        <v>403</v>
      </c>
      <c r="K24" s="112" t="s">
        <v>20</v>
      </c>
      <c r="L24" s="114" t="s">
        <v>28</v>
      </c>
      <c r="M24" s="114">
        <v>20</v>
      </c>
      <c r="N24" s="1"/>
      <c r="P24" s="1"/>
      <c r="Q24" s="1"/>
    </row>
    <row r="25" spans="1:19" ht="15.75" customHeight="1" x14ac:dyDescent="0.25">
      <c r="A25" s="117"/>
      <c r="B25" s="108">
        <f t="shared" si="0"/>
        <v>1</v>
      </c>
      <c r="C25" s="108"/>
      <c r="D25" s="109"/>
      <c r="E25" s="108">
        <f t="shared" si="1"/>
        <v>0</v>
      </c>
      <c r="F25" s="108"/>
      <c r="G25" s="116"/>
      <c r="H25" s="118"/>
      <c r="I25" s="113"/>
      <c r="J25" s="113"/>
      <c r="K25" s="113"/>
      <c r="L25" s="119"/>
      <c r="M25" s="119"/>
      <c r="S25" s="2"/>
    </row>
    <row r="26" spans="1:19" ht="15.75" customHeight="1" x14ac:dyDescent="0.25">
      <c r="A26" s="107"/>
      <c r="B26" s="108">
        <f t="shared" si="0"/>
        <v>1</v>
      </c>
      <c r="C26" s="108"/>
      <c r="D26" s="109"/>
      <c r="E26" s="108">
        <f t="shared" si="1"/>
        <v>0</v>
      </c>
      <c r="F26" s="108"/>
      <c r="G26" s="116"/>
      <c r="H26" s="118"/>
      <c r="I26" s="113"/>
      <c r="J26" s="113"/>
      <c r="K26" s="113"/>
      <c r="L26" s="119"/>
      <c r="M26" s="119"/>
    </row>
    <row r="27" spans="1:19" ht="15.75" customHeight="1" x14ac:dyDescent="0.25">
      <c r="A27" s="115">
        <v>10</v>
      </c>
      <c r="B27" s="108">
        <f t="shared" si="0"/>
        <v>1</v>
      </c>
      <c r="C27" s="108"/>
      <c r="D27" s="109"/>
      <c r="E27" s="108">
        <f t="shared" si="1"/>
        <v>0</v>
      </c>
      <c r="F27" s="108"/>
      <c r="G27" s="116"/>
      <c r="H27" s="111"/>
      <c r="I27" s="112" t="s">
        <v>51</v>
      </c>
      <c r="J27" s="113" t="s">
        <v>404</v>
      </c>
      <c r="K27" s="112" t="s">
        <v>52</v>
      </c>
      <c r="L27" s="114" t="s">
        <v>21</v>
      </c>
      <c r="M27" s="114">
        <v>1</v>
      </c>
      <c r="O27" s="9" t="s">
        <v>13</v>
      </c>
      <c r="P27" s="1">
        <v>0</v>
      </c>
      <c r="S27" s="1"/>
    </row>
    <row r="28" spans="1:19" ht="15.75" customHeight="1" x14ac:dyDescent="0.25">
      <c r="A28" s="107"/>
      <c r="B28" s="108">
        <f t="shared" si="0"/>
        <v>1</v>
      </c>
      <c r="C28" s="108"/>
      <c r="D28" s="109"/>
      <c r="E28" s="108">
        <f t="shared" si="1"/>
        <v>0</v>
      </c>
      <c r="F28" s="108"/>
      <c r="G28" s="110" t="s">
        <v>23</v>
      </c>
      <c r="H28" s="111"/>
      <c r="I28" s="112" t="s">
        <v>51</v>
      </c>
      <c r="J28" s="113" t="s">
        <v>404</v>
      </c>
      <c r="K28" s="112" t="s">
        <v>52</v>
      </c>
      <c r="L28" s="114" t="s">
        <v>24</v>
      </c>
      <c r="M28" s="114">
        <v>2</v>
      </c>
      <c r="P28" s="1">
        <v>0</v>
      </c>
      <c r="Q28" s="1"/>
    </row>
    <row r="29" spans="1:19" ht="15.75" customHeight="1" x14ac:dyDescent="0.25">
      <c r="A29" s="115">
        <v>11</v>
      </c>
      <c r="B29" s="108">
        <f t="shared" si="0"/>
        <v>1</v>
      </c>
      <c r="C29" s="108"/>
      <c r="D29" s="109"/>
      <c r="E29" s="108">
        <f t="shared" si="1"/>
        <v>0</v>
      </c>
      <c r="F29" s="108"/>
      <c r="G29" s="110"/>
      <c r="H29" s="111"/>
      <c r="I29" s="112" t="s">
        <v>51</v>
      </c>
      <c r="J29" s="113" t="s">
        <v>404</v>
      </c>
      <c r="K29" s="112" t="s">
        <v>52</v>
      </c>
      <c r="L29" s="114" t="s">
        <v>25</v>
      </c>
      <c r="M29" s="114">
        <v>3</v>
      </c>
      <c r="O29" s="9" t="s">
        <v>15</v>
      </c>
      <c r="P29" s="1">
        <v>1</v>
      </c>
      <c r="Q29" s="1"/>
      <c r="S29" s="1"/>
    </row>
    <row r="30" spans="1:19" ht="15.75" customHeight="1" x14ac:dyDescent="0.25">
      <c r="A30" s="107"/>
      <c r="B30" s="108">
        <f t="shared" si="0"/>
        <v>1</v>
      </c>
      <c r="C30" s="108"/>
      <c r="D30" s="109"/>
      <c r="E30" s="108">
        <f t="shared" si="1"/>
        <v>0</v>
      </c>
      <c r="F30" s="108"/>
      <c r="G30" s="110" t="s">
        <v>23</v>
      </c>
      <c r="H30" s="111"/>
      <c r="I30" s="112" t="s">
        <v>51</v>
      </c>
      <c r="J30" s="113" t="s">
        <v>404</v>
      </c>
      <c r="K30" s="112" t="s">
        <v>52</v>
      </c>
      <c r="L30" s="114" t="s">
        <v>27</v>
      </c>
      <c r="M30" s="114">
        <v>4</v>
      </c>
      <c r="P30" s="1">
        <v>1</v>
      </c>
      <c r="Q30" s="1"/>
    </row>
    <row r="31" spans="1:19" ht="15.75" customHeight="1" x14ac:dyDescent="0.25">
      <c r="A31" s="107"/>
      <c r="B31" s="108">
        <f t="shared" si="0"/>
        <v>1</v>
      </c>
      <c r="C31" s="108"/>
      <c r="D31" s="109"/>
      <c r="E31" s="108">
        <f t="shared" si="1"/>
        <v>0</v>
      </c>
      <c r="F31" s="108"/>
      <c r="G31" s="116"/>
      <c r="H31" s="111"/>
      <c r="I31" s="112" t="s">
        <v>51</v>
      </c>
      <c r="J31" s="113" t="s">
        <v>404</v>
      </c>
      <c r="K31" s="112" t="s">
        <v>52</v>
      </c>
      <c r="L31" s="114" t="s">
        <v>28</v>
      </c>
      <c r="M31" s="114">
        <v>5</v>
      </c>
    </row>
    <row r="32" spans="1:19" ht="15.75" customHeight="1" x14ac:dyDescent="0.25">
      <c r="A32" s="115">
        <v>12</v>
      </c>
      <c r="B32" s="108">
        <f t="shared" si="0"/>
        <v>1</v>
      </c>
      <c r="C32" s="108"/>
      <c r="D32" s="109"/>
      <c r="E32" s="108">
        <f t="shared" si="1"/>
        <v>0</v>
      </c>
      <c r="F32" s="108"/>
      <c r="G32" s="110"/>
      <c r="H32" s="111"/>
      <c r="I32" s="112" t="s">
        <v>51</v>
      </c>
      <c r="J32" s="113" t="s">
        <v>404</v>
      </c>
      <c r="K32" s="112" t="s">
        <v>52</v>
      </c>
      <c r="L32" s="114" t="s">
        <v>30</v>
      </c>
      <c r="M32" s="114">
        <v>6</v>
      </c>
      <c r="O32" s="9" t="s">
        <v>16</v>
      </c>
      <c r="P32" s="1">
        <v>2</v>
      </c>
      <c r="Q32" s="1"/>
      <c r="S32" s="1"/>
    </row>
    <row r="33" spans="1:19" ht="15.75" customHeight="1" x14ac:dyDescent="0.25">
      <c r="A33" s="107"/>
      <c r="B33" s="108">
        <f t="shared" si="0"/>
        <v>1</v>
      </c>
      <c r="C33" s="108"/>
      <c r="D33" s="109"/>
      <c r="E33" s="108">
        <f t="shared" si="1"/>
        <v>0</v>
      </c>
      <c r="F33" s="108"/>
      <c r="G33" s="110" t="s">
        <v>23</v>
      </c>
      <c r="H33" s="111"/>
      <c r="I33" s="112" t="s">
        <v>51</v>
      </c>
      <c r="J33" s="113" t="s">
        <v>404</v>
      </c>
      <c r="K33" s="112" t="s">
        <v>52</v>
      </c>
      <c r="L33" s="114" t="s">
        <v>32</v>
      </c>
      <c r="M33" s="114">
        <v>7</v>
      </c>
      <c r="P33" s="1">
        <v>2</v>
      </c>
      <c r="Q33" s="1"/>
    </row>
    <row r="34" spans="1:19" ht="15.75" customHeight="1" x14ac:dyDescent="0.25">
      <c r="A34" s="115">
        <v>13</v>
      </c>
      <c r="B34" s="108">
        <f t="shared" si="0"/>
        <v>1</v>
      </c>
      <c r="C34" s="108"/>
      <c r="D34" s="109"/>
      <c r="E34" s="108">
        <f t="shared" si="1"/>
        <v>0</v>
      </c>
      <c r="F34" s="108"/>
      <c r="G34" s="110"/>
      <c r="H34" s="111"/>
      <c r="I34" s="112" t="s">
        <v>51</v>
      </c>
      <c r="J34" s="113" t="s">
        <v>404</v>
      </c>
      <c r="K34" s="112" t="s">
        <v>52</v>
      </c>
      <c r="L34" s="114" t="s">
        <v>33</v>
      </c>
      <c r="M34" s="114">
        <v>8</v>
      </c>
      <c r="O34" s="9" t="s">
        <v>17</v>
      </c>
      <c r="P34" s="1">
        <v>3</v>
      </c>
      <c r="Q34" s="1"/>
      <c r="S34" s="1"/>
    </row>
    <row r="35" spans="1:19" ht="15.75" customHeight="1" x14ac:dyDescent="0.25">
      <c r="A35" s="107"/>
      <c r="B35" s="108">
        <f t="shared" si="0"/>
        <v>1</v>
      </c>
      <c r="C35" s="108"/>
      <c r="D35" s="109"/>
      <c r="E35" s="108">
        <f t="shared" si="1"/>
        <v>0</v>
      </c>
      <c r="F35" s="108"/>
      <c r="G35" s="110" t="s">
        <v>23</v>
      </c>
      <c r="H35" s="111"/>
      <c r="I35" s="112" t="s">
        <v>51</v>
      </c>
      <c r="J35" s="113" t="s">
        <v>404</v>
      </c>
      <c r="K35" s="112" t="s">
        <v>52</v>
      </c>
      <c r="L35" s="114" t="s">
        <v>35</v>
      </c>
      <c r="M35" s="114">
        <v>9</v>
      </c>
      <c r="P35" s="1">
        <v>3</v>
      </c>
      <c r="Q35" s="1"/>
    </row>
    <row r="36" spans="1:19" ht="15.75" customHeight="1" x14ac:dyDescent="0.25">
      <c r="A36" s="107"/>
      <c r="B36" s="108">
        <f t="shared" ref="B36:B67" si="2">COUNTIF(A:A,A36)</f>
        <v>1</v>
      </c>
      <c r="C36" s="108"/>
      <c r="D36" s="109"/>
      <c r="E36" s="108">
        <f t="shared" si="1"/>
        <v>0</v>
      </c>
      <c r="F36" s="108"/>
      <c r="G36" s="116"/>
      <c r="H36" s="111"/>
      <c r="I36" s="112" t="s">
        <v>51</v>
      </c>
      <c r="J36" s="113" t="s">
        <v>404</v>
      </c>
      <c r="K36" s="112" t="s">
        <v>52</v>
      </c>
      <c r="L36" s="114" t="s">
        <v>28</v>
      </c>
      <c r="M36" s="114">
        <v>10</v>
      </c>
    </row>
    <row r="37" spans="1:19" ht="15.75" customHeight="1" x14ac:dyDescent="0.25">
      <c r="A37" s="115">
        <v>14</v>
      </c>
      <c r="B37" s="108">
        <f t="shared" si="2"/>
        <v>1</v>
      </c>
      <c r="C37" s="108"/>
      <c r="D37" s="109"/>
      <c r="E37" s="108">
        <f t="shared" ref="E37:E68" si="3">COUNTIF(D:D,D37)</f>
        <v>0</v>
      </c>
      <c r="F37" s="108"/>
      <c r="G37" s="110"/>
      <c r="H37" s="111"/>
      <c r="I37" s="112" t="s">
        <v>51</v>
      </c>
      <c r="J37" s="113" t="s">
        <v>404</v>
      </c>
      <c r="K37" s="112" t="s">
        <v>52</v>
      </c>
      <c r="L37" s="114" t="s">
        <v>36</v>
      </c>
      <c r="M37" s="114">
        <v>11</v>
      </c>
      <c r="O37" s="9" t="s">
        <v>29</v>
      </c>
      <c r="P37" s="1">
        <v>4</v>
      </c>
      <c r="Q37" s="1"/>
      <c r="S37" s="1"/>
    </row>
    <row r="38" spans="1:19" ht="15.75" customHeight="1" x14ac:dyDescent="0.25">
      <c r="A38" s="107"/>
      <c r="B38" s="108">
        <f t="shared" si="2"/>
        <v>1</v>
      </c>
      <c r="C38" s="108"/>
      <c r="D38" s="109"/>
      <c r="E38" s="108">
        <f t="shared" si="3"/>
        <v>0</v>
      </c>
      <c r="F38" s="108"/>
      <c r="G38" s="110" t="s">
        <v>23</v>
      </c>
      <c r="H38" s="111"/>
      <c r="I38" s="112" t="s">
        <v>51</v>
      </c>
      <c r="J38" s="113" t="s">
        <v>404</v>
      </c>
      <c r="K38" s="112" t="s">
        <v>52</v>
      </c>
      <c r="L38" s="114" t="s">
        <v>39</v>
      </c>
      <c r="M38" s="114">
        <v>12</v>
      </c>
      <c r="P38" s="1">
        <v>4</v>
      </c>
      <c r="Q38" s="1"/>
    </row>
    <row r="39" spans="1:19" ht="15.75" customHeight="1" x14ac:dyDescent="0.25">
      <c r="A39" s="115">
        <v>15</v>
      </c>
      <c r="B39" s="108">
        <f t="shared" si="2"/>
        <v>1</v>
      </c>
      <c r="C39" s="108"/>
      <c r="D39" s="109"/>
      <c r="E39" s="108">
        <f t="shared" si="3"/>
        <v>0</v>
      </c>
      <c r="F39" s="108"/>
      <c r="G39" s="110"/>
      <c r="H39" s="111"/>
      <c r="I39" s="112" t="s">
        <v>51</v>
      </c>
      <c r="J39" s="113" t="s">
        <v>404</v>
      </c>
      <c r="K39" s="112" t="s">
        <v>52</v>
      </c>
      <c r="L39" s="114" t="s">
        <v>40</v>
      </c>
      <c r="M39" s="114">
        <v>13</v>
      </c>
      <c r="O39" s="9" t="s">
        <v>55</v>
      </c>
      <c r="P39" s="1">
        <v>5</v>
      </c>
      <c r="Q39" s="1"/>
      <c r="S39" s="1"/>
    </row>
    <row r="40" spans="1:19" ht="15.75" customHeight="1" x14ac:dyDescent="0.25">
      <c r="A40" s="107"/>
      <c r="B40" s="108">
        <f t="shared" si="2"/>
        <v>1</v>
      </c>
      <c r="C40" s="108"/>
      <c r="D40" s="109"/>
      <c r="E40" s="108">
        <f t="shared" si="3"/>
        <v>0</v>
      </c>
      <c r="F40" s="108"/>
      <c r="G40" s="110" t="s">
        <v>23</v>
      </c>
      <c r="H40" s="111"/>
      <c r="I40" s="112" t="s">
        <v>51</v>
      </c>
      <c r="J40" s="113" t="s">
        <v>404</v>
      </c>
      <c r="K40" s="112" t="s">
        <v>52</v>
      </c>
      <c r="L40" s="114" t="s">
        <v>42</v>
      </c>
      <c r="M40" s="114">
        <v>14</v>
      </c>
      <c r="P40" s="1">
        <v>5</v>
      </c>
      <c r="Q40" s="1"/>
    </row>
    <row r="41" spans="1:19" ht="15.75" customHeight="1" x14ac:dyDescent="0.25">
      <c r="A41" s="107"/>
      <c r="B41" s="108">
        <f t="shared" si="2"/>
        <v>1</v>
      </c>
      <c r="C41" s="108"/>
      <c r="D41" s="109"/>
      <c r="E41" s="108">
        <f t="shared" si="3"/>
        <v>0</v>
      </c>
      <c r="F41" s="108"/>
      <c r="G41" s="116"/>
      <c r="H41" s="111"/>
      <c r="I41" s="112" t="s">
        <v>51</v>
      </c>
      <c r="J41" s="113" t="s">
        <v>404</v>
      </c>
      <c r="K41" s="112" t="s">
        <v>52</v>
      </c>
      <c r="L41" s="114" t="s">
        <v>28</v>
      </c>
      <c r="M41" s="114">
        <v>15</v>
      </c>
    </row>
    <row r="42" spans="1:19" ht="15.75" customHeight="1" x14ac:dyDescent="0.25">
      <c r="A42" s="115">
        <v>16</v>
      </c>
      <c r="B42" s="108">
        <f t="shared" si="2"/>
        <v>1</v>
      </c>
      <c r="C42" s="108"/>
      <c r="D42" s="109"/>
      <c r="E42" s="108">
        <f t="shared" si="3"/>
        <v>0</v>
      </c>
      <c r="F42" s="108"/>
      <c r="G42" s="110"/>
      <c r="H42" s="111"/>
      <c r="I42" s="112" t="s">
        <v>51</v>
      </c>
      <c r="J42" s="113" t="s">
        <v>404</v>
      </c>
      <c r="K42" s="112" t="s">
        <v>52</v>
      </c>
      <c r="L42" s="114" t="s">
        <v>43</v>
      </c>
      <c r="M42" s="114">
        <v>16</v>
      </c>
      <c r="O42" s="9" t="s">
        <v>56</v>
      </c>
      <c r="P42" s="1">
        <v>6</v>
      </c>
      <c r="Q42" s="1"/>
      <c r="S42" s="1"/>
    </row>
    <row r="43" spans="1:19" ht="15.75" customHeight="1" x14ac:dyDescent="0.25">
      <c r="A43" s="107"/>
      <c r="B43" s="108">
        <f t="shared" si="2"/>
        <v>1</v>
      </c>
      <c r="C43" s="108"/>
      <c r="D43" s="109"/>
      <c r="E43" s="108">
        <f t="shared" si="3"/>
        <v>0</v>
      </c>
      <c r="F43" s="108"/>
      <c r="G43" s="110" t="s">
        <v>23</v>
      </c>
      <c r="H43" s="111"/>
      <c r="I43" s="112" t="s">
        <v>51</v>
      </c>
      <c r="J43" s="113" t="s">
        <v>404</v>
      </c>
      <c r="K43" s="112" t="s">
        <v>52</v>
      </c>
      <c r="L43" s="114" t="s">
        <v>46</v>
      </c>
      <c r="M43" s="114">
        <v>17</v>
      </c>
      <c r="P43" s="1">
        <v>6</v>
      </c>
      <c r="Q43" s="1"/>
    </row>
    <row r="44" spans="1:19" ht="15.75" customHeight="1" x14ac:dyDescent="0.25">
      <c r="A44" s="115">
        <v>17</v>
      </c>
      <c r="B44" s="108">
        <f t="shared" si="2"/>
        <v>1</v>
      </c>
      <c r="C44" s="108"/>
      <c r="D44" s="109"/>
      <c r="E44" s="108">
        <f t="shared" si="3"/>
        <v>0</v>
      </c>
      <c r="F44" s="108"/>
      <c r="G44" s="110"/>
      <c r="H44" s="111"/>
      <c r="I44" s="112" t="s">
        <v>51</v>
      </c>
      <c r="J44" s="113" t="s">
        <v>404</v>
      </c>
      <c r="K44" s="112" t="s">
        <v>52</v>
      </c>
      <c r="L44" s="114" t="s">
        <v>47</v>
      </c>
      <c r="M44" s="114">
        <v>18</v>
      </c>
      <c r="O44" s="9" t="s">
        <v>57</v>
      </c>
      <c r="P44" s="1">
        <v>7</v>
      </c>
      <c r="Q44" s="1"/>
      <c r="S44" s="1"/>
    </row>
    <row r="45" spans="1:19" ht="15.75" customHeight="1" x14ac:dyDescent="0.25">
      <c r="A45" s="107"/>
      <c r="B45" s="108">
        <f t="shared" si="2"/>
        <v>1</v>
      </c>
      <c r="C45" s="108"/>
      <c r="D45" s="109"/>
      <c r="E45" s="108">
        <f t="shared" si="3"/>
        <v>0</v>
      </c>
      <c r="F45" s="108"/>
      <c r="G45" s="110" t="s">
        <v>23</v>
      </c>
      <c r="H45" s="111"/>
      <c r="I45" s="112" t="s">
        <v>51</v>
      </c>
      <c r="J45" s="113" t="s">
        <v>404</v>
      </c>
      <c r="K45" s="112" t="s">
        <v>52</v>
      </c>
      <c r="L45" s="114" t="s">
        <v>49</v>
      </c>
      <c r="M45" s="114">
        <v>19</v>
      </c>
      <c r="P45" s="1">
        <v>7</v>
      </c>
      <c r="Q45" s="1"/>
    </row>
    <row r="46" spans="1:19" ht="15.75" customHeight="1" x14ac:dyDescent="0.25">
      <c r="A46" s="107"/>
      <c r="B46" s="108">
        <f t="shared" si="2"/>
        <v>1</v>
      </c>
      <c r="C46" s="108"/>
      <c r="D46" s="109"/>
      <c r="E46" s="108">
        <f t="shared" si="3"/>
        <v>0</v>
      </c>
      <c r="F46" s="108"/>
      <c r="G46" s="116"/>
      <c r="H46" s="111"/>
      <c r="I46" s="112" t="s">
        <v>51</v>
      </c>
      <c r="J46" s="113" t="s">
        <v>404</v>
      </c>
      <c r="K46" s="112" t="s">
        <v>52</v>
      </c>
      <c r="L46" s="114" t="s">
        <v>28</v>
      </c>
      <c r="M46" s="114">
        <v>20</v>
      </c>
    </row>
    <row r="47" spans="1:19" ht="15.75" customHeight="1" x14ac:dyDescent="0.25">
      <c r="A47" s="107"/>
      <c r="B47" s="108">
        <f t="shared" si="2"/>
        <v>1</v>
      </c>
      <c r="C47" s="108"/>
      <c r="D47" s="109"/>
      <c r="E47" s="108">
        <f t="shared" si="3"/>
        <v>0</v>
      </c>
      <c r="F47" s="108"/>
      <c r="G47" s="116"/>
      <c r="H47" s="118"/>
      <c r="I47" s="113"/>
      <c r="J47" s="113"/>
      <c r="K47" s="113"/>
      <c r="L47" s="119"/>
      <c r="M47" s="119"/>
    </row>
    <row r="48" spans="1:19" ht="15.75" customHeight="1" x14ac:dyDescent="0.25">
      <c r="A48" s="107"/>
      <c r="B48" s="108">
        <f t="shared" si="2"/>
        <v>1</v>
      </c>
      <c r="C48" s="108"/>
      <c r="D48" s="109"/>
      <c r="E48" s="108">
        <f t="shared" si="3"/>
        <v>0</v>
      </c>
      <c r="F48" s="108"/>
      <c r="G48" s="116"/>
      <c r="H48" s="118"/>
      <c r="I48" s="113"/>
      <c r="J48" s="113"/>
      <c r="K48" s="113"/>
      <c r="L48" s="119"/>
      <c r="M48" s="119"/>
    </row>
    <row r="49" spans="1:19" ht="15.75" customHeight="1" x14ac:dyDescent="0.25">
      <c r="A49" s="115">
        <v>19</v>
      </c>
      <c r="B49" s="108">
        <f t="shared" si="2"/>
        <v>1</v>
      </c>
      <c r="C49" s="108"/>
      <c r="D49" s="109"/>
      <c r="E49" s="108">
        <f t="shared" si="3"/>
        <v>0</v>
      </c>
      <c r="F49" s="108"/>
      <c r="G49" s="116"/>
      <c r="H49" s="111"/>
      <c r="I49" s="112" t="s">
        <v>58</v>
      </c>
      <c r="J49" s="113" t="s">
        <v>406</v>
      </c>
      <c r="K49" s="112" t="s">
        <v>59</v>
      </c>
      <c r="L49" s="114" t="s">
        <v>21</v>
      </c>
      <c r="M49" s="114">
        <v>1</v>
      </c>
      <c r="O49" s="9" t="s">
        <v>60</v>
      </c>
      <c r="P49">
        <v>0</v>
      </c>
      <c r="S49" s="1"/>
    </row>
    <row r="50" spans="1:19" ht="15.75" customHeight="1" x14ac:dyDescent="0.25">
      <c r="A50" s="107"/>
      <c r="B50" s="108">
        <f t="shared" si="2"/>
        <v>1</v>
      </c>
      <c r="C50" s="108"/>
      <c r="D50" s="109"/>
      <c r="E50" s="108">
        <f t="shared" si="3"/>
        <v>0</v>
      </c>
      <c r="F50" s="108"/>
      <c r="G50" s="110" t="s">
        <v>23</v>
      </c>
      <c r="H50" s="111"/>
      <c r="I50" s="112" t="s">
        <v>58</v>
      </c>
      <c r="J50" s="113" t="s">
        <v>406</v>
      </c>
      <c r="K50" s="112" t="s">
        <v>59</v>
      </c>
      <c r="L50" s="114" t="s">
        <v>24</v>
      </c>
      <c r="M50" s="114">
        <v>2</v>
      </c>
      <c r="P50">
        <v>0</v>
      </c>
      <c r="Q50" s="1"/>
    </row>
    <row r="51" spans="1:19" ht="15.75" customHeight="1" x14ac:dyDescent="0.25">
      <c r="A51" s="115">
        <v>20</v>
      </c>
      <c r="B51" s="108">
        <f t="shared" si="2"/>
        <v>1</v>
      </c>
      <c r="C51" s="108"/>
      <c r="D51" s="109"/>
      <c r="E51" s="108">
        <f t="shared" si="3"/>
        <v>0</v>
      </c>
      <c r="F51" s="108"/>
      <c r="G51" s="116"/>
      <c r="H51" s="111"/>
      <c r="I51" s="112" t="s">
        <v>58</v>
      </c>
      <c r="J51" s="113" t="s">
        <v>406</v>
      </c>
      <c r="K51" s="112" t="s">
        <v>59</v>
      </c>
      <c r="L51" s="114" t="s">
        <v>25</v>
      </c>
      <c r="M51" s="114">
        <v>3</v>
      </c>
      <c r="O51" s="9" t="s">
        <v>61</v>
      </c>
      <c r="P51">
        <v>1</v>
      </c>
      <c r="S51" s="1"/>
    </row>
    <row r="52" spans="1:19" ht="15.75" customHeight="1" x14ac:dyDescent="0.25">
      <c r="A52" s="107"/>
      <c r="B52" s="108">
        <f t="shared" si="2"/>
        <v>1</v>
      </c>
      <c r="C52" s="108"/>
      <c r="D52" s="109"/>
      <c r="E52" s="108">
        <f t="shared" si="3"/>
        <v>0</v>
      </c>
      <c r="F52" s="108"/>
      <c r="G52" s="110" t="s">
        <v>23</v>
      </c>
      <c r="H52" s="111"/>
      <c r="I52" s="112" t="s">
        <v>58</v>
      </c>
      <c r="J52" s="113" t="s">
        <v>406</v>
      </c>
      <c r="K52" s="112" t="s">
        <v>59</v>
      </c>
      <c r="L52" s="114" t="s">
        <v>27</v>
      </c>
      <c r="M52" s="114">
        <v>4</v>
      </c>
      <c r="P52">
        <v>1</v>
      </c>
      <c r="Q52" s="1"/>
    </row>
    <row r="53" spans="1:19" ht="15.75" customHeight="1" x14ac:dyDescent="0.25">
      <c r="A53" s="115">
        <v>21</v>
      </c>
      <c r="B53" s="108">
        <f t="shared" si="2"/>
        <v>1</v>
      </c>
      <c r="C53" s="108"/>
      <c r="D53" s="109"/>
      <c r="E53" s="108">
        <f t="shared" si="3"/>
        <v>0</v>
      </c>
      <c r="F53" s="108"/>
      <c r="G53" s="116"/>
      <c r="H53" s="111"/>
      <c r="I53" s="112" t="s">
        <v>58</v>
      </c>
      <c r="J53" s="113" t="s">
        <v>406</v>
      </c>
      <c r="K53" s="112" t="s">
        <v>59</v>
      </c>
      <c r="L53" s="114" t="s">
        <v>30</v>
      </c>
      <c r="M53" s="114">
        <v>5</v>
      </c>
      <c r="O53" s="9" t="s">
        <v>63</v>
      </c>
      <c r="P53">
        <v>2</v>
      </c>
      <c r="S53" s="1"/>
    </row>
    <row r="54" spans="1:19" ht="15.75" customHeight="1" x14ac:dyDescent="0.25">
      <c r="A54" s="107"/>
      <c r="B54" s="108">
        <f t="shared" si="2"/>
        <v>1</v>
      </c>
      <c r="C54" s="108"/>
      <c r="D54" s="109"/>
      <c r="E54" s="108">
        <f t="shared" si="3"/>
        <v>0</v>
      </c>
      <c r="F54" s="108"/>
      <c r="G54" s="110" t="s">
        <v>23</v>
      </c>
      <c r="H54" s="111"/>
      <c r="I54" s="112" t="s">
        <v>58</v>
      </c>
      <c r="J54" s="113" t="s">
        <v>406</v>
      </c>
      <c r="K54" s="112" t="s">
        <v>59</v>
      </c>
      <c r="L54" s="114" t="s">
        <v>32</v>
      </c>
      <c r="M54" s="114">
        <v>6</v>
      </c>
      <c r="P54">
        <v>2</v>
      </c>
      <c r="Q54" s="1"/>
    </row>
    <row r="55" spans="1:19" ht="15.75" customHeight="1" x14ac:dyDescent="0.25">
      <c r="A55" s="115">
        <v>22</v>
      </c>
      <c r="B55" s="108">
        <f t="shared" si="2"/>
        <v>1</v>
      </c>
      <c r="C55" s="108"/>
      <c r="D55" s="109"/>
      <c r="E55" s="108">
        <f t="shared" si="3"/>
        <v>0</v>
      </c>
      <c r="F55" s="108"/>
      <c r="G55" s="116"/>
      <c r="H55" s="111"/>
      <c r="I55" s="112" t="s">
        <v>58</v>
      </c>
      <c r="J55" s="113" t="s">
        <v>406</v>
      </c>
      <c r="K55" s="112" t="s">
        <v>59</v>
      </c>
      <c r="L55" s="114" t="s">
        <v>33</v>
      </c>
      <c r="M55" s="114">
        <v>7</v>
      </c>
      <c r="O55" s="9" t="s">
        <v>64</v>
      </c>
      <c r="P55">
        <v>3</v>
      </c>
      <c r="S55" s="1"/>
    </row>
    <row r="56" spans="1:19" ht="15.75" customHeight="1" x14ac:dyDescent="0.25">
      <c r="A56" s="107"/>
      <c r="B56" s="108">
        <f t="shared" si="2"/>
        <v>1</v>
      </c>
      <c r="C56" s="108"/>
      <c r="D56" s="109"/>
      <c r="E56" s="108">
        <f t="shared" si="3"/>
        <v>0</v>
      </c>
      <c r="F56" s="108"/>
      <c r="G56" s="110" t="s">
        <v>23</v>
      </c>
      <c r="H56" s="111"/>
      <c r="I56" s="112" t="s">
        <v>58</v>
      </c>
      <c r="J56" s="113" t="s">
        <v>406</v>
      </c>
      <c r="K56" s="112" t="s">
        <v>59</v>
      </c>
      <c r="L56" s="114" t="s">
        <v>35</v>
      </c>
      <c r="M56" s="114">
        <v>8</v>
      </c>
      <c r="P56">
        <v>3</v>
      </c>
      <c r="Q56" s="1"/>
    </row>
    <row r="57" spans="1:19" ht="15.75" customHeight="1" x14ac:dyDescent="0.25">
      <c r="A57" s="115">
        <v>23</v>
      </c>
      <c r="B57" s="108">
        <f t="shared" si="2"/>
        <v>1</v>
      </c>
      <c r="C57" s="108"/>
      <c r="D57" s="109"/>
      <c r="E57" s="108">
        <f t="shared" si="3"/>
        <v>0</v>
      </c>
      <c r="F57" s="108"/>
      <c r="G57" s="116"/>
      <c r="H57" s="111"/>
      <c r="I57" s="112" t="s">
        <v>58</v>
      </c>
      <c r="J57" s="113" t="s">
        <v>406</v>
      </c>
      <c r="K57" s="112" t="s">
        <v>59</v>
      </c>
      <c r="L57" s="114" t="s">
        <v>36</v>
      </c>
      <c r="M57" s="114">
        <v>9</v>
      </c>
      <c r="O57" s="9" t="s">
        <v>65</v>
      </c>
      <c r="P57">
        <v>4</v>
      </c>
      <c r="S57" s="1"/>
    </row>
    <row r="58" spans="1:19" ht="15.75" customHeight="1" x14ac:dyDescent="0.25">
      <c r="A58" s="107"/>
      <c r="B58" s="108">
        <f t="shared" si="2"/>
        <v>1</v>
      </c>
      <c r="C58" s="108"/>
      <c r="D58" s="109"/>
      <c r="E58" s="108">
        <f t="shared" si="3"/>
        <v>0</v>
      </c>
      <c r="F58" s="108"/>
      <c r="G58" s="110" t="s">
        <v>23</v>
      </c>
      <c r="H58" s="111"/>
      <c r="I58" s="112" t="s">
        <v>58</v>
      </c>
      <c r="J58" s="113" t="s">
        <v>406</v>
      </c>
      <c r="K58" s="112" t="s">
        <v>59</v>
      </c>
      <c r="L58" s="114" t="s">
        <v>39</v>
      </c>
      <c r="M58" s="114">
        <v>10</v>
      </c>
      <c r="P58">
        <v>4</v>
      </c>
      <c r="Q58" s="1"/>
    </row>
    <row r="59" spans="1:19" ht="15.75" customHeight="1" x14ac:dyDescent="0.25">
      <c r="A59" s="115">
        <v>24</v>
      </c>
      <c r="B59" s="108">
        <f t="shared" si="2"/>
        <v>1</v>
      </c>
      <c r="C59" s="108"/>
      <c r="D59" s="109"/>
      <c r="E59" s="108">
        <f t="shared" si="3"/>
        <v>0</v>
      </c>
      <c r="F59" s="108"/>
      <c r="G59" s="116"/>
      <c r="H59" s="111"/>
      <c r="I59" s="112" t="s">
        <v>58</v>
      </c>
      <c r="J59" s="113" t="s">
        <v>406</v>
      </c>
      <c r="K59" s="112" t="s">
        <v>59</v>
      </c>
      <c r="L59" s="114" t="s">
        <v>40</v>
      </c>
      <c r="M59" s="114">
        <v>11</v>
      </c>
      <c r="O59" s="9" t="s">
        <v>67</v>
      </c>
      <c r="P59">
        <v>5</v>
      </c>
      <c r="S59" s="1"/>
    </row>
    <row r="60" spans="1:19" ht="15.75" customHeight="1" x14ac:dyDescent="0.25">
      <c r="A60" s="107"/>
      <c r="B60" s="108">
        <f t="shared" si="2"/>
        <v>1</v>
      </c>
      <c r="C60" s="108"/>
      <c r="D60" s="109"/>
      <c r="E60" s="108">
        <f t="shared" si="3"/>
        <v>0</v>
      </c>
      <c r="F60" s="108"/>
      <c r="G60" s="110" t="s">
        <v>23</v>
      </c>
      <c r="H60" s="111"/>
      <c r="I60" s="112" t="s">
        <v>58</v>
      </c>
      <c r="J60" s="113" t="s">
        <v>406</v>
      </c>
      <c r="K60" s="112" t="s">
        <v>59</v>
      </c>
      <c r="L60" s="114" t="s">
        <v>42</v>
      </c>
      <c r="M60" s="114">
        <v>12</v>
      </c>
      <c r="P60">
        <v>5</v>
      </c>
      <c r="Q60" s="1"/>
    </row>
    <row r="61" spans="1:19" ht="15.75" customHeight="1" x14ac:dyDescent="0.25">
      <c r="A61" s="115">
        <v>25</v>
      </c>
      <c r="B61" s="108">
        <f t="shared" si="2"/>
        <v>1</v>
      </c>
      <c r="C61" s="108"/>
      <c r="D61" s="109"/>
      <c r="E61" s="108">
        <f t="shared" si="3"/>
        <v>0</v>
      </c>
      <c r="F61" s="108"/>
      <c r="G61" s="116"/>
      <c r="H61" s="111"/>
      <c r="I61" s="112" t="s">
        <v>58</v>
      </c>
      <c r="J61" s="113" t="s">
        <v>406</v>
      </c>
      <c r="K61" s="112" t="s">
        <v>59</v>
      </c>
      <c r="L61" s="114" t="s">
        <v>43</v>
      </c>
      <c r="M61" s="114">
        <v>13</v>
      </c>
      <c r="O61" s="9" t="s">
        <v>68</v>
      </c>
      <c r="P61">
        <v>6</v>
      </c>
      <c r="S61" s="1"/>
    </row>
    <row r="62" spans="1:19" ht="15.75" customHeight="1" x14ac:dyDescent="0.25">
      <c r="A62" s="107"/>
      <c r="B62" s="108">
        <f t="shared" si="2"/>
        <v>1</v>
      </c>
      <c r="C62" s="108"/>
      <c r="D62" s="109"/>
      <c r="E62" s="108">
        <f t="shared" si="3"/>
        <v>0</v>
      </c>
      <c r="F62" s="108"/>
      <c r="G62" s="110" t="s">
        <v>23</v>
      </c>
      <c r="H62" s="111"/>
      <c r="I62" s="112" t="s">
        <v>58</v>
      </c>
      <c r="J62" s="113" t="s">
        <v>406</v>
      </c>
      <c r="K62" s="112" t="s">
        <v>59</v>
      </c>
      <c r="L62" s="114" t="s">
        <v>46</v>
      </c>
      <c r="M62" s="114">
        <v>14</v>
      </c>
      <c r="P62">
        <v>6</v>
      </c>
      <c r="Q62" s="1"/>
    </row>
    <row r="63" spans="1:19" ht="15.75" customHeight="1" x14ac:dyDescent="0.25">
      <c r="A63" s="115">
        <v>26</v>
      </c>
      <c r="B63" s="108">
        <f t="shared" si="2"/>
        <v>1</v>
      </c>
      <c r="C63" s="108"/>
      <c r="D63" s="109"/>
      <c r="E63" s="108">
        <f t="shared" si="3"/>
        <v>0</v>
      </c>
      <c r="F63" s="108"/>
      <c r="G63" s="116"/>
      <c r="H63" s="111"/>
      <c r="I63" s="112" t="s">
        <v>58</v>
      </c>
      <c r="J63" s="113" t="s">
        <v>406</v>
      </c>
      <c r="K63" s="112" t="s">
        <v>59</v>
      </c>
      <c r="L63" s="114" t="s">
        <v>47</v>
      </c>
      <c r="M63" s="114">
        <v>15</v>
      </c>
      <c r="O63" s="9" t="s">
        <v>69</v>
      </c>
      <c r="P63">
        <v>7</v>
      </c>
      <c r="S63" s="1"/>
    </row>
    <row r="64" spans="1:19" ht="15.75" customHeight="1" x14ac:dyDescent="0.25">
      <c r="A64" s="107"/>
      <c r="B64" s="108">
        <f t="shared" si="2"/>
        <v>1</v>
      </c>
      <c r="C64" s="108"/>
      <c r="D64" s="109"/>
      <c r="E64" s="108">
        <f t="shared" si="3"/>
        <v>0</v>
      </c>
      <c r="F64" s="108"/>
      <c r="G64" s="110" t="s">
        <v>23</v>
      </c>
      <c r="H64" s="111"/>
      <c r="I64" s="112" t="s">
        <v>58</v>
      </c>
      <c r="J64" s="113" t="s">
        <v>406</v>
      </c>
      <c r="K64" s="112" t="s">
        <v>59</v>
      </c>
      <c r="L64" s="114" t="s">
        <v>49</v>
      </c>
      <c r="M64" s="114">
        <v>16</v>
      </c>
      <c r="P64">
        <v>7</v>
      </c>
      <c r="Q64" s="1"/>
    </row>
    <row r="65" spans="1:19" ht="13.2" x14ac:dyDescent="0.25">
      <c r="A65" s="115">
        <v>27</v>
      </c>
      <c r="B65" s="108">
        <f t="shared" si="2"/>
        <v>1</v>
      </c>
      <c r="C65" s="108"/>
      <c r="D65" s="109"/>
      <c r="E65" s="108">
        <f t="shared" si="3"/>
        <v>0</v>
      </c>
      <c r="F65" s="108"/>
      <c r="G65" s="116"/>
      <c r="H65" s="111"/>
      <c r="I65" s="112" t="s">
        <v>58</v>
      </c>
      <c r="J65" s="113" t="s">
        <v>406</v>
      </c>
      <c r="K65" s="112" t="s">
        <v>59</v>
      </c>
      <c r="L65" s="114" t="s">
        <v>70</v>
      </c>
      <c r="M65" s="114">
        <v>17</v>
      </c>
      <c r="O65" s="9" t="s">
        <v>72</v>
      </c>
      <c r="P65">
        <v>8</v>
      </c>
      <c r="S65" s="1"/>
    </row>
    <row r="66" spans="1:19" ht="13.2" x14ac:dyDescent="0.25">
      <c r="A66" s="107"/>
      <c r="B66" s="108">
        <f t="shared" si="2"/>
        <v>1</v>
      </c>
      <c r="C66" s="108"/>
      <c r="D66" s="109"/>
      <c r="E66" s="108">
        <f t="shared" si="3"/>
        <v>0</v>
      </c>
      <c r="F66" s="108"/>
      <c r="G66" s="110" t="s">
        <v>23</v>
      </c>
      <c r="H66" s="111"/>
      <c r="I66" s="112" t="s">
        <v>58</v>
      </c>
      <c r="J66" s="113" t="s">
        <v>406</v>
      </c>
      <c r="K66" s="112" t="s">
        <v>59</v>
      </c>
      <c r="L66" s="114" t="s">
        <v>73</v>
      </c>
      <c r="M66" s="114">
        <v>18</v>
      </c>
      <c r="P66">
        <v>8</v>
      </c>
      <c r="Q66" s="1"/>
    </row>
    <row r="67" spans="1:19" ht="13.2" x14ac:dyDescent="0.25">
      <c r="A67" s="115">
        <v>28</v>
      </c>
      <c r="B67" s="108">
        <f t="shared" si="2"/>
        <v>1</v>
      </c>
      <c r="C67" s="108"/>
      <c r="D67" s="109"/>
      <c r="E67" s="108">
        <f t="shared" si="3"/>
        <v>0</v>
      </c>
      <c r="F67" s="108"/>
      <c r="G67" s="116"/>
      <c r="H67" s="111"/>
      <c r="I67" s="112" t="s">
        <v>58</v>
      </c>
      <c r="J67" s="113" t="s">
        <v>406</v>
      </c>
      <c r="K67" s="112" t="s">
        <v>59</v>
      </c>
      <c r="L67" s="114" t="s">
        <v>74</v>
      </c>
      <c r="M67" s="114">
        <v>19</v>
      </c>
      <c r="O67" s="9" t="s">
        <v>75</v>
      </c>
      <c r="P67">
        <v>9</v>
      </c>
      <c r="S67" s="1"/>
    </row>
    <row r="68" spans="1:19" ht="13.2" x14ac:dyDescent="0.25">
      <c r="A68" s="107"/>
      <c r="B68" s="108">
        <f t="shared" ref="B68:B90" si="4">COUNTIF(A:A,A68)</f>
        <v>1</v>
      </c>
      <c r="C68" s="108"/>
      <c r="D68" s="109"/>
      <c r="E68" s="108">
        <f t="shared" si="3"/>
        <v>0</v>
      </c>
      <c r="F68" s="108"/>
      <c r="G68" s="110" t="s">
        <v>23</v>
      </c>
      <c r="H68" s="111"/>
      <c r="I68" s="112" t="s">
        <v>58</v>
      </c>
      <c r="J68" s="113" t="s">
        <v>406</v>
      </c>
      <c r="K68" s="112" t="s">
        <v>59</v>
      </c>
      <c r="L68" s="114" t="s">
        <v>76</v>
      </c>
      <c r="M68" s="114">
        <v>20</v>
      </c>
      <c r="P68">
        <v>9</v>
      </c>
      <c r="Q68" s="1"/>
    </row>
    <row r="69" spans="1:19" ht="13.2" x14ac:dyDescent="0.25">
      <c r="A69" s="115">
        <v>29</v>
      </c>
      <c r="B69" s="108">
        <f t="shared" si="4"/>
        <v>1</v>
      </c>
      <c r="C69" s="108"/>
      <c r="D69" s="109"/>
      <c r="E69" s="108">
        <f t="shared" ref="E69:E100" si="5">COUNTIF(D:D,D69)</f>
        <v>0</v>
      </c>
      <c r="F69" s="108"/>
      <c r="G69" s="116"/>
      <c r="H69" s="111"/>
      <c r="I69" s="112" t="s">
        <v>58</v>
      </c>
      <c r="J69" s="113" t="s">
        <v>406</v>
      </c>
      <c r="K69" s="112" t="s">
        <v>59</v>
      </c>
      <c r="L69" s="114" t="s">
        <v>77</v>
      </c>
      <c r="M69" s="114">
        <v>21</v>
      </c>
      <c r="O69" s="9" t="s">
        <v>78</v>
      </c>
      <c r="P69">
        <v>10</v>
      </c>
      <c r="S69" s="1"/>
    </row>
    <row r="70" spans="1:19" ht="13.2" x14ac:dyDescent="0.25">
      <c r="A70" s="107"/>
      <c r="B70" s="108">
        <f t="shared" si="4"/>
        <v>1</v>
      </c>
      <c r="C70" s="108"/>
      <c r="D70" s="109"/>
      <c r="E70" s="108">
        <f t="shared" si="5"/>
        <v>0</v>
      </c>
      <c r="F70" s="108"/>
      <c r="G70" s="110" t="s">
        <v>23</v>
      </c>
      <c r="H70" s="111"/>
      <c r="I70" s="112" t="s">
        <v>58</v>
      </c>
      <c r="J70" s="113" t="s">
        <v>406</v>
      </c>
      <c r="K70" s="112" t="s">
        <v>59</v>
      </c>
      <c r="L70" s="114" t="s">
        <v>79</v>
      </c>
      <c r="M70" s="114">
        <v>22</v>
      </c>
      <c r="P70">
        <v>10</v>
      </c>
      <c r="Q70" s="1"/>
    </row>
    <row r="71" spans="1:19" ht="13.2" x14ac:dyDescent="0.25">
      <c r="A71" s="115">
        <v>30</v>
      </c>
      <c r="B71" s="108">
        <f t="shared" si="4"/>
        <v>1</v>
      </c>
      <c r="C71" s="108"/>
      <c r="D71" s="109"/>
      <c r="E71" s="108">
        <f t="shared" si="5"/>
        <v>0</v>
      </c>
      <c r="F71" s="108"/>
      <c r="G71" s="116"/>
      <c r="H71" s="111"/>
      <c r="I71" s="112" t="s">
        <v>58</v>
      </c>
      <c r="J71" s="113" t="s">
        <v>406</v>
      </c>
      <c r="K71" s="112" t="s">
        <v>59</v>
      </c>
      <c r="L71" s="114" t="s">
        <v>81</v>
      </c>
      <c r="M71" s="114">
        <v>23</v>
      </c>
      <c r="O71" s="9" t="s">
        <v>82</v>
      </c>
      <c r="P71">
        <v>11</v>
      </c>
      <c r="S71" s="1"/>
    </row>
    <row r="72" spans="1:19" ht="13.2" x14ac:dyDescent="0.25">
      <c r="A72" s="107"/>
      <c r="B72" s="108">
        <f t="shared" si="4"/>
        <v>1</v>
      </c>
      <c r="C72" s="108"/>
      <c r="D72" s="109"/>
      <c r="E72" s="108">
        <f t="shared" si="5"/>
        <v>0</v>
      </c>
      <c r="F72" s="108"/>
      <c r="G72" s="110" t="s">
        <v>23</v>
      </c>
      <c r="H72" s="111"/>
      <c r="I72" s="112" t="s">
        <v>58</v>
      </c>
      <c r="J72" s="113" t="s">
        <v>406</v>
      </c>
      <c r="K72" s="112" t="s">
        <v>59</v>
      </c>
      <c r="L72" s="114" t="s">
        <v>83</v>
      </c>
      <c r="M72" s="114">
        <v>24</v>
      </c>
      <c r="P72">
        <v>11</v>
      </c>
      <c r="Q72" s="1"/>
    </row>
    <row r="73" spans="1:19" ht="13.2" x14ac:dyDescent="0.25">
      <c r="A73" s="115">
        <v>31</v>
      </c>
      <c r="B73" s="108">
        <f t="shared" si="4"/>
        <v>1</v>
      </c>
      <c r="C73" s="108"/>
      <c r="D73" s="109"/>
      <c r="E73" s="108">
        <f t="shared" si="5"/>
        <v>0</v>
      </c>
      <c r="F73" s="108"/>
      <c r="G73" s="116"/>
      <c r="H73" s="111"/>
      <c r="I73" s="112" t="s">
        <v>58</v>
      </c>
      <c r="J73" s="113" t="s">
        <v>406</v>
      </c>
      <c r="K73" s="112" t="s">
        <v>59</v>
      </c>
      <c r="L73" s="114" t="s">
        <v>84</v>
      </c>
      <c r="M73" s="114">
        <v>25</v>
      </c>
      <c r="O73" s="9" t="s">
        <v>85</v>
      </c>
      <c r="P73">
        <v>12</v>
      </c>
      <c r="S73" s="1"/>
    </row>
    <row r="74" spans="1:19" ht="13.2" x14ac:dyDescent="0.25">
      <c r="A74" s="107"/>
      <c r="B74" s="108">
        <f t="shared" si="4"/>
        <v>1</v>
      </c>
      <c r="C74" s="108"/>
      <c r="D74" s="109"/>
      <c r="E74" s="108">
        <f t="shared" si="5"/>
        <v>0</v>
      </c>
      <c r="F74" s="108"/>
      <c r="G74" s="110" t="s">
        <v>23</v>
      </c>
      <c r="H74" s="111"/>
      <c r="I74" s="112" t="s">
        <v>58</v>
      </c>
      <c r="J74" s="113" t="s">
        <v>406</v>
      </c>
      <c r="K74" s="112" t="s">
        <v>59</v>
      </c>
      <c r="L74" s="114" t="s">
        <v>86</v>
      </c>
      <c r="M74" s="114">
        <v>26</v>
      </c>
      <c r="P74">
        <v>12</v>
      </c>
      <c r="Q74" s="1"/>
    </row>
    <row r="75" spans="1:19" ht="13.2" x14ac:dyDescent="0.25">
      <c r="A75" s="115">
        <v>32</v>
      </c>
      <c r="B75" s="108">
        <f t="shared" si="4"/>
        <v>1</v>
      </c>
      <c r="C75" s="108"/>
      <c r="D75" s="109"/>
      <c r="E75" s="108">
        <f t="shared" si="5"/>
        <v>0</v>
      </c>
      <c r="F75" s="108"/>
      <c r="G75" s="116"/>
      <c r="H75" s="111"/>
      <c r="I75" s="112" t="s">
        <v>58</v>
      </c>
      <c r="J75" s="113" t="s">
        <v>406</v>
      </c>
      <c r="K75" s="112" t="s">
        <v>59</v>
      </c>
      <c r="L75" s="114" t="s">
        <v>87</v>
      </c>
      <c r="M75" s="114">
        <v>27</v>
      </c>
      <c r="O75" s="9" t="s">
        <v>88</v>
      </c>
      <c r="P75">
        <v>13</v>
      </c>
      <c r="S75" s="1"/>
    </row>
    <row r="76" spans="1:19" ht="13.2" x14ac:dyDescent="0.25">
      <c r="A76" s="107"/>
      <c r="B76" s="108">
        <f t="shared" si="4"/>
        <v>1</v>
      </c>
      <c r="C76" s="108"/>
      <c r="D76" s="109"/>
      <c r="E76" s="108">
        <f t="shared" si="5"/>
        <v>0</v>
      </c>
      <c r="F76" s="108"/>
      <c r="G76" s="110" t="s">
        <v>23</v>
      </c>
      <c r="H76" s="111"/>
      <c r="I76" s="112" t="s">
        <v>58</v>
      </c>
      <c r="J76" s="113" t="s">
        <v>406</v>
      </c>
      <c r="K76" s="112" t="s">
        <v>59</v>
      </c>
      <c r="L76" s="114" t="s">
        <v>89</v>
      </c>
      <c r="M76" s="114">
        <v>28</v>
      </c>
      <c r="P76">
        <v>13</v>
      </c>
      <c r="Q76" s="1"/>
    </row>
    <row r="77" spans="1:19" ht="13.2" x14ac:dyDescent="0.25">
      <c r="A77" s="115">
        <v>33</v>
      </c>
      <c r="B77" s="108">
        <f t="shared" si="4"/>
        <v>1</v>
      </c>
      <c r="C77" s="108"/>
      <c r="D77" s="109"/>
      <c r="E77" s="108">
        <f t="shared" si="5"/>
        <v>0</v>
      </c>
      <c r="F77" s="108"/>
      <c r="G77" s="116"/>
      <c r="H77" s="111"/>
      <c r="I77" s="112" t="s">
        <v>58</v>
      </c>
      <c r="J77" s="113" t="s">
        <v>406</v>
      </c>
      <c r="K77" s="112" t="s">
        <v>59</v>
      </c>
      <c r="L77" s="114" t="s">
        <v>91</v>
      </c>
      <c r="M77" s="114">
        <v>29</v>
      </c>
      <c r="O77" s="9" t="s">
        <v>92</v>
      </c>
      <c r="P77">
        <v>14</v>
      </c>
      <c r="S77" s="1"/>
    </row>
    <row r="78" spans="1:19" ht="13.2" x14ac:dyDescent="0.25">
      <c r="A78" s="107"/>
      <c r="B78" s="108">
        <f t="shared" si="4"/>
        <v>1</v>
      </c>
      <c r="C78" s="108"/>
      <c r="D78" s="109"/>
      <c r="E78" s="108">
        <f t="shared" si="5"/>
        <v>0</v>
      </c>
      <c r="F78" s="108"/>
      <c r="G78" s="110" t="s">
        <v>23</v>
      </c>
      <c r="H78" s="111"/>
      <c r="I78" s="112" t="s">
        <v>58</v>
      </c>
      <c r="J78" s="113" t="s">
        <v>406</v>
      </c>
      <c r="K78" s="112" t="s">
        <v>59</v>
      </c>
      <c r="L78" s="114" t="s">
        <v>93</v>
      </c>
      <c r="M78" s="114">
        <v>30</v>
      </c>
      <c r="P78">
        <v>14</v>
      </c>
      <c r="Q78" s="1"/>
    </row>
    <row r="79" spans="1:19" ht="13.2" x14ac:dyDescent="0.25">
      <c r="A79" s="115">
        <v>34</v>
      </c>
      <c r="B79" s="108">
        <f t="shared" si="4"/>
        <v>1</v>
      </c>
      <c r="C79" s="108"/>
      <c r="D79" s="109"/>
      <c r="E79" s="108">
        <f t="shared" si="5"/>
        <v>0</v>
      </c>
      <c r="F79" s="108"/>
      <c r="G79" s="116"/>
      <c r="H79" s="111"/>
      <c r="I79" s="112" t="s">
        <v>58</v>
      </c>
      <c r="J79" s="113" t="s">
        <v>406</v>
      </c>
      <c r="K79" s="112" t="s">
        <v>59</v>
      </c>
      <c r="L79" s="114" t="s">
        <v>94</v>
      </c>
      <c r="M79" s="114">
        <v>31</v>
      </c>
      <c r="O79" s="9" t="s">
        <v>95</v>
      </c>
      <c r="P79">
        <v>15</v>
      </c>
      <c r="S79" s="1"/>
    </row>
    <row r="80" spans="1:19" ht="13.2" x14ac:dyDescent="0.25">
      <c r="A80" s="107"/>
      <c r="B80" s="108">
        <f t="shared" si="4"/>
        <v>1</v>
      </c>
      <c r="C80" s="108"/>
      <c r="D80" s="109"/>
      <c r="E80" s="108">
        <f t="shared" si="5"/>
        <v>0</v>
      </c>
      <c r="F80" s="108"/>
      <c r="G80" s="110" t="s">
        <v>23</v>
      </c>
      <c r="H80" s="111"/>
      <c r="I80" s="112" t="s">
        <v>58</v>
      </c>
      <c r="J80" s="113" t="s">
        <v>406</v>
      </c>
      <c r="K80" s="112" t="s">
        <v>59</v>
      </c>
      <c r="L80" s="114" t="s">
        <v>96</v>
      </c>
      <c r="M80" s="114">
        <v>32</v>
      </c>
      <c r="P80">
        <v>15</v>
      </c>
      <c r="Q80" s="1"/>
    </row>
    <row r="81" spans="1:19" ht="13.2" x14ac:dyDescent="0.25">
      <c r="A81" s="115">
        <v>35</v>
      </c>
      <c r="B81" s="108">
        <f t="shared" si="4"/>
        <v>1</v>
      </c>
      <c r="C81" s="108"/>
      <c r="D81" s="109"/>
      <c r="E81" s="108">
        <f t="shared" si="5"/>
        <v>0</v>
      </c>
      <c r="F81" s="108"/>
      <c r="G81" s="116"/>
      <c r="H81" s="111"/>
      <c r="I81" s="112" t="s">
        <v>58</v>
      </c>
      <c r="J81" s="113" t="s">
        <v>406</v>
      </c>
      <c r="K81" s="112" t="s">
        <v>59</v>
      </c>
      <c r="L81" s="114" t="s">
        <v>97</v>
      </c>
      <c r="M81" s="114">
        <v>33</v>
      </c>
      <c r="O81" s="9" t="s">
        <v>98</v>
      </c>
      <c r="P81">
        <v>16</v>
      </c>
      <c r="S81" s="1"/>
    </row>
    <row r="82" spans="1:19" ht="13.2" x14ac:dyDescent="0.25">
      <c r="A82" s="107"/>
      <c r="B82" s="108">
        <f t="shared" si="4"/>
        <v>1</v>
      </c>
      <c r="C82" s="108"/>
      <c r="D82" s="109"/>
      <c r="E82" s="108">
        <f t="shared" si="5"/>
        <v>0</v>
      </c>
      <c r="F82" s="108"/>
      <c r="G82" s="110" t="s">
        <v>23</v>
      </c>
      <c r="H82" s="111"/>
      <c r="I82" s="112" t="s">
        <v>58</v>
      </c>
      <c r="J82" s="113" t="s">
        <v>406</v>
      </c>
      <c r="K82" s="112" t="s">
        <v>59</v>
      </c>
      <c r="L82" s="114" t="s">
        <v>99</v>
      </c>
      <c r="M82" s="114">
        <v>34</v>
      </c>
      <c r="P82">
        <v>16</v>
      </c>
      <c r="Q82" s="1"/>
    </row>
    <row r="83" spans="1:19" ht="13.2" x14ac:dyDescent="0.25">
      <c r="A83" s="115">
        <v>36</v>
      </c>
      <c r="B83" s="108">
        <f t="shared" si="4"/>
        <v>1</v>
      </c>
      <c r="C83" s="108"/>
      <c r="D83" s="109"/>
      <c r="E83" s="108">
        <f t="shared" si="5"/>
        <v>0</v>
      </c>
      <c r="F83" s="108"/>
      <c r="G83" s="116"/>
      <c r="H83" s="111"/>
      <c r="I83" s="112" t="s">
        <v>58</v>
      </c>
      <c r="J83" s="113" t="s">
        <v>406</v>
      </c>
      <c r="K83" s="112" t="s">
        <v>59</v>
      </c>
      <c r="L83" s="114" t="s">
        <v>101</v>
      </c>
      <c r="M83" s="114">
        <v>35</v>
      </c>
      <c r="O83" s="9" t="s">
        <v>102</v>
      </c>
      <c r="P83">
        <v>17</v>
      </c>
      <c r="S83" s="1"/>
    </row>
    <row r="84" spans="1:19" ht="13.2" x14ac:dyDescent="0.25">
      <c r="A84" s="107"/>
      <c r="B84" s="108">
        <f t="shared" si="4"/>
        <v>1</v>
      </c>
      <c r="C84" s="108"/>
      <c r="D84" s="109"/>
      <c r="E84" s="108">
        <f t="shared" si="5"/>
        <v>0</v>
      </c>
      <c r="F84" s="108"/>
      <c r="G84" s="110" t="s">
        <v>23</v>
      </c>
      <c r="H84" s="111"/>
      <c r="I84" s="112" t="s">
        <v>58</v>
      </c>
      <c r="J84" s="113" t="s">
        <v>406</v>
      </c>
      <c r="K84" s="112" t="s">
        <v>59</v>
      </c>
      <c r="L84" s="114" t="s">
        <v>103</v>
      </c>
      <c r="M84" s="114">
        <v>36</v>
      </c>
      <c r="P84">
        <v>17</v>
      </c>
      <c r="Q84" s="1"/>
    </row>
    <row r="85" spans="1:19" ht="13.2" x14ac:dyDescent="0.25">
      <c r="A85" s="115">
        <v>37</v>
      </c>
      <c r="B85" s="108">
        <f t="shared" si="4"/>
        <v>1</v>
      </c>
      <c r="C85" s="108"/>
      <c r="D85" s="109"/>
      <c r="E85" s="108">
        <f t="shared" si="5"/>
        <v>0</v>
      </c>
      <c r="F85" s="108"/>
      <c r="G85" s="116"/>
      <c r="H85" s="111"/>
      <c r="I85" s="112" t="s">
        <v>58</v>
      </c>
      <c r="J85" s="113" t="s">
        <v>406</v>
      </c>
      <c r="K85" s="112" t="s">
        <v>59</v>
      </c>
      <c r="L85" s="114" t="s">
        <v>104</v>
      </c>
      <c r="M85" s="114">
        <v>37</v>
      </c>
      <c r="O85" s="9" t="s">
        <v>105</v>
      </c>
      <c r="P85">
        <v>18</v>
      </c>
      <c r="S85" s="1"/>
    </row>
    <row r="86" spans="1:19" ht="13.2" x14ac:dyDescent="0.25">
      <c r="A86" s="107"/>
      <c r="B86" s="108">
        <f t="shared" si="4"/>
        <v>1</v>
      </c>
      <c r="C86" s="108"/>
      <c r="D86" s="109"/>
      <c r="E86" s="108">
        <f t="shared" si="5"/>
        <v>0</v>
      </c>
      <c r="F86" s="108"/>
      <c r="G86" s="110" t="s">
        <v>23</v>
      </c>
      <c r="H86" s="111"/>
      <c r="I86" s="112" t="s">
        <v>58</v>
      </c>
      <c r="J86" s="113" t="s">
        <v>406</v>
      </c>
      <c r="K86" s="112" t="s">
        <v>59</v>
      </c>
      <c r="L86" s="114" t="s">
        <v>106</v>
      </c>
      <c r="M86" s="114">
        <v>38</v>
      </c>
      <c r="P86">
        <v>18</v>
      </c>
      <c r="Q86" s="1"/>
    </row>
    <row r="87" spans="1:19" ht="13.2" x14ac:dyDescent="0.25">
      <c r="A87" s="115">
        <v>38</v>
      </c>
      <c r="B87" s="108">
        <f t="shared" si="4"/>
        <v>1</v>
      </c>
      <c r="C87" s="108"/>
      <c r="D87" s="109"/>
      <c r="E87" s="108">
        <f t="shared" si="5"/>
        <v>0</v>
      </c>
      <c r="F87" s="108"/>
      <c r="G87" s="116"/>
      <c r="H87" s="111"/>
      <c r="I87" s="112" t="s">
        <v>58</v>
      </c>
      <c r="J87" s="113" t="s">
        <v>406</v>
      </c>
      <c r="K87" s="112" t="s">
        <v>59</v>
      </c>
      <c r="L87" s="114" t="s">
        <v>108</v>
      </c>
      <c r="M87" s="114">
        <v>39</v>
      </c>
      <c r="O87" s="9" t="s">
        <v>109</v>
      </c>
      <c r="P87">
        <v>19</v>
      </c>
      <c r="S87" s="1"/>
    </row>
    <row r="88" spans="1:19" ht="13.2" x14ac:dyDescent="0.25">
      <c r="A88" s="107"/>
      <c r="B88" s="108">
        <f t="shared" si="4"/>
        <v>1</v>
      </c>
      <c r="C88" s="108"/>
      <c r="D88" s="109"/>
      <c r="E88" s="108">
        <f t="shared" si="5"/>
        <v>0</v>
      </c>
      <c r="F88" s="108"/>
      <c r="G88" s="110" t="s">
        <v>23</v>
      </c>
      <c r="H88" s="111"/>
      <c r="I88" s="112" t="s">
        <v>58</v>
      </c>
      <c r="J88" s="113" t="s">
        <v>406</v>
      </c>
      <c r="K88" s="112" t="s">
        <v>59</v>
      </c>
      <c r="L88" s="114" t="s">
        <v>110</v>
      </c>
      <c r="M88" s="114">
        <v>40</v>
      </c>
      <c r="P88">
        <v>19</v>
      </c>
      <c r="Q88" s="1"/>
    </row>
    <row r="89" spans="1:19" ht="15.75" customHeight="1" x14ac:dyDescent="0.25">
      <c r="A89" s="107"/>
      <c r="B89" s="108">
        <f t="shared" si="4"/>
        <v>1</v>
      </c>
      <c r="C89" s="108"/>
      <c r="D89" s="109"/>
      <c r="E89" s="108">
        <f t="shared" si="5"/>
        <v>0</v>
      </c>
      <c r="F89" s="108"/>
      <c r="G89" s="116"/>
      <c r="H89" s="118"/>
      <c r="I89" s="113"/>
      <c r="J89" s="113"/>
      <c r="K89" s="113"/>
      <c r="L89" s="119"/>
      <c r="M89" s="119"/>
    </row>
    <row r="90" spans="1:19" ht="15.75" customHeight="1" x14ac:dyDescent="0.25">
      <c r="A90" s="107"/>
      <c r="B90" s="108">
        <f t="shared" si="4"/>
        <v>1</v>
      </c>
      <c r="C90" s="108"/>
      <c r="D90" s="109"/>
      <c r="E90" s="108">
        <f t="shared" si="5"/>
        <v>0</v>
      </c>
      <c r="F90" s="108"/>
      <c r="G90" s="116"/>
      <c r="H90" s="118"/>
      <c r="I90" s="113"/>
      <c r="J90" s="113"/>
      <c r="K90" s="113"/>
      <c r="L90" s="119"/>
      <c r="M90" s="119"/>
    </row>
    <row r="91" spans="1:19" ht="13.2" x14ac:dyDescent="0.25">
      <c r="A91" s="107"/>
      <c r="B91" s="108">
        <f t="shared" ref="B91:B129" si="6">COUNTIF(A:A,A92)</f>
        <v>1</v>
      </c>
      <c r="C91" s="108"/>
      <c r="D91" s="109"/>
      <c r="E91" s="108">
        <f t="shared" si="5"/>
        <v>0</v>
      </c>
      <c r="F91" s="108"/>
      <c r="G91" s="120" t="s">
        <v>306</v>
      </c>
      <c r="H91" s="111"/>
      <c r="I91" s="112" t="s">
        <v>111</v>
      </c>
      <c r="J91" s="112" t="s">
        <v>112</v>
      </c>
      <c r="K91" s="121" t="s">
        <v>113</v>
      </c>
      <c r="L91" s="114" t="s">
        <v>21</v>
      </c>
      <c r="M91" s="114">
        <v>1</v>
      </c>
      <c r="P91">
        <v>0</v>
      </c>
      <c r="Q91" s="1"/>
      <c r="S91" s="1"/>
    </row>
    <row r="92" spans="1:19" ht="13.2" x14ac:dyDescent="0.25">
      <c r="A92" s="117">
        <v>76</v>
      </c>
      <c r="B92" s="108">
        <f>COUNTIF(A:A,A93)</f>
        <v>1</v>
      </c>
      <c r="C92" s="108"/>
      <c r="D92" s="109"/>
      <c r="E92" s="108">
        <f t="shared" si="5"/>
        <v>0</v>
      </c>
      <c r="F92" s="108"/>
      <c r="G92" s="120" t="s">
        <v>585</v>
      </c>
      <c r="H92" s="111"/>
      <c r="I92" s="112" t="s">
        <v>111</v>
      </c>
      <c r="J92" s="112" t="s">
        <v>112</v>
      </c>
      <c r="K92" s="121" t="s">
        <v>113</v>
      </c>
      <c r="L92" s="114" t="s">
        <v>24</v>
      </c>
      <c r="M92" s="114">
        <v>2</v>
      </c>
      <c r="O92" s="9" t="s">
        <v>115</v>
      </c>
      <c r="P92">
        <v>0</v>
      </c>
    </row>
    <row r="93" spans="1:19" ht="13.2" x14ac:dyDescent="0.25">
      <c r="A93" s="117"/>
      <c r="B93" s="108">
        <f t="shared" si="6"/>
        <v>1</v>
      </c>
      <c r="C93" s="108"/>
      <c r="D93" s="109"/>
      <c r="E93" s="108">
        <f t="shared" si="5"/>
        <v>0</v>
      </c>
      <c r="F93" s="108"/>
      <c r="G93" s="120" t="s">
        <v>306</v>
      </c>
      <c r="H93" s="111"/>
      <c r="I93" s="112" t="s">
        <v>111</v>
      </c>
      <c r="J93" s="112" t="s">
        <v>112</v>
      </c>
      <c r="K93" s="121" t="s">
        <v>113</v>
      </c>
      <c r="L93" s="114" t="s">
        <v>25</v>
      </c>
      <c r="M93" s="114">
        <v>3</v>
      </c>
      <c r="P93">
        <v>1</v>
      </c>
      <c r="Q93" s="1"/>
      <c r="S93" s="1"/>
    </row>
    <row r="94" spans="1:19" ht="13.2" x14ac:dyDescent="0.25">
      <c r="A94" s="117">
        <v>77</v>
      </c>
      <c r="B94" s="108">
        <f t="shared" si="6"/>
        <v>1</v>
      </c>
      <c r="C94" s="108"/>
      <c r="D94" s="109"/>
      <c r="E94" s="108">
        <f t="shared" si="5"/>
        <v>0</v>
      </c>
      <c r="F94" s="108"/>
      <c r="G94" s="120" t="s">
        <v>585</v>
      </c>
      <c r="H94" s="111"/>
      <c r="I94" s="112" t="s">
        <v>111</v>
      </c>
      <c r="J94" s="112" t="s">
        <v>112</v>
      </c>
      <c r="K94" s="121" t="s">
        <v>113</v>
      </c>
      <c r="L94" s="114" t="s">
        <v>27</v>
      </c>
      <c r="M94" s="114">
        <v>4</v>
      </c>
      <c r="O94" s="9" t="s">
        <v>116</v>
      </c>
      <c r="P94">
        <v>1</v>
      </c>
    </row>
    <row r="95" spans="1:19" ht="13.2" x14ac:dyDescent="0.25">
      <c r="A95" s="117"/>
      <c r="B95" s="108">
        <f t="shared" si="6"/>
        <v>1</v>
      </c>
      <c r="C95" s="108"/>
      <c r="D95" s="109"/>
      <c r="E95" s="108">
        <f t="shared" si="5"/>
        <v>0</v>
      </c>
      <c r="F95" s="108"/>
      <c r="G95" s="120" t="s">
        <v>306</v>
      </c>
      <c r="H95" s="111"/>
      <c r="I95" s="112" t="s">
        <v>111</v>
      </c>
      <c r="J95" s="112" t="s">
        <v>112</v>
      </c>
      <c r="K95" s="121" t="s">
        <v>113</v>
      </c>
      <c r="L95" s="114" t="s">
        <v>30</v>
      </c>
      <c r="M95" s="114">
        <v>5</v>
      </c>
      <c r="P95">
        <v>2</v>
      </c>
      <c r="Q95" s="1"/>
      <c r="S95" s="1"/>
    </row>
    <row r="96" spans="1:19" ht="13.2" x14ac:dyDescent="0.25">
      <c r="A96" s="117">
        <v>78</v>
      </c>
      <c r="B96" s="108">
        <f t="shared" si="6"/>
        <v>1</v>
      </c>
      <c r="C96" s="108"/>
      <c r="D96" s="109"/>
      <c r="E96" s="108">
        <f t="shared" si="5"/>
        <v>0</v>
      </c>
      <c r="F96" s="108"/>
      <c r="G96" s="120" t="s">
        <v>585</v>
      </c>
      <c r="H96" s="111"/>
      <c r="I96" s="112" t="s">
        <v>111</v>
      </c>
      <c r="J96" s="112" t="s">
        <v>112</v>
      </c>
      <c r="K96" s="121" t="s">
        <v>113</v>
      </c>
      <c r="L96" s="114" t="s">
        <v>32</v>
      </c>
      <c r="M96" s="114">
        <v>6</v>
      </c>
      <c r="O96" s="9" t="s">
        <v>117</v>
      </c>
      <c r="P96">
        <v>2</v>
      </c>
    </row>
    <row r="97" spans="1:19" ht="13.2" x14ac:dyDescent="0.25">
      <c r="A97" s="117"/>
      <c r="B97" s="108">
        <f t="shared" si="6"/>
        <v>1</v>
      </c>
      <c r="C97" s="108"/>
      <c r="D97" s="109"/>
      <c r="E97" s="108">
        <f t="shared" si="5"/>
        <v>0</v>
      </c>
      <c r="F97" s="108"/>
      <c r="G97" s="120" t="s">
        <v>306</v>
      </c>
      <c r="H97" s="111"/>
      <c r="I97" s="112" t="s">
        <v>111</v>
      </c>
      <c r="J97" s="112" t="s">
        <v>112</v>
      </c>
      <c r="K97" s="121" t="s">
        <v>113</v>
      </c>
      <c r="L97" s="114" t="s">
        <v>33</v>
      </c>
      <c r="M97" s="114">
        <v>7</v>
      </c>
      <c r="P97">
        <v>3</v>
      </c>
      <c r="Q97" s="1"/>
      <c r="S97" s="1"/>
    </row>
    <row r="98" spans="1:19" ht="13.2" x14ac:dyDescent="0.25">
      <c r="A98" s="117">
        <v>79</v>
      </c>
      <c r="B98" s="108">
        <f t="shared" si="6"/>
        <v>1</v>
      </c>
      <c r="C98" s="108"/>
      <c r="D98" s="109"/>
      <c r="E98" s="108">
        <f t="shared" si="5"/>
        <v>0</v>
      </c>
      <c r="F98" s="108"/>
      <c r="G98" s="120" t="s">
        <v>585</v>
      </c>
      <c r="H98" s="111"/>
      <c r="I98" s="112" t="s">
        <v>111</v>
      </c>
      <c r="J98" s="112" t="s">
        <v>112</v>
      </c>
      <c r="K98" s="121" t="s">
        <v>113</v>
      </c>
      <c r="L98" s="114" t="s">
        <v>35</v>
      </c>
      <c r="M98" s="114">
        <v>8</v>
      </c>
      <c r="O98" s="9" t="s">
        <v>119</v>
      </c>
      <c r="P98">
        <v>3</v>
      </c>
    </row>
    <row r="99" spans="1:19" ht="13.2" x14ac:dyDescent="0.25">
      <c r="A99" s="117"/>
      <c r="B99" s="108">
        <f t="shared" si="6"/>
        <v>1</v>
      </c>
      <c r="C99" s="108"/>
      <c r="D99" s="109"/>
      <c r="E99" s="108">
        <f t="shared" si="5"/>
        <v>0</v>
      </c>
      <c r="F99" s="108"/>
      <c r="G99" s="120" t="s">
        <v>306</v>
      </c>
      <c r="H99" s="111"/>
      <c r="I99" s="112" t="s">
        <v>111</v>
      </c>
      <c r="J99" s="112" t="s">
        <v>112</v>
      </c>
      <c r="K99" s="121" t="s">
        <v>113</v>
      </c>
      <c r="L99" s="114" t="s">
        <v>36</v>
      </c>
      <c r="M99" s="114">
        <v>9</v>
      </c>
      <c r="P99">
        <v>4</v>
      </c>
      <c r="Q99" s="1"/>
      <c r="S99" s="1"/>
    </row>
    <row r="100" spans="1:19" ht="13.2" x14ac:dyDescent="0.25">
      <c r="A100" s="117">
        <v>80</v>
      </c>
      <c r="B100" s="108">
        <f t="shared" si="6"/>
        <v>1</v>
      </c>
      <c r="C100" s="108"/>
      <c r="D100" s="109"/>
      <c r="E100" s="108">
        <f t="shared" si="5"/>
        <v>0</v>
      </c>
      <c r="F100" s="108"/>
      <c r="G100" s="120" t="s">
        <v>585</v>
      </c>
      <c r="H100" s="111"/>
      <c r="I100" s="112" t="s">
        <v>111</v>
      </c>
      <c r="J100" s="112" t="s">
        <v>112</v>
      </c>
      <c r="K100" s="121" t="s">
        <v>113</v>
      </c>
      <c r="L100" s="114" t="s">
        <v>39</v>
      </c>
      <c r="M100" s="114">
        <v>10</v>
      </c>
      <c r="O100" s="9" t="s">
        <v>120</v>
      </c>
      <c r="P100">
        <v>4</v>
      </c>
    </row>
    <row r="101" spans="1:19" ht="13.2" x14ac:dyDescent="0.25">
      <c r="A101" s="117"/>
      <c r="B101" s="108">
        <f t="shared" si="6"/>
        <v>1</v>
      </c>
      <c r="C101" s="108"/>
      <c r="D101" s="109"/>
      <c r="E101" s="108">
        <f t="shared" ref="E101:E132" si="7">COUNTIF(D:D,D101)</f>
        <v>0</v>
      </c>
      <c r="F101" s="108"/>
      <c r="G101" s="120" t="s">
        <v>306</v>
      </c>
      <c r="H101" s="111"/>
      <c r="I101" s="112" t="s">
        <v>111</v>
      </c>
      <c r="J101" s="112" t="s">
        <v>112</v>
      </c>
      <c r="K101" s="121" t="s">
        <v>113</v>
      </c>
      <c r="L101" s="114" t="s">
        <v>40</v>
      </c>
      <c r="M101" s="114">
        <v>11</v>
      </c>
      <c r="P101">
        <v>5</v>
      </c>
      <c r="Q101" s="1"/>
      <c r="S101" s="1"/>
    </row>
    <row r="102" spans="1:19" ht="13.2" x14ac:dyDescent="0.25">
      <c r="A102" s="117">
        <v>81</v>
      </c>
      <c r="B102" s="108">
        <f t="shared" si="6"/>
        <v>1</v>
      </c>
      <c r="C102" s="108"/>
      <c r="D102" s="109"/>
      <c r="E102" s="108">
        <f t="shared" si="7"/>
        <v>0</v>
      </c>
      <c r="F102" s="108"/>
      <c r="G102" s="120" t="s">
        <v>585</v>
      </c>
      <c r="H102" s="111"/>
      <c r="I102" s="112" t="s">
        <v>111</v>
      </c>
      <c r="J102" s="112" t="s">
        <v>112</v>
      </c>
      <c r="K102" s="121" t="s">
        <v>113</v>
      </c>
      <c r="L102" s="114" t="s">
        <v>42</v>
      </c>
      <c r="M102" s="114">
        <v>12</v>
      </c>
      <c r="O102" s="9" t="s">
        <v>121</v>
      </c>
      <c r="P102">
        <v>5</v>
      </c>
    </row>
    <row r="103" spans="1:19" ht="13.2" x14ac:dyDescent="0.25">
      <c r="A103" s="117"/>
      <c r="B103" s="108">
        <f t="shared" si="6"/>
        <v>1</v>
      </c>
      <c r="C103" s="108"/>
      <c r="D103" s="109"/>
      <c r="E103" s="108">
        <f t="shared" si="7"/>
        <v>0</v>
      </c>
      <c r="F103" s="108"/>
      <c r="G103" s="120" t="s">
        <v>306</v>
      </c>
      <c r="H103" s="111"/>
      <c r="I103" s="112" t="s">
        <v>111</v>
      </c>
      <c r="J103" s="112" t="s">
        <v>112</v>
      </c>
      <c r="K103" s="121" t="s">
        <v>113</v>
      </c>
      <c r="L103" s="114" t="s">
        <v>43</v>
      </c>
      <c r="M103" s="114">
        <v>13</v>
      </c>
      <c r="P103">
        <v>6</v>
      </c>
      <c r="Q103" s="1"/>
      <c r="S103" s="1"/>
    </row>
    <row r="104" spans="1:19" ht="13.2" x14ac:dyDescent="0.25">
      <c r="A104" s="117">
        <v>82</v>
      </c>
      <c r="B104" s="108">
        <f t="shared" si="6"/>
        <v>1</v>
      </c>
      <c r="C104" s="108"/>
      <c r="D104" s="109"/>
      <c r="E104" s="108">
        <f t="shared" si="7"/>
        <v>0</v>
      </c>
      <c r="F104" s="108"/>
      <c r="G104" s="120" t="s">
        <v>585</v>
      </c>
      <c r="H104" s="111"/>
      <c r="I104" s="112" t="s">
        <v>111</v>
      </c>
      <c r="J104" s="112" t="s">
        <v>112</v>
      </c>
      <c r="K104" s="121" t="s">
        <v>113</v>
      </c>
      <c r="L104" s="114" t="s">
        <v>46</v>
      </c>
      <c r="M104" s="114">
        <v>14</v>
      </c>
      <c r="O104" s="9" t="s">
        <v>122</v>
      </c>
      <c r="P104">
        <v>6</v>
      </c>
    </row>
    <row r="105" spans="1:19" ht="13.2" x14ac:dyDescent="0.25">
      <c r="A105" s="117"/>
      <c r="B105" s="108">
        <f t="shared" si="6"/>
        <v>1</v>
      </c>
      <c r="C105" s="108"/>
      <c r="D105" s="109"/>
      <c r="E105" s="108">
        <f t="shared" si="7"/>
        <v>0</v>
      </c>
      <c r="F105" s="108"/>
      <c r="G105" s="120" t="s">
        <v>306</v>
      </c>
      <c r="H105" s="111"/>
      <c r="I105" s="112" t="s">
        <v>111</v>
      </c>
      <c r="J105" s="112" t="s">
        <v>112</v>
      </c>
      <c r="K105" s="121" t="s">
        <v>113</v>
      </c>
      <c r="L105" s="114" t="s">
        <v>47</v>
      </c>
      <c r="M105" s="114">
        <v>15</v>
      </c>
      <c r="P105">
        <v>7</v>
      </c>
      <c r="Q105" s="1"/>
      <c r="S105" s="1"/>
    </row>
    <row r="106" spans="1:19" ht="13.2" x14ac:dyDescent="0.25">
      <c r="A106" s="117">
        <v>83</v>
      </c>
      <c r="B106" s="108">
        <f t="shared" si="6"/>
        <v>1</v>
      </c>
      <c r="C106" s="108"/>
      <c r="D106" s="109"/>
      <c r="E106" s="108">
        <f t="shared" si="7"/>
        <v>0</v>
      </c>
      <c r="F106" s="108"/>
      <c r="G106" s="120" t="s">
        <v>585</v>
      </c>
      <c r="H106" s="111"/>
      <c r="I106" s="112" t="s">
        <v>111</v>
      </c>
      <c r="J106" s="112" t="s">
        <v>112</v>
      </c>
      <c r="K106" s="121" t="s">
        <v>113</v>
      </c>
      <c r="L106" s="114" t="s">
        <v>49</v>
      </c>
      <c r="M106" s="114">
        <v>16</v>
      </c>
      <c r="O106" s="9" t="s">
        <v>124</v>
      </c>
      <c r="P106">
        <v>7</v>
      </c>
    </row>
    <row r="107" spans="1:19" ht="13.2" x14ac:dyDescent="0.25">
      <c r="A107" s="117"/>
      <c r="B107" s="108">
        <f t="shared" si="6"/>
        <v>1</v>
      </c>
      <c r="C107" s="108"/>
      <c r="D107" s="109"/>
      <c r="E107" s="108">
        <f t="shared" si="7"/>
        <v>0</v>
      </c>
      <c r="F107" s="108"/>
      <c r="G107" s="120" t="s">
        <v>306</v>
      </c>
      <c r="H107" s="111"/>
      <c r="I107" s="112" t="s">
        <v>111</v>
      </c>
      <c r="J107" s="112" t="s">
        <v>112</v>
      </c>
      <c r="K107" s="121" t="s">
        <v>113</v>
      </c>
      <c r="L107" s="114" t="s">
        <v>70</v>
      </c>
      <c r="M107" s="114">
        <v>17</v>
      </c>
      <c r="P107">
        <v>8</v>
      </c>
      <c r="Q107" s="1"/>
      <c r="S107" s="1"/>
    </row>
    <row r="108" spans="1:19" ht="13.2" x14ac:dyDescent="0.25">
      <c r="A108" s="117">
        <v>84</v>
      </c>
      <c r="B108" s="108">
        <f t="shared" si="6"/>
        <v>1</v>
      </c>
      <c r="C108" s="108"/>
      <c r="D108" s="109"/>
      <c r="E108" s="108">
        <f t="shared" si="7"/>
        <v>0</v>
      </c>
      <c r="F108" s="108"/>
      <c r="G108" s="120" t="s">
        <v>585</v>
      </c>
      <c r="H108" s="111"/>
      <c r="I108" s="112" t="s">
        <v>111</v>
      </c>
      <c r="J108" s="112" t="s">
        <v>112</v>
      </c>
      <c r="K108" s="121" t="s">
        <v>113</v>
      </c>
      <c r="L108" s="114" t="s">
        <v>73</v>
      </c>
      <c r="M108" s="114">
        <v>18</v>
      </c>
      <c r="O108" s="9" t="s">
        <v>125</v>
      </c>
      <c r="P108">
        <v>8</v>
      </c>
    </row>
    <row r="109" spans="1:19" ht="13.2" x14ac:dyDescent="0.25">
      <c r="A109" s="117"/>
      <c r="B109" s="108">
        <f t="shared" si="6"/>
        <v>1</v>
      </c>
      <c r="C109" s="108"/>
      <c r="D109" s="109"/>
      <c r="E109" s="108">
        <f t="shared" si="7"/>
        <v>0</v>
      </c>
      <c r="F109" s="108"/>
      <c r="G109" s="120" t="s">
        <v>306</v>
      </c>
      <c r="H109" s="111"/>
      <c r="I109" s="112" t="s">
        <v>111</v>
      </c>
      <c r="J109" s="112" t="s">
        <v>112</v>
      </c>
      <c r="K109" s="121" t="s">
        <v>113</v>
      </c>
      <c r="L109" s="114" t="s">
        <v>74</v>
      </c>
      <c r="M109" s="114">
        <v>19</v>
      </c>
      <c r="P109">
        <v>9</v>
      </c>
      <c r="Q109" s="1"/>
      <c r="S109" s="1"/>
    </row>
    <row r="110" spans="1:19" ht="13.2" x14ac:dyDescent="0.25">
      <c r="A110" s="117">
        <v>85</v>
      </c>
      <c r="B110" s="108">
        <f t="shared" si="6"/>
        <v>1</v>
      </c>
      <c r="C110" s="108"/>
      <c r="D110" s="109"/>
      <c r="E110" s="108">
        <f t="shared" si="7"/>
        <v>0</v>
      </c>
      <c r="F110" s="108"/>
      <c r="G110" s="120" t="s">
        <v>585</v>
      </c>
      <c r="H110" s="111"/>
      <c r="I110" s="112" t="s">
        <v>111</v>
      </c>
      <c r="J110" s="112" t="s">
        <v>112</v>
      </c>
      <c r="K110" s="121" t="s">
        <v>113</v>
      </c>
      <c r="L110" s="114" t="s">
        <v>76</v>
      </c>
      <c r="M110" s="114">
        <v>20</v>
      </c>
      <c r="O110" s="9" t="s">
        <v>126</v>
      </c>
      <c r="P110">
        <v>9</v>
      </c>
    </row>
    <row r="111" spans="1:19" ht="13.2" x14ac:dyDescent="0.25">
      <c r="A111" s="117"/>
      <c r="B111" s="108">
        <f t="shared" si="6"/>
        <v>1</v>
      </c>
      <c r="C111" s="108"/>
      <c r="D111" s="109"/>
      <c r="E111" s="108">
        <f t="shared" si="7"/>
        <v>0</v>
      </c>
      <c r="F111" s="108"/>
      <c r="G111" s="120" t="s">
        <v>306</v>
      </c>
      <c r="H111" s="111"/>
      <c r="I111" s="112" t="s">
        <v>111</v>
      </c>
      <c r="J111" s="112" t="s">
        <v>112</v>
      </c>
      <c r="K111" s="121" t="s">
        <v>113</v>
      </c>
      <c r="L111" s="114" t="s">
        <v>77</v>
      </c>
      <c r="M111" s="114">
        <v>21</v>
      </c>
      <c r="P111">
        <v>10</v>
      </c>
      <c r="Q111" s="1"/>
      <c r="S111" s="1"/>
    </row>
    <row r="112" spans="1:19" ht="13.2" x14ac:dyDescent="0.25">
      <c r="A112" s="117">
        <v>86</v>
      </c>
      <c r="B112" s="108">
        <f t="shared" si="6"/>
        <v>1</v>
      </c>
      <c r="C112" s="108"/>
      <c r="D112" s="109"/>
      <c r="E112" s="108">
        <f t="shared" si="7"/>
        <v>0</v>
      </c>
      <c r="F112" s="108"/>
      <c r="G112" s="120" t="s">
        <v>585</v>
      </c>
      <c r="H112" s="111"/>
      <c r="I112" s="112" t="s">
        <v>111</v>
      </c>
      <c r="J112" s="112" t="s">
        <v>112</v>
      </c>
      <c r="K112" s="121" t="s">
        <v>113</v>
      </c>
      <c r="L112" s="114" t="s">
        <v>79</v>
      </c>
      <c r="M112" s="114">
        <v>22</v>
      </c>
      <c r="O112" s="9" t="s">
        <v>128</v>
      </c>
      <c r="P112">
        <v>10</v>
      </c>
    </row>
    <row r="113" spans="1:19" ht="13.2" x14ac:dyDescent="0.25">
      <c r="A113" s="117"/>
      <c r="B113" s="108">
        <f t="shared" si="6"/>
        <v>1</v>
      </c>
      <c r="C113" s="108"/>
      <c r="D113" s="109"/>
      <c r="E113" s="108">
        <f t="shared" si="7"/>
        <v>0</v>
      </c>
      <c r="F113" s="108"/>
      <c r="G113" s="120" t="s">
        <v>306</v>
      </c>
      <c r="H113" s="111"/>
      <c r="I113" s="112" t="s">
        <v>111</v>
      </c>
      <c r="J113" s="112" t="s">
        <v>112</v>
      </c>
      <c r="K113" s="121" t="s">
        <v>113</v>
      </c>
      <c r="L113" s="114" t="s">
        <v>81</v>
      </c>
      <c r="M113" s="114">
        <v>23</v>
      </c>
      <c r="P113">
        <v>11</v>
      </c>
      <c r="Q113" s="1"/>
      <c r="S113" s="1"/>
    </row>
    <row r="114" spans="1:19" ht="13.2" x14ac:dyDescent="0.25">
      <c r="A114" s="117">
        <v>87</v>
      </c>
      <c r="B114" s="108">
        <f t="shared" si="6"/>
        <v>1</v>
      </c>
      <c r="C114" s="108"/>
      <c r="D114" s="109"/>
      <c r="E114" s="108">
        <f t="shared" si="7"/>
        <v>0</v>
      </c>
      <c r="F114" s="108"/>
      <c r="G114" s="120" t="s">
        <v>585</v>
      </c>
      <c r="H114" s="111"/>
      <c r="I114" s="112" t="s">
        <v>111</v>
      </c>
      <c r="J114" s="112" t="s">
        <v>112</v>
      </c>
      <c r="K114" s="121" t="s">
        <v>113</v>
      </c>
      <c r="L114" s="114" t="s">
        <v>83</v>
      </c>
      <c r="M114" s="114">
        <v>24</v>
      </c>
      <c r="O114" s="9" t="s">
        <v>129</v>
      </c>
      <c r="P114">
        <v>11</v>
      </c>
    </row>
    <row r="115" spans="1:19" ht="13.2" x14ac:dyDescent="0.25">
      <c r="A115" s="117"/>
      <c r="B115" s="108">
        <f t="shared" si="6"/>
        <v>1</v>
      </c>
      <c r="C115" s="108"/>
      <c r="D115" s="109"/>
      <c r="E115" s="108">
        <f t="shared" si="7"/>
        <v>0</v>
      </c>
      <c r="F115" s="108"/>
      <c r="G115" s="120" t="s">
        <v>306</v>
      </c>
      <c r="H115" s="111"/>
      <c r="I115" s="112" t="s">
        <v>111</v>
      </c>
      <c r="J115" s="112" t="s">
        <v>112</v>
      </c>
      <c r="K115" s="121" t="s">
        <v>113</v>
      </c>
      <c r="L115" s="114" t="s">
        <v>84</v>
      </c>
      <c r="M115" s="114">
        <v>25</v>
      </c>
      <c r="P115">
        <v>12</v>
      </c>
      <c r="Q115" s="1"/>
      <c r="S115" s="1"/>
    </row>
    <row r="116" spans="1:19" ht="13.2" x14ac:dyDescent="0.25">
      <c r="A116" s="117">
        <v>88</v>
      </c>
      <c r="B116" s="108">
        <f t="shared" si="6"/>
        <v>1</v>
      </c>
      <c r="C116" s="108"/>
      <c r="D116" s="109"/>
      <c r="E116" s="108">
        <f t="shared" si="7"/>
        <v>0</v>
      </c>
      <c r="F116" s="108"/>
      <c r="G116" s="120" t="s">
        <v>585</v>
      </c>
      <c r="H116" s="111"/>
      <c r="I116" s="112" t="s">
        <v>111</v>
      </c>
      <c r="J116" s="112" t="s">
        <v>112</v>
      </c>
      <c r="K116" s="121" t="s">
        <v>113</v>
      </c>
      <c r="L116" s="114" t="s">
        <v>86</v>
      </c>
      <c r="M116" s="114">
        <v>26</v>
      </c>
      <c r="O116" s="9" t="s">
        <v>131</v>
      </c>
      <c r="P116">
        <v>12</v>
      </c>
    </row>
    <row r="117" spans="1:19" ht="13.2" x14ac:dyDescent="0.25">
      <c r="A117" s="117"/>
      <c r="B117" s="108">
        <f t="shared" si="6"/>
        <v>1</v>
      </c>
      <c r="C117" s="108"/>
      <c r="D117" s="109"/>
      <c r="E117" s="108">
        <f t="shared" si="7"/>
        <v>0</v>
      </c>
      <c r="F117" s="108"/>
      <c r="G117" s="120" t="s">
        <v>306</v>
      </c>
      <c r="H117" s="111"/>
      <c r="I117" s="112" t="s">
        <v>111</v>
      </c>
      <c r="J117" s="112" t="s">
        <v>112</v>
      </c>
      <c r="K117" s="121" t="s">
        <v>113</v>
      </c>
      <c r="L117" s="114" t="s">
        <v>87</v>
      </c>
      <c r="M117" s="114">
        <v>27</v>
      </c>
      <c r="P117">
        <v>13</v>
      </c>
      <c r="Q117" s="1"/>
      <c r="S117" s="1"/>
    </row>
    <row r="118" spans="1:19" ht="13.2" x14ac:dyDescent="0.25">
      <c r="A118" s="117">
        <v>89</v>
      </c>
      <c r="B118" s="108">
        <f t="shared" si="6"/>
        <v>1</v>
      </c>
      <c r="C118" s="108"/>
      <c r="D118" s="109"/>
      <c r="E118" s="108">
        <f t="shared" si="7"/>
        <v>0</v>
      </c>
      <c r="F118" s="108"/>
      <c r="G118" s="120" t="s">
        <v>585</v>
      </c>
      <c r="H118" s="111"/>
      <c r="I118" s="112" t="s">
        <v>111</v>
      </c>
      <c r="J118" s="112" t="s">
        <v>112</v>
      </c>
      <c r="K118" s="121" t="s">
        <v>113</v>
      </c>
      <c r="L118" s="114" t="s">
        <v>89</v>
      </c>
      <c r="M118" s="114">
        <v>28</v>
      </c>
      <c r="O118" s="9" t="s">
        <v>132</v>
      </c>
      <c r="P118">
        <v>13</v>
      </c>
    </row>
    <row r="119" spans="1:19" ht="13.2" x14ac:dyDescent="0.25">
      <c r="A119" s="117"/>
      <c r="B119" s="108">
        <f t="shared" si="6"/>
        <v>1</v>
      </c>
      <c r="C119" s="108"/>
      <c r="D119" s="109"/>
      <c r="E119" s="108">
        <f t="shared" si="7"/>
        <v>0</v>
      </c>
      <c r="F119" s="108"/>
      <c r="G119" s="120" t="s">
        <v>306</v>
      </c>
      <c r="H119" s="111"/>
      <c r="I119" s="112" t="s">
        <v>111</v>
      </c>
      <c r="J119" s="112" t="s">
        <v>112</v>
      </c>
      <c r="K119" s="121" t="s">
        <v>113</v>
      </c>
      <c r="L119" s="114" t="s">
        <v>91</v>
      </c>
      <c r="M119" s="114">
        <v>29</v>
      </c>
      <c r="P119">
        <v>14</v>
      </c>
      <c r="Q119" s="1"/>
      <c r="S119" s="1"/>
    </row>
    <row r="120" spans="1:19" ht="13.2" x14ac:dyDescent="0.25">
      <c r="A120" s="117">
        <v>90</v>
      </c>
      <c r="B120" s="108">
        <f t="shared" si="6"/>
        <v>1</v>
      </c>
      <c r="C120" s="108"/>
      <c r="D120" s="109"/>
      <c r="E120" s="108">
        <f t="shared" si="7"/>
        <v>0</v>
      </c>
      <c r="F120" s="108"/>
      <c r="G120" s="120" t="s">
        <v>585</v>
      </c>
      <c r="H120" s="111"/>
      <c r="I120" s="112" t="s">
        <v>111</v>
      </c>
      <c r="J120" s="112" t="s">
        <v>112</v>
      </c>
      <c r="K120" s="121" t="s">
        <v>113</v>
      </c>
      <c r="L120" s="114" t="s">
        <v>93</v>
      </c>
      <c r="M120" s="114">
        <v>30</v>
      </c>
      <c r="O120" s="9" t="s">
        <v>134</v>
      </c>
      <c r="P120">
        <v>14</v>
      </c>
    </row>
    <row r="121" spans="1:19" ht="13.2" x14ac:dyDescent="0.25">
      <c r="A121" s="117"/>
      <c r="B121" s="108">
        <f t="shared" si="6"/>
        <v>1</v>
      </c>
      <c r="C121" s="108"/>
      <c r="D121" s="109"/>
      <c r="E121" s="108">
        <f t="shared" si="7"/>
        <v>0</v>
      </c>
      <c r="F121" s="108"/>
      <c r="G121" s="120" t="s">
        <v>306</v>
      </c>
      <c r="H121" s="111"/>
      <c r="I121" s="112" t="s">
        <v>111</v>
      </c>
      <c r="J121" s="112" t="s">
        <v>112</v>
      </c>
      <c r="K121" s="121" t="s">
        <v>113</v>
      </c>
      <c r="L121" s="114" t="s">
        <v>94</v>
      </c>
      <c r="M121" s="114">
        <v>31</v>
      </c>
      <c r="P121">
        <v>15</v>
      </c>
      <c r="Q121" s="1"/>
      <c r="S121" s="1"/>
    </row>
    <row r="122" spans="1:19" ht="13.2" x14ac:dyDescent="0.25">
      <c r="A122" s="117">
        <v>91</v>
      </c>
      <c r="B122" s="108">
        <f t="shared" si="6"/>
        <v>1</v>
      </c>
      <c r="C122" s="108"/>
      <c r="D122" s="109"/>
      <c r="E122" s="108">
        <f t="shared" si="7"/>
        <v>0</v>
      </c>
      <c r="F122" s="108"/>
      <c r="G122" s="120" t="s">
        <v>585</v>
      </c>
      <c r="H122" s="111"/>
      <c r="I122" s="112" t="s">
        <v>111</v>
      </c>
      <c r="J122" s="112" t="s">
        <v>112</v>
      </c>
      <c r="K122" s="121" t="s">
        <v>113</v>
      </c>
      <c r="L122" s="114" t="s">
        <v>96</v>
      </c>
      <c r="M122" s="114">
        <v>32</v>
      </c>
      <c r="O122" s="9" t="s">
        <v>135</v>
      </c>
      <c r="P122">
        <v>15</v>
      </c>
    </row>
    <row r="123" spans="1:19" ht="13.2" x14ac:dyDescent="0.25">
      <c r="A123" s="117"/>
      <c r="B123" s="108">
        <f t="shared" si="6"/>
        <v>1</v>
      </c>
      <c r="C123" s="108"/>
      <c r="D123" s="109"/>
      <c r="E123" s="108">
        <f t="shared" si="7"/>
        <v>0</v>
      </c>
      <c r="F123" s="108"/>
      <c r="G123" s="120" t="s">
        <v>306</v>
      </c>
      <c r="H123" s="111"/>
      <c r="I123" s="112" t="s">
        <v>111</v>
      </c>
      <c r="J123" s="112" t="s">
        <v>112</v>
      </c>
      <c r="K123" s="121" t="s">
        <v>113</v>
      </c>
      <c r="L123" s="114" t="s">
        <v>97</v>
      </c>
      <c r="M123" s="114">
        <v>33</v>
      </c>
      <c r="P123">
        <v>16</v>
      </c>
      <c r="Q123" s="1"/>
      <c r="S123" s="1"/>
    </row>
    <row r="124" spans="1:19" ht="13.2" x14ac:dyDescent="0.25">
      <c r="A124" s="117">
        <v>92</v>
      </c>
      <c r="B124" s="108">
        <f t="shared" si="6"/>
        <v>1</v>
      </c>
      <c r="C124" s="108"/>
      <c r="D124" s="109"/>
      <c r="E124" s="108">
        <f t="shared" si="7"/>
        <v>0</v>
      </c>
      <c r="F124" s="108"/>
      <c r="G124" s="120" t="s">
        <v>585</v>
      </c>
      <c r="H124" s="111"/>
      <c r="I124" s="112" t="s">
        <v>111</v>
      </c>
      <c r="J124" s="112" t="s">
        <v>112</v>
      </c>
      <c r="K124" s="121" t="s">
        <v>113</v>
      </c>
      <c r="L124" s="114" t="s">
        <v>99</v>
      </c>
      <c r="M124" s="114">
        <v>34</v>
      </c>
      <c r="O124" s="9" t="s">
        <v>137</v>
      </c>
      <c r="P124">
        <v>16</v>
      </c>
    </row>
    <row r="125" spans="1:19" ht="13.2" x14ac:dyDescent="0.25">
      <c r="A125" s="117"/>
      <c r="B125" s="108">
        <f t="shared" si="6"/>
        <v>1</v>
      </c>
      <c r="C125" s="108"/>
      <c r="D125" s="109"/>
      <c r="E125" s="108">
        <f t="shared" si="7"/>
        <v>0</v>
      </c>
      <c r="F125" s="108"/>
      <c r="G125" s="120" t="s">
        <v>306</v>
      </c>
      <c r="H125" s="111"/>
      <c r="I125" s="112" t="s">
        <v>111</v>
      </c>
      <c r="J125" s="112" t="s">
        <v>112</v>
      </c>
      <c r="K125" s="121" t="s">
        <v>113</v>
      </c>
      <c r="L125" s="114" t="s">
        <v>101</v>
      </c>
      <c r="M125" s="114">
        <v>35</v>
      </c>
      <c r="P125">
        <v>17</v>
      </c>
      <c r="Q125" s="1"/>
      <c r="S125" s="1"/>
    </row>
    <row r="126" spans="1:19" ht="13.2" x14ac:dyDescent="0.25">
      <c r="A126" s="117">
        <v>93</v>
      </c>
      <c r="B126" s="108">
        <f t="shared" si="6"/>
        <v>1</v>
      </c>
      <c r="C126" s="108"/>
      <c r="D126" s="109"/>
      <c r="E126" s="108">
        <f t="shared" si="7"/>
        <v>0</v>
      </c>
      <c r="F126" s="108"/>
      <c r="G126" s="120" t="s">
        <v>585</v>
      </c>
      <c r="H126" s="111"/>
      <c r="I126" s="112" t="s">
        <v>111</v>
      </c>
      <c r="J126" s="112" t="s">
        <v>112</v>
      </c>
      <c r="K126" s="121" t="s">
        <v>113</v>
      </c>
      <c r="L126" s="114" t="s">
        <v>103</v>
      </c>
      <c r="M126" s="114">
        <v>36</v>
      </c>
      <c r="O126" s="9" t="s">
        <v>138</v>
      </c>
      <c r="P126">
        <v>17</v>
      </c>
    </row>
    <row r="127" spans="1:19" ht="13.2" x14ac:dyDescent="0.25">
      <c r="A127" s="117"/>
      <c r="B127" s="108">
        <f t="shared" si="6"/>
        <v>1</v>
      </c>
      <c r="C127" s="108"/>
      <c r="D127" s="109"/>
      <c r="E127" s="108">
        <f t="shared" si="7"/>
        <v>0</v>
      </c>
      <c r="F127" s="108"/>
      <c r="G127" s="120" t="s">
        <v>306</v>
      </c>
      <c r="H127" s="111"/>
      <c r="I127" s="112" t="s">
        <v>111</v>
      </c>
      <c r="J127" s="112" t="s">
        <v>112</v>
      </c>
      <c r="K127" s="121" t="s">
        <v>113</v>
      </c>
      <c r="L127" s="114" t="s">
        <v>104</v>
      </c>
      <c r="M127" s="114">
        <v>37</v>
      </c>
      <c r="P127">
        <v>18</v>
      </c>
      <c r="Q127" s="1"/>
      <c r="S127" s="1"/>
    </row>
    <row r="128" spans="1:19" ht="13.2" x14ac:dyDescent="0.25">
      <c r="A128" s="117">
        <v>94</v>
      </c>
      <c r="B128" s="108">
        <f t="shared" si="6"/>
        <v>1</v>
      </c>
      <c r="C128" s="108"/>
      <c r="D128" s="109"/>
      <c r="E128" s="108">
        <f t="shared" si="7"/>
        <v>0</v>
      </c>
      <c r="F128" s="108"/>
      <c r="G128" s="120" t="s">
        <v>585</v>
      </c>
      <c r="H128" s="111"/>
      <c r="I128" s="112" t="s">
        <v>111</v>
      </c>
      <c r="J128" s="112" t="s">
        <v>112</v>
      </c>
      <c r="K128" s="121" t="s">
        <v>113</v>
      </c>
      <c r="L128" s="114" t="s">
        <v>106</v>
      </c>
      <c r="M128" s="114">
        <v>38</v>
      </c>
      <c r="O128" s="9" t="s">
        <v>139</v>
      </c>
      <c r="P128">
        <v>18</v>
      </c>
    </row>
    <row r="129" spans="1:19" ht="13.2" x14ac:dyDescent="0.25">
      <c r="A129" s="117"/>
      <c r="B129" s="108">
        <f t="shared" si="6"/>
        <v>1</v>
      </c>
      <c r="C129" s="108"/>
      <c r="D129" s="109"/>
      <c r="E129" s="108">
        <f t="shared" si="7"/>
        <v>0</v>
      </c>
      <c r="F129" s="108"/>
      <c r="G129" s="120" t="s">
        <v>306</v>
      </c>
      <c r="H129" s="111"/>
      <c r="I129" s="112" t="s">
        <v>111</v>
      </c>
      <c r="J129" s="112" t="s">
        <v>112</v>
      </c>
      <c r="K129" s="121" t="s">
        <v>113</v>
      </c>
      <c r="L129" s="114" t="s">
        <v>108</v>
      </c>
      <c r="M129" s="114">
        <v>39</v>
      </c>
      <c r="P129">
        <v>19</v>
      </c>
      <c r="Q129" s="1"/>
      <c r="S129" s="1"/>
    </row>
    <row r="130" spans="1:19" ht="13.2" x14ac:dyDescent="0.25">
      <c r="A130" s="117">
        <v>95</v>
      </c>
      <c r="B130" s="108">
        <f>COUNTIF(A:A,#REF!)</f>
        <v>0</v>
      </c>
      <c r="C130" s="108"/>
      <c r="D130" s="109"/>
      <c r="E130" s="108">
        <f t="shared" si="7"/>
        <v>0</v>
      </c>
      <c r="F130" s="108"/>
      <c r="G130" s="120" t="s">
        <v>585</v>
      </c>
      <c r="H130" s="111"/>
      <c r="I130" s="112" t="s">
        <v>111</v>
      </c>
      <c r="J130" s="112" t="s">
        <v>112</v>
      </c>
      <c r="K130" s="121" t="s">
        <v>113</v>
      </c>
      <c r="L130" s="114" t="s">
        <v>110</v>
      </c>
      <c r="M130" s="114">
        <v>40</v>
      </c>
      <c r="O130" s="9" t="s">
        <v>141</v>
      </c>
      <c r="P130">
        <v>19</v>
      </c>
    </row>
    <row r="131" spans="1:19" ht="15.75" customHeight="1" x14ac:dyDescent="0.25">
      <c r="A131" s="107"/>
      <c r="B131" s="108">
        <f t="shared" ref="B131" si="8">COUNTIF(A:A,A131)</f>
        <v>1</v>
      </c>
      <c r="C131" s="108"/>
      <c r="D131" s="109"/>
      <c r="E131" s="108">
        <f t="shared" si="7"/>
        <v>0</v>
      </c>
      <c r="F131" s="108"/>
      <c r="G131" s="116"/>
      <c r="H131" s="118"/>
      <c r="I131" s="113"/>
      <c r="J131" s="113"/>
      <c r="K131" s="113"/>
      <c r="L131" s="119"/>
      <c r="M131" s="119"/>
    </row>
    <row r="132" spans="1:19" ht="15.75" customHeight="1" x14ac:dyDescent="0.25">
      <c r="A132" s="107"/>
      <c r="B132" s="108">
        <f t="shared" ref="B132:B163" si="9">COUNTIF(A:A,A132)</f>
        <v>1</v>
      </c>
      <c r="C132" s="108"/>
      <c r="D132" s="109"/>
      <c r="E132" s="108">
        <f t="shared" si="7"/>
        <v>0</v>
      </c>
      <c r="F132" s="108"/>
      <c r="G132" s="116"/>
      <c r="H132" s="118"/>
      <c r="I132" s="113"/>
      <c r="J132" s="113"/>
      <c r="K132" s="113"/>
      <c r="L132" s="119"/>
      <c r="M132" s="119"/>
    </row>
    <row r="133" spans="1:19" ht="13.2" x14ac:dyDescent="0.25">
      <c r="A133" s="107"/>
      <c r="B133" s="108">
        <f t="shared" si="9"/>
        <v>1</v>
      </c>
      <c r="C133" s="108"/>
      <c r="D133" s="122">
        <v>1</v>
      </c>
      <c r="E133" s="108">
        <f t="shared" ref="E133" si="10">COUNTIF(D:D,D133)</f>
        <v>1</v>
      </c>
      <c r="F133" s="108"/>
      <c r="G133" s="116"/>
      <c r="H133" s="111"/>
      <c r="I133" s="112" t="s">
        <v>142</v>
      </c>
      <c r="J133" s="112" t="s">
        <v>401</v>
      </c>
      <c r="K133" s="112" t="s">
        <v>143</v>
      </c>
      <c r="L133" s="114" t="s">
        <v>21</v>
      </c>
      <c r="M133" s="114">
        <v>1</v>
      </c>
      <c r="O133" s="9" t="s">
        <v>144</v>
      </c>
      <c r="P133">
        <v>0</v>
      </c>
    </row>
    <row r="134" spans="1:19" ht="13.2" x14ac:dyDescent="0.25">
      <c r="A134" s="107"/>
      <c r="B134" s="108">
        <f t="shared" si="9"/>
        <v>1</v>
      </c>
      <c r="C134" s="108"/>
      <c r="D134" s="122">
        <v>2</v>
      </c>
      <c r="E134" s="108">
        <f t="shared" ref="E134:E139" si="11">COUNTIF(D:D,D134)</f>
        <v>1</v>
      </c>
      <c r="F134" s="108"/>
      <c r="G134" s="116"/>
      <c r="H134" s="111"/>
      <c r="I134" s="112" t="s">
        <v>142</v>
      </c>
      <c r="J134" s="112" t="s">
        <v>401</v>
      </c>
      <c r="K134" s="112" t="s">
        <v>143</v>
      </c>
      <c r="L134" s="114" t="s">
        <v>25</v>
      </c>
      <c r="M134" s="114">
        <v>2</v>
      </c>
      <c r="O134" s="9" t="s">
        <v>145</v>
      </c>
      <c r="P134">
        <v>1</v>
      </c>
    </row>
    <row r="135" spans="1:19" ht="13.2" x14ac:dyDescent="0.25">
      <c r="A135" s="107"/>
      <c r="B135" s="108">
        <f t="shared" si="9"/>
        <v>1</v>
      </c>
      <c r="C135" s="108"/>
      <c r="D135" s="109"/>
      <c r="E135" s="108">
        <f t="shared" si="11"/>
        <v>0</v>
      </c>
      <c r="F135" s="108"/>
      <c r="G135" s="110" t="s">
        <v>23</v>
      </c>
      <c r="H135" s="111"/>
      <c r="I135" s="112" t="s">
        <v>142</v>
      </c>
      <c r="J135" s="112" t="s">
        <v>401</v>
      </c>
      <c r="K135" s="112" t="s">
        <v>143</v>
      </c>
      <c r="L135" s="114" t="s">
        <v>37</v>
      </c>
      <c r="M135" s="114">
        <v>3</v>
      </c>
    </row>
    <row r="136" spans="1:19" ht="13.2" x14ac:dyDescent="0.25">
      <c r="A136" s="107"/>
      <c r="B136" s="108">
        <f t="shared" si="9"/>
        <v>1</v>
      </c>
      <c r="C136" s="108"/>
      <c r="D136" s="123">
        <v>3</v>
      </c>
      <c r="E136" s="108">
        <f t="shared" si="11"/>
        <v>1</v>
      </c>
      <c r="F136" s="108"/>
      <c r="G136" s="116"/>
      <c r="H136" s="111"/>
      <c r="I136" s="112" t="s">
        <v>142</v>
      </c>
      <c r="J136" s="112" t="s">
        <v>401</v>
      </c>
      <c r="K136" s="112" t="s">
        <v>143</v>
      </c>
      <c r="L136" s="114" t="s">
        <v>30</v>
      </c>
      <c r="M136" s="114">
        <v>4</v>
      </c>
      <c r="O136" s="9" t="s">
        <v>147</v>
      </c>
      <c r="P136">
        <v>2</v>
      </c>
    </row>
    <row r="137" spans="1:19" ht="13.2" x14ac:dyDescent="0.25">
      <c r="A137" s="107"/>
      <c r="B137" s="108">
        <f t="shared" si="9"/>
        <v>1</v>
      </c>
      <c r="C137" s="108"/>
      <c r="D137" s="122">
        <v>4</v>
      </c>
      <c r="E137" s="108">
        <f t="shared" si="11"/>
        <v>1</v>
      </c>
      <c r="F137" s="108"/>
      <c r="G137" s="116"/>
      <c r="H137" s="111"/>
      <c r="I137" s="112" t="s">
        <v>142</v>
      </c>
      <c r="J137" s="112" t="s">
        <v>401</v>
      </c>
      <c r="K137" s="112" t="s">
        <v>143</v>
      </c>
      <c r="L137" s="114" t="s">
        <v>33</v>
      </c>
      <c r="M137" s="114">
        <v>5</v>
      </c>
      <c r="O137" s="9" t="s">
        <v>148</v>
      </c>
      <c r="P137">
        <v>3</v>
      </c>
    </row>
    <row r="138" spans="1:19" ht="13.2" x14ac:dyDescent="0.25">
      <c r="A138" s="107"/>
      <c r="B138" s="108">
        <f t="shared" si="9"/>
        <v>1</v>
      </c>
      <c r="C138" s="108"/>
      <c r="D138" s="122">
        <v>5</v>
      </c>
      <c r="E138" s="108">
        <f t="shared" si="11"/>
        <v>1</v>
      </c>
      <c r="F138" s="108"/>
      <c r="G138" s="116"/>
      <c r="H138" s="111"/>
      <c r="I138" s="112" t="s">
        <v>142</v>
      </c>
      <c r="J138" s="112" t="s">
        <v>401</v>
      </c>
      <c r="K138" s="112" t="s">
        <v>143</v>
      </c>
      <c r="L138" s="114" t="s">
        <v>36</v>
      </c>
      <c r="M138" s="114">
        <v>6</v>
      </c>
      <c r="O138" s="9" t="s">
        <v>149</v>
      </c>
      <c r="P138">
        <v>4</v>
      </c>
    </row>
    <row r="139" spans="1:19" ht="13.2" x14ac:dyDescent="0.25">
      <c r="A139" s="107"/>
      <c r="B139" s="108">
        <f t="shared" si="9"/>
        <v>1</v>
      </c>
      <c r="C139" s="108"/>
      <c r="D139" s="122">
        <v>6</v>
      </c>
      <c r="E139" s="108">
        <f t="shared" si="11"/>
        <v>1</v>
      </c>
      <c r="F139" s="108"/>
      <c r="G139" s="116"/>
      <c r="H139" s="111"/>
      <c r="I139" s="112" t="s">
        <v>142</v>
      </c>
      <c r="J139" s="112" t="s">
        <v>401</v>
      </c>
      <c r="K139" s="112" t="s">
        <v>143</v>
      </c>
      <c r="L139" s="114" t="s">
        <v>40</v>
      </c>
      <c r="M139" s="114">
        <v>7</v>
      </c>
      <c r="O139" s="9" t="s">
        <v>151</v>
      </c>
      <c r="P139">
        <v>5</v>
      </c>
    </row>
    <row r="140" spans="1:19" ht="13.2" x14ac:dyDescent="0.25">
      <c r="A140" s="107"/>
      <c r="B140" s="108">
        <f t="shared" si="9"/>
        <v>1</v>
      </c>
      <c r="C140" s="108"/>
      <c r="D140" s="109"/>
      <c r="E140" s="108">
        <f t="shared" ref="E140:E171" si="12">COUNTIF(D:D,D140)</f>
        <v>0</v>
      </c>
      <c r="F140" s="108"/>
      <c r="G140" s="110" t="s">
        <v>23</v>
      </c>
      <c r="H140" s="111"/>
      <c r="I140" s="112" t="s">
        <v>142</v>
      </c>
      <c r="J140" s="112" t="s">
        <v>401</v>
      </c>
      <c r="K140" s="112" t="s">
        <v>143</v>
      </c>
      <c r="L140" s="114" t="s">
        <v>37</v>
      </c>
      <c r="M140" s="114">
        <v>8</v>
      </c>
    </row>
    <row r="141" spans="1:19" ht="13.2" x14ac:dyDescent="0.25">
      <c r="A141" s="107"/>
      <c r="B141" s="108">
        <f t="shared" si="9"/>
        <v>1</v>
      </c>
      <c r="C141" s="108"/>
      <c r="D141" s="122">
        <v>7</v>
      </c>
      <c r="E141" s="108">
        <f t="shared" si="12"/>
        <v>1</v>
      </c>
      <c r="F141" s="108"/>
      <c r="G141" s="116"/>
      <c r="H141" s="111"/>
      <c r="I141" s="112" t="s">
        <v>142</v>
      </c>
      <c r="J141" s="112" t="s">
        <v>401</v>
      </c>
      <c r="K141" s="112" t="s">
        <v>143</v>
      </c>
      <c r="L141" s="114" t="s">
        <v>43</v>
      </c>
      <c r="M141" s="114">
        <v>9</v>
      </c>
      <c r="O141" s="9" t="s">
        <v>152</v>
      </c>
      <c r="P141">
        <v>6</v>
      </c>
    </row>
    <row r="142" spans="1:19" ht="13.2" x14ac:dyDescent="0.25">
      <c r="A142" s="107"/>
      <c r="B142" s="108">
        <f t="shared" si="9"/>
        <v>1</v>
      </c>
      <c r="C142" s="108"/>
      <c r="D142" s="122">
        <v>8</v>
      </c>
      <c r="E142" s="108">
        <f t="shared" si="12"/>
        <v>1</v>
      </c>
      <c r="F142" s="108"/>
      <c r="G142" s="116"/>
      <c r="H142" s="111"/>
      <c r="I142" s="112" t="s">
        <v>142</v>
      </c>
      <c r="J142" s="112" t="s">
        <v>401</v>
      </c>
      <c r="K142" s="112" t="s">
        <v>143</v>
      </c>
      <c r="L142" s="114" t="s">
        <v>47</v>
      </c>
      <c r="M142" s="114">
        <v>10</v>
      </c>
      <c r="O142" s="9" t="s">
        <v>153</v>
      </c>
      <c r="P142">
        <v>7</v>
      </c>
    </row>
    <row r="143" spans="1:19" ht="13.2" x14ac:dyDescent="0.25">
      <c r="A143" s="107"/>
      <c r="B143" s="108">
        <f t="shared" si="9"/>
        <v>1</v>
      </c>
      <c r="C143" s="108"/>
      <c r="D143" s="122">
        <v>9</v>
      </c>
      <c r="E143" s="108">
        <f t="shared" si="12"/>
        <v>1</v>
      </c>
      <c r="F143" s="108"/>
      <c r="G143" s="116"/>
      <c r="H143" s="111"/>
      <c r="I143" s="112" t="s">
        <v>142</v>
      </c>
      <c r="J143" s="112" t="s">
        <v>401</v>
      </c>
      <c r="K143" s="112" t="s">
        <v>143</v>
      </c>
      <c r="L143" s="114" t="s">
        <v>70</v>
      </c>
      <c r="M143" s="114">
        <v>11</v>
      </c>
      <c r="O143" s="9" t="s">
        <v>154</v>
      </c>
      <c r="P143">
        <v>8</v>
      </c>
    </row>
    <row r="144" spans="1:19" ht="13.2" x14ac:dyDescent="0.25">
      <c r="A144" s="107"/>
      <c r="B144" s="108">
        <f t="shared" si="9"/>
        <v>1</v>
      </c>
      <c r="C144" s="108"/>
      <c r="D144" s="122">
        <v>10</v>
      </c>
      <c r="E144" s="108">
        <f t="shared" si="12"/>
        <v>1</v>
      </c>
      <c r="F144" s="108"/>
      <c r="G144" s="116"/>
      <c r="H144" s="111"/>
      <c r="I144" s="112" t="s">
        <v>142</v>
      </c>
      <c r="J144" s="112" t="s">
        <v>401</v>
      </c>
      <c r="K144" s="112" t="s">
        <v>143</v>
      </c>
      <c r="L144" s="114" t="s">
        <v>74</v>
      </c>
      <c r="M144" s="114">
        <v>12</v>
      </c>
      <c r="O144" s="9" t="s">
        <v>156</v>
      </c>
      <c r="P144">
        <v>9</v>
      </c>
    </row>
    <row r="145" spans="1:16" ht="13.2" x14ac:dyDescent="0.25">
      <c r="A145" s="107"/>
      <c r="B145" s="108">
        <f t="shared" si="9"/>
        <v>1</v>
      </c>
      <c r="C145" s="108"/>
      <c r="D145" s="109"/>
      <c r="E145" s="108">
        <f t="shared" si="12"/>
        <v>0</v>
      </c>
      <c r="F145" s="108"/>
      <c r="G145" s="110" t="s">
        <v>23</v>
      </c>
      <c r="H145" s="111"/>
      <c r="I145" s="112" t="s">
        <v>142</v>
      </c>
      <c r="J145" s="112" t="s">
        <v>401</v>
      </c>
      <c r="K145" s="112" t="s">
        <v>143</v>
      </c>
      <c r="L145" s="114" t="s">
        <v>37</v>
      </c>
      <c r="M145" s="114">
        <v>13</v>
      </c>
    </row>
    <row r="146" spans="1:16" ht="13.2" x14ac:dyDescent="0.25">
      <c r="A146" s="107"/>
      <c r="B146" s="108">
        <f t="shared" si="9"/>
        <v>1</v>
      </c>
      <c r="C146" s="108"/>
      <c r="D146" s="122">
        <v>11</v>
      </c>
      <c r="E146" s="108">
        <f t="shared" si="12"/>
        <v>1</v>
      </c>
      <c r="F146" s="108"/>
      <c r="G146" s="116"/>
      <c r="H146" s="111"/>
      <c r="I146" s="112" t="s">
        <v>142</v>
      </c>
      <c r="J146" s="112" t="s">
        <v>401</v>
      </c>
      <c r="K146" s="112" t="s">
        <v>143</v>
      </c>
      <c r="L146" s="114" t="s">
        <v>77</v>
      </c>
      <c r="M146" s="114">
        <v>14</v>
      </c>
      <c r="O146" s="9" t="s">
        <v>157</v>
      </c>
      <c r="P146">
        <v>10</v>
      </c>
    </row>
    <row r="147" spans="1:16" ht="13.2" x14ac:dyDescent="0.25">
      <c r="A147" s="107"/>
      <c r="B147" s="108">
        <f t="shared" si="9"/>
        <v>1</v>
      </c>
      <c r="C147" s="108"/>
      <c r="D147" s="122">
        <v>12</v>
      </c>
      <c r="E147" s="108">
        <f t="shared" si="12"/>
        <v>1</v>
      </c>
      <c r="F147" s="108"/>
      <c r="G147" s="116"/>
      <c r="H147" s="111"/>
      <c r="I147" s="112" t="s">
        <v>142</v>
      </c>
      <c r="J147" s="112" t="s">
        <v>401</v>
      </c>
      <c r="K147" s="112" t="s">
        <v>143</v>
      </c>
      <c r="L147" s="114" t="s">
        <v>81</v>
      </c>
      <c r="M147" s="114">
        <v>15</v>
      </c>
      <c r="O147" s="9" t="s">
        <v>158</v>
      </c>
      <c r="P147">
        <v>11</v>
      </c>
    </row>
    <row r="148" spans="1:16" ht="13.2" x14ac:dyDescent="0.25">
      <c r="A148" s="107"/>
      <c r="B148" s="108">
        <f t="shared" si="9"/>
        <v>1</v>
      </c>
      <c r="C148" s="108"/>
      <c r="D148" s="122">
        <v>13</v>
      </c>
      <c r="E148" s="108">
        <f t="shared" si="12"/>
        <v>1</v>
      </c>
      <c r="F148" s="108"/>
      <c r="G148" s="116"/>
      <c r="H148" s="111"/>
      <c r="I148" s="112" t="s">
        <v>142</v>
      </c>
      <c r="J148" s="112" t="s">
        <v>401</v>
      </c>
      <c r="K148" s="112" t="s">
        <v>143</v>
      </c>
      <c r="L148" s="114" t="s">
        <v>84</v>
      </c>
      <c r="M148" s="114">
        <v>16</v>
      </c>
      <c r="O148" s="9" t="s">
        <v>159</v>
      </c>
      <c r="P148">
        <v>12</v>
      </c>
    </row>
    <row r="149" spans="1:16" ht="13.2" x14ac:dyDescent="0.25">
      <c r="A149" s="107"/>
      <c r="B149" s="108">
        <f t="shared" si="9"/>
        <v>1</v>
      </c>
      <c r="C149" s="108"/>
      <c r="D149" s="122">
        <v>14</v>
      </c>
      <c r="E149" s="108">
        <f t="shared" si="12"/>
        <v>1</v>
      </c>
      <c r="F149" s="108"/>
      <c r="G149" s="116"/>
      <c r="H149" s="111"/>
      <c r="I149" s="112" t="s">
        <v>142</v>
      </c>
      <c r="J149" s="112" t="s">
        <v>401</v>
      </c>
      <c r="K149" s="112" t="s">
        <v>143</v>
      </c>
      <c r="L149" s="114" t="s">
        <v>87</v>
      </c>
      <c r="M149" s="114">
        <v>17</v>
      </c>
      <c r="O149" s="9" t="s">
        <v>161</v>
      </c>
      <c r="P149">
        <v>13</v>
      </c>
    </row>
    <row r="150" spans="1:16" ht="13.2" x14ac:dyDescent="0.25">
      <c r="A150" s="107"/>
      <c r="B150" s="108">
        <f t="shared" si="9"/>
        <v>1</v>
      </c>
      <c r="C150" s="108"/>
      <c r="D150" s="109"/>
      <c r="E150" s="108">
        <f t="shared" si="12"/>
        <v>0</v>
      </c>
      <c r="F150" s="108"/>
      <c r="G150" s="110" t="s">
        <v>23</v>
      </c>
      <c r="H150" s="111"/>
      <c r="I150" s="112" t="s">
        <v>142</v>
      </c>
      <c r="J150" s="112" t="s">
        <v>401</v>
      </c>
      <c r="K150" s="112" t="s">
        <v>143</v>
      </c>
      <c r="L150" s="114" t="s">
        <v>37</v>
      </c>
      <c r="M150" s="114">
        <v>18</v>
      </c>
    </row>
    <row r="151" spans="1:16" ht="13.2" x14ac:dyDescent="0.25">
      <c r="A151" s="107"/>
      <c r="B151" s="108">
        <f t="shared" si="9"/>
        <v>1</v>
      </c>
      <c r="C151" s="108"/>
      <c r="D151" s="122">
        <v>15</v>
      </c>
      <c r="E151" s="108">
        <f t="shared" si="12"/>
        <v>1</v>
      </c>
      <c r="F151" s="108"/>
      <c r="G151" s="116"/>
      <c r="H151" s="111"/>
      <c r="I151" s="112" t="s">
        <v>142</v>
      </c>
      <c r="J151" s="112" t="s">
        <v>401</v>
      </c>
      <c r="K151" s="112" t="s">
        <v>143</v>
      </c>
      <c r="L151" s="114" t="s">
        <v>91</v>
      </c>
      <c r="M151" s="114">
        <v>19</v>
      </c>
      <c r="O151" s="9" t="s">
        <v>162</v>
      </c>
      <c r="P151">
        <v>14</v>
      </c>
    </row>
    <row r="152" spans="1:16" ht="13.2" x14ac:dyDescent="0.25">
      <c r="A152" s="107"/>
      <c r="B152" s="108">
        <f t="shared" si="9"/>
        <v>1</v>
      </c>
      <c r="C152" s="108"/>
      <c r="D152" s="122">
        <v>16</v>
      </c>
      <c r="E152" s="108">
        <f t="shared" si="12"/>
        <v>1</v>
      </c>
      <c r="F152" s="108"/>
      <c r="G152" s="116"/>
      <c r="H152" s="111"/>
      <c r="I152" s="112" t="s">
        <v>142</v>
      </c>
      <c r="J152" s="112" t="s">
        <v>401</v>
      </c>
      <c r="K152" s="112" t="s">
        <v>143</v>
      </c>
      <c r="L152" s="114" t="s">
        <v>94</v>
      </c>
      <c r="M152" s="114">
        <v>20</v>
      </c>
      <c r="O152" s="9" t="s">
        <v>164</v>
      </c>
      <c r="P152">
        <v>15</v>
      </c>
    </row>
    <row r="153" spans="1:16" ht="15.75" customHeight="1" x14ac:dyDescent="0.25">
      <c r="A153" s="107"/>
      <c r="B153" s="108">
        <f t="shared" si="9"/>
        <v>1</v>
      </c>
      <c r="C153" s="108"/>
      <c r="D153" s="109"/>
      <c r="E153" s="108">
        <f t="shared" si="12"/>
        <v>0</v>
      </c>
      <c r="F153" s="108"/>
      <c r="G153" s="116"/>
      <c r="H153" s="118"/>
      <c r="I153" s="113"/>
      <c r="J153" s="113"/>
      <c r="K153" s="113"/>
      <c r="L153" s="119"/>
      <c r="M153" s="119"/>
    </row>
    <row r="154" spans="1:16" ht="15.75" customHeight="1" x14ac:dyDescent="0.25">
      <c r="A154" s="107"/>
      <c r="B154" s="108">
        <f t="shared" si="9"/>
        <v>1</v>
      </c>
      <c r="C154" s="108"/>
      <c r="D154" s="109"/>
      <c r="E154" s="108">
        <f t="shared" si="12"/>
        <v>0</v>
      </c>
      <c r="F154" s="108"/>
      <c r="G154" s="116"/>
      <c r="H154" s="118"/>
      <c r="I154" s="113"/>
      <c r="J154" s="113"/>
      <c r="K154" s="113"/>
      <c r="L154" s="119"/>
      <c r="M154" s="119"/>
    </row>
    <row r="155" spans="1:16" ht="13.2" x14ac:dyDescent="0.25">
      <c r="A155" s="107"/>
      <c r="B155" s="108">
        <f t="shared" si="9"/>
        <v>1</v>
      </c>
      <c r="C155" s="108"/>
      <c r="D155" s="122">
        <v>26</v>
      </c>
      <c r="E155" s="108">
        <f t="shared" si="12"/>
        <v>1</v>
      </c>
      <c r="F155" s="108"/>
      <c r="G155" s="116"/>
      <c r="H155" s="111"/>
      <c r="I155" s="112" t="s">
        <v>165</v>
      </c>
      <c r="J155" s="113" t="s">
        <v>402</v>
      </c>
      <c r="K155" s="112" t="s">
        <v>166</v>
      </c>
      <c r="L155" s="114" t="s">
        <v>21</v>
      </c>
      <c r="M155" s="114">
        <v>1</v>
      </c>
      <c r="O155" s="9" t="s">
        <v>167</v>
      </c>
      <c r="P155">
        <v>0</v>
      </c>
    </row>
    <row r="156" spans="1:16" ht="13.2" x14ac:dyDescent="0.25">
      <c r="A156" s="107"/>
      <c r="B156" s="108">
        <f t="shared" si="9"/>
        <v>1</v>
      </c>
      <c r="C156" s="108"/>
      <c r="D156" s="122">
        <v>27</v>
      </c>
      <c r="E156" s="108">
        <f t="shared" si="12"/>
        <v>1</v>
      </c>
      <c r="F156" s="108"/>
      <c r="G156" s="116"/>
      <c r="H156" s="111"/>
      <c r="I156" s="112" t="s">
        <v>165</v>
      </c>
      <c r="J156" s="113" t="s">
        <v>402</v>
      </c>
      <c r="K156" s="112" t="s">
        <v>166</v>
      </c>
      <c r="L156" s="114" t="s">
        <v>25</v>
      </c>
      <c r="M156" s="114">
        <v>2</v>
      </c>
      <c r="O156" s="9" t="s">
        <v>168</v>
      </c>
      <c r="P156">
        <v>1</v>
      </c>
    </row>
    <row r="157" spans="1:16" ht="13.2" x14ac:dyDescent="0.25">
      <c r="A157" s="107"/>
      <c r="B157" s="108">
        <f t="shared" si="9"/>
        <v>1</v>
      </c>
      <c r="C157" s="108"/>
      <c r="D157" s="109"/>
      <c r="E157" s="108">
        <f t="shared" si="12"/>
        <v>0</v>
      </c>
      <c r="F157" s="108"/>
      <c r="G157" s="110" t="s">
        <v>23</v>
      </c>
      <c r="H157" s="111"/>
      <c r="I157" s="112" t="s">
        <v>165</v>
      </c>
      <c r="J157" s="113" t="s">
        <v>402</v>
      </c>
      <c r="K157" s="112" t="s">
        <v>166</v>
      </c>
      <c r="L157" s="114" t="s">
        <v>37</v>
      </c>
      <c r="M157" s="114">
        <v>3</v>
      </c>
    </row>
    <row r="158" spans="1:16" ht="13.2" x14ac:dyDescent="0.25">
      <c r="A158" s="107"/>
      <c r="B158" s="108">
        <f t="shared" si="9"/>
        <v>1</v>
      </c>
      <c r="C158" s="108"/>
      <c r="D158" s="122">
        <v>28</v>
      </c>
      <c r="E158" s="108">
        <f t="shared" si="12"/>
        <v>1</v>
      </c>
      <c r="F158" s="108"/>
      <c r="G158" s="116"/>
      <c r="H158" s="111"/>
      <c r="I158" s="112" t="s">
        <v>165</v>
      </c>
      <c r="J158" s="113" t="s">
        <v>402</v>
      </c>
      <c r="K158" s="112" t="s">
        <v>166</v>
      </c>
      <c r="L158" s="114" t="s">
        <v>30</v>
      </c>
      <c r="M158" s="114">
        <v>4</v>
      </c>
      <c r="O158" s="9" t="s">
        <v>170</v>
      </c>
      <c r="P158">
        <v>2</v>
      </c>
    </row>
    <row r="159" spans="1:16" ht="13.2" x14ac:dyDescent="0.25">
      <c r="A159" s="107"/>
      <c r="B159" s="108">
        <f t="shared" si="9"/>
        <v>1</v>
      </c>
      <c r="C159" s="108"/>
      <c r="D159" s="122">
        <v>29</v>
      </c>
      <c r="E159" s="108">
        <f t="shared" si="12"/>
        <v>1</v>
      </c>
      <c r="F159" s="108"/>
      <c r="G159" s="116"/>
      <c r="H159" s="111"/>
      <c r="I159" s="112" t="s">
        <v>165</v>
      </c>
      <c r="J159" s="113" t="s">
        <v>402</v>
      </c>
      <c r="K159" s="112" t="s">
        <v>166</v>
      </c>
      <c r="L159" s="114" t="s">
        <v>33</v>
      </c>
      <c r="M159" s="114">
        <v>5</v>
      </c>
      <c r="O159" s="9" t="s">
        <v>171</v>
      </c>
      <c r="P159">
        <v>3</v>
      </c>
    </row>
    <row r="160" spans="1:16" ht="13.2" x14ac:dyDescent="0.25">
      <c r="A160" s="107"/>
      <c r="B160" s="108">
        <f t="shared" si="9"/>
        <v>1</v>
      </c>
      <c r="C160" s="108"/>
      <c r="D160" s="122">
        <v>30</v>
      </c>
      <c r="E160" s="108">
        <f t="shared" si="12"/>
        <v>1</v>
      </c>
      <c r="F160" s="108"/>
      <c r="G160" s="116"/>
      <c r="H160" s="111"/>
      <c r="I160" s="112" t="s">
        <v>165</v>
      </c>
      <c r="J160" s="113" t="s">
        <v>402</v>
      </c>
      <c r="K160" s="112" t="s">
        <v>166</v>
      </c>
      <c r="L160" s="114" t="s">
        <v>36</v>
      </c>
      <c r="M160" s="114">
        <v>6</v>
      </c>
      <c r="O160" s="9" t="s">
        <v>172</v>
      </c>
      <c r="P160">
        <v>4</v>
      </c>
    </row>
    <row r="161" spans="1:19" ht="13.2" x14ac:dyDescent="0.25">
      <c r="A161" s="107"/>
      <c r="B161" s="108">
        <f t="shared" si="9"/>
        <v>1</v>
      </c>
      <c r="C161" s="108"/>
      <c r="D161" s="122">
        <v>31</v>
      </c>
      <c r="E161" s="108">
        <f t="shared" si="12"/>
        <v>1</v>
      </c>
      <c r="F161" s="108"/>
      <c r="G161" s="116"/>
      <c r="H161" s="111"/>
      <c r="I161" s="112" t="s">
        <v>165</v>
      </c>
      <c r="J161" s="113" t="s">
        <v>402</v>
      </c>
      <c r="K161" s="112" t="s">
        <v>166</v>
      </c>
      <c r="L161" s="114" t="s">
        <v>40</v>
      </c>
      <c r="M161" s="114">
        <v>7</v>
      </c>
      <c r="O161" s="9" t="s">
        <v>173</v>
      </c>
      <c r="P161">
        <v>5</v>
      </c>
    </row>
    <row r="162" spans="1:19" ht="13.2" x14ac:dyDescent="0.25">
      <c r="A162" s="107"/>
      <c r="B162" s="108">
        <f t="shared" si="9"/>
        <v>1</v>
      </c>
      <c r="C162" s="108"/>
      <c r="D162" s="109"/>
      <c r="E162" s="108">
        <f t="shared" si="12"/>
        <v>0</v>
      </c>
      <c r="F162" s="108"/>
      <c r="G162" s="110" t="s">
        <v>23</v>
      </c>
      <c r="H162" s="111"/>
      <c r="I162" s="112" t="s">
        <v>165</v>
      </c>
      <c r="J162" s="113" t="s">
        <v>402</v>
      </c>
      <c r="K162" s="112" t="s">
        <v>166</v>
      </c>
      <c r="L162" s="114" t="s">
        <v>37</v>
      </c>
      <c r="M162" s="114">
        <v>8</v>
      </c>
    </row>
    <row r="163" spans="1:19" ht="13.2" x14ac:dyDescent="0.25">
      <c r="A163" s="107"/>
      <c r="B163" s="108">
        <f t="shared" si="9"/>
        <v>1</v>
      </c>
      <c r="C163" s="108"/>
      <c r="D163" s="122">
        <v>32</v>
      </c>
      <c r="E163" s="108">
        <f t="shared" si="12"/>
        <v>1</v>
      </c>
      <c r="F163" s="108"/>
      <c r="G163" s="116"/>
      <c r="H163" s="111"/>
      <c r="I163" s="112" t="s">
        <v>165</v>
      </c>
      <c r="J163" s="113" t="s">
        <v>402</v>
      </c>
      <c r="K163" s="112" t="s">
        <v>166</v>
      </c>
      <c r="L163" s="114" t="s">
        <v>43</v>
      </c>
      <c r="M163" s="114">
        <v>9</v>
      </c>
      <c r="O163" s="9" t="s">
        <v>175</v>
      </c>
      <c r="P163">
        <v>6</v>
      </c>
    </row>
    <row r="164" spans="1:19" ht="13.2" x14ac:dyDescent="0.25">
      <c r="A164" s="107"/>
      <c r="B164" s="108">
        <f t="shared" ref="B164:B195" si="13">COUNTIF(A:A,A164)</f>
        <v>1</v>
      </c>
      <c r="C164" s="108"/>
      <c r="D164" s="122">
        <v>33</v>
      </c>
      <c r="E164" s="108">
        <f t="shared" si="12"/>
        <v>1</v>
      </c>
      <c r="F164" s="108"/>
      <c r="G164" s="116"/>
      <c r="H164" s="111"/>
      <c r="I164" s="112" t="s">
        <v>165</v>
      </c>
      <c r="J164" s="113" t="s">
        <v>402</v>
      </c>
      <c r="K164" s="112" t="s">
        <v>166</v>
      </c>
      <c r="L164" s="114" t="s">
        <v>47</v>
      </c>
      <c r="M164" s="114">
        <v>10</v>
      </c>
      <c r="O164" s="9" t="s">
        <v>176</v>
      </c>
      <c r="P164">
        <v>7</v>
      </c>
    </row>
    <row r="165" spans="1:19" ht="13.2" x14ac:dyDescent="0.25">
      <c r="A165" s="107"/>
      <c r="B165" s="108">
        <f t="shared" si="13"/>
        <v>1</v>
      </c>
      <c r="C165" s="108"/>
      <c r="D165" s="122">
        <v>34</v>
      </c>
      <c r="E165" s="108">
        <f t="shared" si="12"/>
        <v>1</v>
      </c>
      <c r="F165" s="108"/>
      <c r="G165" s="116"/>
      <c r="H165" s="111"/>
      <c r="I165" s="112" t="s">
        <v>165</v>
      </c>
      <c r="J165" s="113" t="s">
        <v>402</v>
      </c>
      <c r="K165" s="112" t="s">
        <v>166</v>
      </c>
      <c r="L165" s="114" t="s">
        <v>70</v>
      </c>
      <c r="M165" s="114">
        <v>11</v>
      </c>
      <c r="O165" s="9" t="s">
        <v>177</v>
      </c>
      <c r="P165">
        <v>8</v>
      </c>
    </row>
    <row r="166" spans="1:19" ht="13.2" x14ac:dyDescent="0.25">
      <c r="A166" s="107"/>
      <c r="B166" s="108">
        <f t="shared" si="13"/>
        <v>1</v>
      </c>
      <c r="C166" s="108"/>
      <c r="D166" s="122">
        <v>35</v>
      </c>
      <c r="E166" s="108">
        <f t="shared" si="12"/>
        <v>1</v>
      </c>
      <c r="F166" s="108"/>
      <c r="G166" s="116"/>
      <c r="H166" s="111"/>
      <c r="I166" s="112" t="s">
        <v>165</v>
      </c>
      <c r="J166" s="113" t="s">
        <v>402</v>
      </c>
      <c r="K166" s="112" t="s">
        <v>166</v>
      </c>
      <c r="L166" s="114" t="s">
        <v>74</v>
      </c>
      <c r="M166" s="114">
        <v>12</v>
      </c>
      <c r="O166" s="9" t="s">
        <v>178</v>
      </c>
      <c r="P166">
        <v>9</v>
      </c>
    </row>
    <row r="167" spans="1:19" ht="13.2" x14ac:dyDescent="0.25">
      <c r="A167" s="107"/>
      <c r="B167" s="108">
        <f t="shared" si="13"/>
        <v>1</v>
      </c>
      <c r="C167" s="108"/>
      <c r="D167" s="109"/>
      <c r="E167" s="108">
        <f t="shared" si="12"/>
        <v>0</v>
      </c>
      <c r="F167" s="108"/>
      <c r="G167" s="110" t="s">
        <v>23</v>
      </c>
      <c r="H167" s="111"/>
      <c r="I167" s="112" t="s">
        <v>165</v>
      </c>
      <c r="J167" s="113" t="s">
        <v>402</v>
      </c>
      <c r="K167" s="112" t="s">
        <v>166</v>
      </c>
      <c r="L167" s="114" t="s">
        <v>37</v>
      </c>
      <c r="M167" s="114">
        <v>13</v>
      </c>
    </row>
    <row r="168" spans="1:19" ht="13.2" x14ac:dyDescent="0.25">
      <c r="A168" s="107"/>
      <c r="B168" s="108">
        <f t="shared" si="13"/>
        <v>1</v>
      </c>
      <c r="C168" s="108"/>
      <c r="D168" s="122">
        <v>36</v>
      </c>
      <c r="E168" s="108">
        <f t="shared" si="12"/>
        <v>1</v>
      </c>
      <c r="F168" s="108"/>
      <c r="G168" s="116"/>
      <c r="H168" s="111"/>
      <c r="I168" s="112" t="s">
        <v>165</v>
      </c>
      <c r="J168" s="113" t="s">
        <v>402</v>
      </c>
      <c r="K168" s="112" t="s">
        <v>166</v>
      </c>
      <c r="L168" s="114" t="s">
        <v>77</v>
      </c>
      <c r="M168" s="114">
        <v>14</v>
      </c>
      <c r="O168" s="9" t="s">
        <v>179</v>
      </c>
      <c r="P168">
        <v>10</v>
      </c>
    </row>
    <row r="169" spans="1:19" ht="13.2" x14ac:dyDescent="0.25">
      <c r="A169" s="107"/>
      <c r="B169" s="108">
        <f t="shared" si="13"/>
        <v>1</v>
      </c>
      <c r="C169" s="108"/>
      <c r="D169" s="122">
        <v>37</v>
      </c>
      <c r="E169" s="108">
        <f t="shared" si="12"/>
        <v>1</v>
      </c>
      <c r="F169" s="108"/>
      <c r="G169" s="116"/>
      <c r="H169" s="111"/>
      <c r="I169" s="112" t="s">
        <v>165</v>
      </c>
      <c r="J169" s="113" t="s">
        <v>402</v>
      </c>
      <c r="K169" s="112" t="s">
        <v>166</v>
      </c>
      <c r="L169" s="114" t="s">
        <v>81</v>
      </c>
      <c r="M169" s="114">
        <v>15</v>
      </c>
      <c r="O169" s="9" t="s">
        <v>180</v>
      </c>
      <c r="P169">
        <v>11</v>
      </c>
    </row>
    <row r="170" spans="1:19" ht="13.2" x14ac:dyDescent="0.25">
      <c r="A170" s="107"/>
      <c r="B170" s="108">
        <f t="shared" si="13"/>
        <v>1</v>
      </c>
      <c r="C170" s="108"/>
      <c r="D170" s="122">
        <v>38</v>
      </c>
      <c r="E170" s="108">
        <f t="shared" si="12"/>
        <v>1</v>
      </c>
      <c r="F170" s="108"/>
      <c r="G170" s="116"/>
      <c r="H170" s="111"/>
      <c r="I170" s="112" t="s">
        <v>165</v>
      </c>
      <c r="J170" s="113" t="s">
        <v>402</v>
      </c>
      <c r="K170" s="112" t="s">
        <v>166</v>
      </c>
      <c r="L170" s="114" t="s">
        <v>84</v>
      </c>
      <c r="M170" s="114">
        <v>16</v>
      </c>
      <c r="O170" s="9" t="s">
        <v>182</v>
      </c>
      <c r="P170">
        <v>12</v>
      </c>
    </row>
    <row r="171" spans="1:19" ht="13.2" x14ac:dyDescent="0.25">
      <c r="A171" s="107"/>
      <c r="B171" s="108">
        <f t="shared" si="13"/>
        <v>1</v>
      </c>
      <c r="C171" s="108"/>
      <c r="D171" s="122">
        <v>39</v>
      </c>
      <c r="E171" s="108">
        <f t="shared" si="12"/>
        <v>1</v>
      </c>
      <c r="F171" s="108"/>
      <c r="G171" s="116"/>
      <c r="H171" s="111"/>
      <c r="I171" s="112" t="s">
        <v>165</v>
      </c>
      <c r="J171" s="113" t="s">
        <v>402</v>
      </c>
      <c r="K171" s="112" t="s">
        <v>166</v>
      </c>
      <c r="L171" s="114" t="s">
        <v>87</v>
      </c>
      <c r="M171" s="114">
        <v>17</v>
      </c>
      <c r="O171" s="9" t="s">
        <v>183</v>
      </c>
      <c r="P171">
        <v>13</v>
      </c>
    </row>
    <row r="172" spans="1:19" ht="13.2" x14ac:dyDescent="0.25">
      <c r="A172" s="107"/>
      <c r="B172" s="108">
        <f t="shared" si="13"/>
        <v>1</v>
      </c>
      <c r="C172" s="108"/>
      <c r="D172" s="109"/>
      <c r="E172" s="108">
        <f t="shared" ref="E172:E195" si="14">COUNTIF(D:D,D172)</f>
        <v>0</v>
      </c>
      <c r="F172" s="108"/>
      <c r="G172" s="110" t="s">
        <v>23</v>
      </c>
      <c r="H172" s="111"/>
      <c r="I172" s="112" t="s">
        <v>165</v>
      </c>
      <c r="J172" s="113" t="s">
        <v>402</v>
      </c>
      <c r="K172" s="112" t="s">
        <v>166</v>
      </c>
      <c r="L172" s="114" t="s">
        <v>37</v>
      </c>
      <c r="M172" s="114">
        <v>18</v>
      </c>
    </row>
    <row r="173" spans="1:19" ht="13.2" x14ac:dyDescent="0.25">
      <c r="A173" s="107"/>
      <c r="B173" s="108">
        <f t="shared" si="13"/>
        <v>1</v>
      </c>
      <c r="C173" s="108"/>
      <c r="D173" s="122">
        <v>40</v>
      </c>
      <c r="E173" s="108">
        <f t="shared" si="14"/>
        <v>1</v>
      </c>
      <c r="F173" s="108"/>
      <c r="G173" s="116"/>
      <c r="H173" s="111"/>
      <c r="I173" s="112" t="s">
        <v>165</v>
      </c>
      <c r="J173" s="113" t="s">
        <v>402</v>
      </c>
      <c r="K173" s="112" t="s">
        <v>166</v>
      </c>
      <c r="L173" s="114" t="s">
        <v>91</v>
      </c>
      <c r="M173" s="114">
        <v>19</v>
      </c>
      <c r="O173" s="9" t="s">
        <v>309</v>
      </c>
      <c r="P173">
        <v>14</v>
      </c>
    </row>
    <row r="174" spans="1:19" ht="13.2" x14ac:dyDescent="0.25">
      <c r="A174" s="115"/>
      <c r="B174" s="108">
        <f t="shared" si="13"/>
        <v>1</v>
      </c>
      <c r="C174" s="108"/>
      <c r="D174" s="124">
        <v>41</v>
      </c>
      <c r="E174" s="108">
        <f t="shared" si="14"/>
        <v>1</v>
      </c>
      <c r="F174" s="108"/>
      <c r="G174" s="110"/>
      <c r="H174" s="111"/>
      <c r="I174" s="112" t="s">
        <v>165</v>
      </c>
      <c r="J174" s="113" t="s">
        <v>402</v>
      </c>
      <c r="K174" s="112" t="s">
        <v>166</v>
      </c>
      <c r="L174" s="114" t="s">
        <v>94</v>
      </c>
      <c r="M174" s="114">
        <v>20</v>
      </c>
      <c r="O174" s="9" t="s">
        <v>310</v>
      </c>
      <c r="P174">
        <v>15</v>
      </c>
      <c r="Q174" s="1"/>
      <c r="S174" s="1"/>
    </row>
    <row r="175" spans="1:19" ht="15.75" customHeight="1" x14ac:dyDescent="0.25">
      <c r="A175" s="107"/>
      <c r="B175" s="108">
        <f t="shared" si="13"/>
        <v>1</v>
      </c>
      <c r="C175" s="108"/>
      <c r="D175" s="109"/>
      <c r="E175" s="108">
        <f t="shared" si="14"/>
        <v>0</v>
      </c>
      <c r="F175" s="108"/>
      <c r="G175" s="116"/>
      <c r="H175" s="118"/>
      <c r="I175" s="113"/>
      <c r="J175" s="113"/>
      <c r="K175" s="113"/>
      <c r="L175" s="119"/>
      <c r="M175" s="119"/>
    </row>
    <row r="176" spans="1:19" ht="15.75" customHeight="1" x14ac:dyDescent="0.25">
      <c r="A176" s="107"/>
      <c r="B176" s="108">
        <f t="shared" si="13"/>
        <v>1</v>
      </c>
      <c r="C176" s="108"/>
      <c r="D176" s="109"/>
      <c r="E176" s="108">
        <f t="shared" si="14"/>
        <v>0</v>
      </c>
      <c r="F176" s="108"/>
      <c r="G176" s="116"/>
      <c r="H176" s="118"/>
      <c r="I176" s="113"/>
      <c r="J176" s="113"/>
      <c r="K176" s="113"/>
      <c r="L176" s="119"/>
      <c r="M176" s="119"/>
    </row>
    <row r="177" spans="1:19" ht="13.2" x14ac:dyDescent="0.25">
      <c r="A177" s="115">
        <v>41</v>
      </c>
      <c r="B177" s="108">
        <f t="shared" si="13"/>
        <v>1</v>
      </c>
      <c r="C177" s="108"/>
      <c r="D177" s="109"/>
      <c r="E177" s="108">
        <f t="shared" si="14"/>
        <v>0</v>
      </c>
      <c r="F177" s="108"/>
      <c r="G177" s="110"/>
      <c r="H177" s="111"/>
      <c r="I177" s="112" t="s">
        <v>165</v>
      </c>
      <c r="J177" s="113" t="s">
        <v>405</v>
      </c>
      <c r="K177" s="112" t="s">
        <v>186</v>
      </c>
      <c r="L177" s="114" t="s">
        <v>21</v>
      </c>
      <c r="M177" s="114">
        <v>1</v>
      </c>
      <c r="O177" s="9" t="s">
        <v>187</v>
      </c>
      <c r="P177">
        <v>0</v>
      </c>
      <c r="Q177" s="1"/>
      <c r="S177" s="1"/>
    </row>
    <row r="178" spans="1:19" ht="13.2" x14ac:dyDescent="0.25">
      <c r="A178" s="115">
        <v>42</v>
      </c>
      <c r="B178" s="108">
        <f t="shared" si="13"/>
        <v>1</v>
      </c>
      <c r="C178" s="108"/>
      <c r="D178" s="109"/>
      <c r="E178" s="108">
        <f t="shared" si="14"/>
        <v>0</v>
      </c>
      <c r="F178" s="108"/>
      <c r="G178" s="110"/>
      <c r="H178" s="111"/>
      <c r="I178" s="112" t="s">
        <v>165</v>
      </c>
      <c r="J178" s="113" t="s">
        <v>405</v>
      </c>
      <c r="K178" s="112" t="s">
        <v>186</v>
      </c>
      <c r="L178" s="114" t="s">
        <v>25</v>
      </c>
      <c r="M178" s="114">
        <v>2</v>
      </c>
      <c r="O178" s="9" t="s">
        <v>188</v>
      </c>
      <c r="P178">
        <v>1</v>
      </c>
      <c r="Q178" s="1"/>
      <c r="S178" s="1"/>
    </row>
    <row r="179" spans="1:19" ht="13.2" x14ac:dyDescent="0.25">
      <c r="A179" s="107"/>
      <c r="B179" s="108">
        <f t="shared" si="13"/>
        <v>1</v>
      </c>
      <c r="C179" s="108"/>
      <c r="D179" s="109"/>
      <c r="E179" s="108">
        <f t="shared" si="14"/>
        <v>0</v>
      </c>
      <c r="F179" s="108"/>
      <c r="G179" s="110" t="s">
        <v>23</v>
      </c>
      <c r="H179" s="111"/>
      <c r="I179" s="112" t="s">
        <v>165</v>
      </c>
      <c r="J179" s="113" t="s">
        <v>405</v>
      </c>
      <c r="K179" s="112" t="s">
        <v>186</v>
      </c>
      <c r="L179" s="114" t="s">
        <v>37</v>
      </c>
      <c r="M179" s="114">
        <v>3</v>
      </c>
    </row>
    <row r="180" spans="1:19" ht="13.2" x14ac:dyDescent="0.25">
      <c r="A180" s="115">
        <v>44</v>
      </c>
      <c r="B180" s="108">
        <f t="shared" si="13"/>
        <v>1</v>
      </c>
      <c r="C180" s="108"/>
      <c r="D180" s="109"/>
      <c r="E180" s="108">
        <f t="shared" si="14"/>
        <v>0</v>
      </c>
      <c r="F180" s="108"/>
      <c r="G180" s="125" t="s">
        <v>408</v>
      </c>
      <c r="H180" s="111"/>
      <c r="I180" s="112" t="s">
        <v>165</v>
      </c>
      <c r="J180" s="113" t="s">
        <v>405</v>
      </c>
      <c r="K180" s="112" t="s">
        <v>186</v>
      </c>
      <c r="L180" s="114" t="s">
        <v>30</v>
      </c>
      <c r="M180" s="114">
        <v>4</v>
      </c>
      <c r="O180" s="9" t="s">
        <v>295</v>
      </c>
      <c r="P180">
        <v>2</v>
      </c>
      <c r="Q180" s="1"/>
      <c r="S180" s="1"/>
    </row>
    <row r="181" spans="1:19" ht="13.2" x14ac:dyDescent="0.25">
      <c r="A181" s="115">
        <v>46</v>
      </c>
      <c r="B181" s="108">
        <f t="shared" si="13"/>
        <v>1</v>
      </c>
      <c r="C181" s="108"/>
      <c r="D181" s="109"/>
      <c r="E181" s="108">
        <f t="shared" si="14"/>
        <v>0</v>
      </c>
      <c r="F181" s="108"/>
      <c r="G181" s="125" t="s">
        <v>408</v>
      </c>
      <c r="H181" s="111"/>
      <c r="I181" s="112" t="s">
        <v>165</v>
      </c>
      <c r="J181" s="113" t="s">
        <v>405</v>
      </c>
      <c r="K181" s="112" t="s">
        <v>186</v>
      </c>
      <c r="L181" s="114" t="s">
        <v>33</v>
      </c>
      <c r="M181" s="114">
        <v>5</v>
      </c>
      <c r="O181" s="9" t="s">
        <v>296</v>
      </c>
      <c r="P181">
        <v>3</v>
      </c>
      <c r="Q181" s="1"/>
      <c r="S181" s="1"/>
    </row>
    <row r="182" spans="1:19" ht="13.2" x14ac:dyDescent="0.25">
      <c r="A182" s="107"/>
      <c r="B182" s="108">
        <f t="shared" si="13"/>
        <v>1</v>
      </c>
      <c r="C182" s="108"/>
      <c r="D182" s="122">
        <v>18</v>
      </c>
      <c r="E182" s="108">
        <f t="shared" si="14"/>
        <v>1</v>
      </c>
      <c r="F182" s="108"/>
      <c r="G182" s="116"/>
      <c r="H182" s="111"/>
      <c r="I182" s="112" t="s">
        <v>165</v>
      </c>
      <c r="J182" s="113" t="s">
        <v>405</v>
      </c>
      <c r="K182" s="112" t="s">
        <v>186</v>
      </c>
      <c r="L182" s="114" t="s">
        <v>36</v>
      </c>
      <c r="M182" s="114">
        <v>6</v>
      </c>
      <c r="O182" s="9" t="s">
        <v>191</v>
      </c>
      <c r="P182">
        <v>4</v>
      </c>
    </row>
    <row r="183" spans="1:19" ht="13.2" x14ac:dyDescent="0.25">
      <c r="A183" s="107"/>
      <c r="B183" s="108">
        <f t="shared" si="13"/>
        <v>1</v>
      </c>
      <c r="C183" s="108"/>
      <c r="D183" s="122">
        <v>19</v>
      </c>
      <c r="E183" s="108">
        <f t="shared" si="14"/>
        <v>1</v>
      </c>
      <c r="F183" s="108"/>
      <c r="G183" s="116"/>
      <c r="H183" s="111"/>
      <c r="I183" s="112" t="s">
        <v>165</v>
      </c>
      <c r="J183" s="113" t="s">
        <v>405</v>
      </c>
      <c r="K183" s="112" t="s">
        <v>186</v>
      </c>
      <c r="L183" s="114" t="s">
        <v>40</v>
      </c>
      <c r="M183" s="114">
        <v>7</v>
      </c>
      <c r="O183" s="9" t="s">
        <v>192</v>
      </c>
      <c r="P183">
        <v>5</v>
      </c>
    </row>
    <row r="184" spans="1:19" ht="13.2" x14ac:dyDescent="0.25">
      <c r="A184" s="107"/>
      <c r="B184" s="108">
        <f t="shared" si="13"/>
        <v>1</v>
      </c>
      <c r="C184" s="108"/>
      <c r="D184" s="109"/>
      <c r="E184" s="108">
        <f t="shared" si="14"/>
        <v>0</v>
      </c>
      <c r="F184" s="108"/>
      <c r="G184" s="110" t="s">
        <v>23</v>
      </c>
      <c r="H184" s="111"/>
      <c r="I184" s="112" t="s">
        <v>165</v>
      </c>
      <c r="J184" s="113" t="s">
        <v>405</v>
      </c>
      <c r="K184" s="112" t="s">
        <v>186</v>
      </c>
      <c r="L184" s="114" t="s">
        <v>37</v>
      </c>
      <c r="M184" s="114">
        <v>8</v>
      </c>
    </row>
    <row r="185" spans="1:19" ht="13.2" x14ac:dyDescent="0.25">
      <c r="A185" s="107"/>
      <c r="B185" s="108">
        <f t="shared" si="13"/>
        <v>1</v>
      </c>
      <c r="C185" s="108"/>
      <c r="D185" s="122">
        <v>20</v>
      </c>
      <c r="E185" s="108">
        <f t="shared" si="14"/>
        <v>1</v>
      </c>
      <c r="F185" s="108"/>
      <c r="G185" s="116"/>
      <c r="H185" s="111"/>
      <c r="I185" s="112" t="s">
        <v>165</v>
      </c>
      <c r="J185" s="113" t="s">
        <v>405</v>
      </c>
      <c r="K185" s="112" t="s">
        <v>186</v>
      </c>
      <c r="L185" s="114" t="s">
        <v>43</v>
      </c>
      <c r="M185" s="114">
        <v>9</v>
      </c>
      <c r="O185" s="9" t="s">
        <v>193</v>
      </c>
      <c r="P185">
        <v>6</v>
      </c>
    </row>
    <row r="186" spans="1:19" ht="13.2" x14ac:dyDescent="0.25">
      <c r="A186" s="107"/>
      <c r="B186" s="108">
        <f t="shared" si="13"/>
        <v>1</v>
      </c>
      <c r="C186" s="108"/>
      <c r="D186" s="122">
        <v>21</v>
      </c>
      <c r="E186" s="108">
        <f t="shared" si="14"/>
        <v>1</v>
      </c>
      <c r="F186" s="108"/>
      <c r="G186" s="116"/>
      <c r="H186" s="111"/>
      <c r="I186" s="112" t="s">
        <v>165</v>
      </c>
      <c r="J186" s="113" t="s">
        <v>405</v>
      </c>
      <c r="K186" s="112" t="s">
        <v>186</v>
      </c>
      <c r="L186" s="114" t="s">
        <v>47</v>
      </c>
      <c r="M186" s="114">
        <v>10</v>
      </c>
      <c r="O186" s="9" t="s">
        <v>194</v>
      </c>
      <c r="P186">
        <v>7</v>
      </c>
    </row>
    <row r="187" spans="1:19" ht="13.2" x14ac:dyDescent="0.25">
      <c r="A187" s="107"/>
      <c r="B187" s="108">
        <f t="shared" si="13"/>
        <v>1</v>
      </c>
      <c r="C187" s="108"/>
      <c r="D187" s="122">
        <v>22</v>
      </c>
      <c r="E187" s="108">
        <f t="shared" si="14"/>
        <v>1</v>
      </c>
      <c r="F187" s="108"/>
      <c r="G187" s="116"/>
      <c r="H187" s="111"/>
      <c r="I187" s="112" t="s">
        <v>165</v>
      </c>
      <c r="J187" s="113" t="s">
        <v>405</v>
      </c>
      <c r="K187" s="112" t="s">
        <v>186</v>
      </c>
      <c r="L187" s="114" t="s">
        <v>70</v>
      </c>
      <c r="M187" s="114">
        <v>11</v>
      </c>
      <c r="O187" s="9" t="s">
        <v>195</v>
      </c>
      <c r="P187">
        <v>8</v>
      </c>
    </row>
    <row r="188" spans="1:19" ht="13.2" x14ac:dyDescent="0.25">
      <c r="A188" s="107"/>
      <c r="B188" s="108">
        <f t="shared" si="13"/>
        <v>1</v>
      </c>
      <c r="C188" s="108"/>
      <c r="D188" s="122">
        <v>23</v>
      </c>
      <c r="E188" s="108">
        <f t="shared" si="14"/>
        <v>1</v>
      </c>
      <c r="F188" s="108"/>
      <c r="G188" s="116"/>
      <c r="H188" s="111"/>
      <c r="I188" s="112" t="s">
        <v>165</v>
      </c>
      <c r="J188" s="113" t="s">
        <v>405</v>
      </c>
      <c r="K188" s="112" t="s">
        <v>186</v>
      </c>
      <c r="L188" s="114" t="s">
        <v>74</v>
      </c>
      <c r="M188" s="114">
        <v>12</v>
      </c>
      <c r="O188" s="9" t="s">
        <v>196</v>
      </c>
      <c r="P188">
        <v>9</v>
      </c>
    </row>
    <row r="189" spans="1:19" ht="13.2" x14ac:dyDescent="0.25">
      <c r="A189" s="107"/>
      <c r="B189" s="108">
        <f t="shared" si="13"/>
        <v>1</v>
      </c>
      <c r="C189" s="108"/>
      <c r="D189" s="109"/>
      <c r="E189" s="108">
        <f t="shared" si="14"/>
        <v>0</v>
      </c>
      <c r="F189" s="108"/>
      <c r="G189" s="110" t="s">
        <v>23</v>
      </c>
      <c r="H189" s="111"/>
      <c r="I189" s="112" t="s">
        <v>165</v>
      </c>
      <c r="J189" s="113" t="s">
        <v>405</v>
      </c>
      <c r="K189" s="112" t="s">
        <v>186</v>
      </c>
      <c r="L189" s="114" t="s">
        <v>37</v>
      </c>
      <c r="M189" s="114">
        <v>13</v>
      </c>
    </row>
    <row r="190" spans="1:19" ht="13.2" x14ac:dyDescent="0.25">
      <c r="A190" s="115">
        <v>49</v>
      </c>
      <c r="B190" s="108">
        <f t="shared" si="13"/>
        <v>5</v>
      </c>
      <c r="C190" s="108"/>
      <c r="D190" s="109"/>
      <c r="E190" s="108">
        <f t="shared" si="14"/>
        <v>0</v>
      </c>
      <c r="F190" s="108"/>
      <c r="G190" s="110"/>
      <c r="H190" s="111"/>
      <c r="I190" s="112" t="s">
        <v>165</v>
      </c>
      <c r="J190" s="113" t="s">
        <v>405</v>
      </c>
      <c r="K190" s="112" t="s">
        <v>186</v>
      </c>
      <c r="L190" s="114" t="s">
        <v>77</v>
      </c>
      <c r="M190" s="114">
        <v>14</v>
      </c>
      <c r="O190" s="9" t="s">
        <v>197</v>
      </c>
      <c r="P190">
        <v>10</v>
      </c>
      <c r="Q190" s="1"/>
      <c r="S190" s="1"/>
    </row>
    <row r="191" spans="1:19" ht="13.2" x14ac:dyDescent="0.25">
      <c r="A191" s="115">
        <v>54</v>
      </c>
      <c r="B191" s="108">
        <f t="shared" si="13"/>
        <v>5</v>
      </c>
      <c r="C191" s="108"/>
      <c r="D191" s="109"/>
      <c r="E191" s="108">
        <f t="shared" si="14"/>
        <v>0</v>
      </c>
      <c r="F191" s="108"/>
      <c r="G191" s="110"/>
      <c r="H191" s="111"/>
      <c r="I191" s="112" t="s">
        <v>165</v>
      </c>
      <c r="J191" s="113" t="s">
        <v>405</v>
      </c>
      <c r="K191" s="112" t="s">
        <v>186</v>
      </c>
      <c r="L191" s="114" t="s">
        <v>81</v>
      </c>
      <c r="M191" s="114">
        <v>15</v>
      </c>
      <c r="O191" s="9" t="s">
        <v>198</v>
      </c>
      <c r="P191">
        <v>11</v>
      </c>
      <c r="Q191" s="1"/>
      <c r="S191" s="1"/>
    </row>
    <row r="192" spans="1:19" ht="13.2" x14ac:dyDescent="0.25">
      <c r="A192" s="115">
        <v>59</v>
      </c>
      <c r="B192" s="108">
        <f t="shared" si="13"/>
        <v>4</v>
      </c>
      <c r="C192" s="108"/>
      <c r="D192" s="109"/>
      <c r="E192" s="108">
        <f t="shared" si="14"/>
        <v>0</v>
      </c>
      <c r="F192" s="108"/>
      <c r="G192" s="110"/>
      <c r="H192" s="111"/>
      <c r="I192" s="112" t="s">
        <v>165</v>
      </c>
      <c r="J192" s="113" t="s">
        <v>405</v>
      </c>
      <c r="K192" s="112" t="s">
        <v>186</v>
      </c>
      <c r="L192" s="114" t="s">
        <v>84</v>
      </c>
      <c r="M192" s="114">
        <v>16</v>
      </c>
      <c r="O192" s="9" t="s">
        <v>199</v>
      </c>
      <c r="P192">
        <v>12</v>
      </c>
      <c r="Q192" s="1"/>
      <c r="S192" s="1"/>
    </row>
    <row r="193" spans="1:20" ht="13.2" x14ac:dyDescent="0.25">
      <c r="A193" s="115">
        <v>63</v>
      </c>
      <c r="B193" s="108">
        <f t="shared" si="13"/>
        <v>4</v>
      </c>
      <c r="C193" s="108"/>
      <c r="D193" s="109"/>
      <c r="E193" s="108">
        <f t="shared" si="14"/>
        <v>0</v>
      </c>
      <c r="F193" s="108"/>
      <c r="G193" s="110"/>
      <c r="H193" s="111"/>
      <c r="I193" s="112" t="s">
        <v>165</v>
      </c>
      <c r="J193" s="113" t="s">
        <v>405</v>
      </c>
      <c r="K193" s="112" t="s">
        <v>186</v>
      </c>
      <c r="L193" s="114" t="s">
        <v>87</v>
      </c>
      <c r="M193" s="114">
        <v>17</v>
      </c>
      <c r="O193" s="9" t="s">
        <v>200</v>
      </c>
      <c r="P193">
        <v>13</v>
      </c>
      <c r="Q193" s="1"/>
      <c r="S193" s="1"/>
    </row>
    <row r="194" spans="1:20" ht="13.2" x14ac:dyDescent="0.25">
      <c r="A194" s="107"/>
      <c r="B194" s="108">
        <f t="shared" si="13"/>
        <v>1</v>
      </c>
      <c r="C194" s="108"/>
      <c r="D194" s="109"/>
      <c r="E194" s="108">
        <f t="shared" si="14"/>
        <v>0</v>
      </c>
      <c r="F194" s="108"/>
      <c r="G194" s="110" t="s">
        <v>23</v>
      </c>
      <c r="H194" s="111"/>
      <c r="I194" s="112" t="s">
        <v>165</v>
      </c>
      <c r="J194" s="113" t="s">
        <v>405</v>
      </c>
      <c r="K194" s="112" t="s">
        <v>186</v>
      </c>
      <c r="L194" s="114" t="s">
        <v>37</v>
      </c>
      <c r="M194" s="114">
        <v>18</v>
      </c>
    </row>
    <row r="195" spans="1:20" ht="13.2" x14ac:dyDescent="0.25">
      <c r="A195" s="115"/>
      <c r="B195" s="108">
        <f t="shared" si="13"/>
        <v>1</v>
      </c>
      <c r="C195" s="108"/>
      <c r="D195" s="122">
        <v>24</v>
      </c>
      <c r="E195" s="108">
        <f t="shared" si="14"/>
        <v>1</v>
      </c>
      <c r="F195" s="108"/>
      <c r="G195" s="110"/>
      <c r="H195" s="111"/>
      <c r="I195" s="112" t="s">
        <v>165</v>
      </c>
      <c r="J195" s="113" t="s">
        <v>405</v>
      </c>
      <c r="K195" s="112" t="s">
        <v>186</v>
      </c>
      <c r="L195" s="114" t="s">
        <v>91</v>
      </c>
      <c r="M195" s="114">
        <v>19</v>
      </c>
      <c r="O195" s="9" t="s">
        <v>184</v>
      </c>
      <c r="P195">
        <v>14</v>
      </c>
      <c r="Q195" s="1"/>
      <c r="S195" s="1"/>
    </row>
    <row r="196" spans="1:20" ht="13.2" x14ac:dyDescent="0.25">
      <c r="A196" s="115">
        <v>39</v>
      </c>
      <c r="B196" s="108">
        <f t="shared" ref="B196" si="15">COUNTIF(A:A,A196)</f>
        <v>1</v>
      </c>
      <c r="C196" s="108"/>
      <c r="D196" s="109"/>
      <c r="E196" s="108">
        <f t="shared" ref="E196:E201" si="16">COUNTIF(D:D,D196)</f>
        <v>0</v>
      </c>
      <c r="F196" s="108"/>
      <c r="G196" s="110"/>
      <c r="H196" s="111"/>
      <c r="I196" s="112" t="s">
        <v>165</v>
      </c>
      <c r="J196" s="113" t="s">
        <v>405</v>
      </c>
      <c r="K196" s="112" t="s">
        <v>186</v>
      </c>
      <c r="L196" s="114" t="s">
        <v>94</v>
      </c>
      <c r="M196" s="114">
        <v>20</v>
      </c>
      <c r="O196" s="9" t="s">
        <v>185</v>
      </c>
      <c r="P196">
        <v>15</v>
      </c>
      <c r="Q196" s="1"/>
      <c r="S196" s="1"/>
    </row>
    <row r="197" spans="1:20" ht="13.2" x14ac:dyDescent="0.25">
      <c r="A197" s="115"/>
      <c r="B197" s="108">
        <f t="shared" ref="B197:B201" si="17">COUNTIF(A:A,A197)</f>
        <v>1</v>
      </c>
      <c r="C197" s="108"/>
      <c r="D197" s="109"/>
      <c r="E197" s="108">
        <f t="shared" si="16"/>
        <v>0</v>
      </c>
      <c r="F197" s="108"/>
      <c r="G197" s="110"/>
      <c r="H197" s="111"/>
      <c r="I197" s="112"/>
      <c r="J197" s="113"/>
      <c r="K197" s="112"/>
      <c r="L197" s="114"/>
      <c r="M197" s="114"/>
      <c r="Q197" s="1"/>
      <c r="S197" s="1"/>
    </row>
    <row r="198" spans="1:20" s="2" customFormat="1" ht="13.2" x14ac:dyDescent="0.25">
      <c r="A198" s="117">
        <v>67</v>
      </c>
      <c r="B198" s="126">
        <f t="shared" si="17"/>
        <v>4</v>
      </c>
      <c r="C198" s="126"/>
      <c r="D198" s="127"/>
      <c r="E198" s="108">
        <f t="shared" si="16"/>
        <v>0</v>
      </c>
      <c r="F198" s="126"/>
      <c r="G198" s="120"/>
      <c r="H198" s="128"/>
      <c r="I198" s="129" t="s">
        <v>165</v>
      </c>
      <c r="J198" s="129" t="s">
        <v>405</v>
      </c>
      <c r="K198" s="129" t="s">
        <v>186</v>
      </c>
      <c r="L198" s="130" t="s">
        <v>43</v>
      </c>
      <c r="M198" s="130">
        <v>9</v>
      </c>
      <c r="O198" s="83" t="s">
        <v>201</v>
      </c>
      <c r="P198" s="2">
        <v>6</v>
      </c>
      <c r="R198"/>
      <c r="S198"/>
      <c r="T198"/>
    </row>
    <row r="199" spans="1:20" s="2" customFormat="1" ht="13.2" x14ac:dyDescent="0.25">
      <c r="A199" s="117">
        <v>71</v>
      </c>
      <c r="B199" s="126">
        <f t="shared" si="17"/>
        <v>4</v>
      </c>
      <c r="C199" s="126"/>
      <c r="D199" s="127"/>
      <c r="E199" s="108">
        <f t="shared" si="16"/>
        <v>0</v>
      </c>
      <c r="F199" s="126"/>
      <c r="G199" s="120"/>
      <c r="H199" s="128"/>
      <c r="I199" s="129" t="s">
        <v>165</v>
      </c>
      <c r="J199" s="129" t="s">
        <v>405</v>
      </c>
      <c r="K199" s="129" t="s">
        <v>186</v>
      </c>
      <c r="L199" s="130" t="s">
        <v>47</v>
      </c>
      <c r="M199" s="130">
        <v>10</v>
      </c>
      <c r="O199" s="83" t="s">
        <v>202</v>
      </c>
      <c r="P199" s="2">
        <v>7</v>
      </c>
      <c r="R199"/>
      <c r="S199"/>
      <c r="T199"/>
    </row>
    <row r="200" spans="1:20" s="2" customFormat="1" ht="13.2" x14ac:dyDescent="0.25">
      <c r="A200" s="117">
        <v>99</v>
      </c>
      <c r="B200" s="126">
        <f t="shared" si="17"/>
        <v>3</v>
      </c>
      <c r="C200" s="126"/>
      <c r="D200" s="127"/>
      <c r="E200" s="108">
        <f t="shared" si="16"/>
        <v>0</v>
      </c>
      <c r="F200" s="126"/>
      <c r="G200" s="120"/>
      <c r="H200" s="128"/>
      <c r="I200" s="129" t="s">
        <v>165</v>
      </c>
      <c r="J200" s="129" t="s">
        <v>405</v>
      </c>
      <c r="K200" s="129" t="s">
        <v>186</v>
      </c>
      <c r="L200" s="130" t="s">
        <v>70</v>
      </c>
      <c r="M200" s="130">
        <v>11</v>
      </c>
      <c r="O200" s="83" t="s">
        <v>299</v>
      </c>
      <c r="P200" s="2">
        <v>8</v>
      </c>
      <c r="R200"/>
      <c r="S200"/>
      <c r="T200"/>
    </row>
    <row r="201" spans="1:20" ht="15.75" customHeight="1" x14ac:dyDescent="0.25">
      <c r="A201" s="107"/>
      <c r="B201" s="108">
        <f t="shared" si="17"/>
        <v>1</v>
      </c>
      <c r="C201" s="108"/>
      <c r="D201" s="109"/>
      <c r="E201" s="108">
        <f t="shared" si="16"/>
        <v>0</v>
      </c>
      <c r="F201" s="108"/>
      <c r="G201" s="116"/>
      <c r="H201" s="118"/>
      <c r="I201" s="113"/>
      <c r="J201" s="113"/>
      <c r="K201" s="113"/>
      <c r="L201" s="119"/>
      <c r="M201" s="119"/>
    </row>
    <row r="202" spans="1:20" ht="13.2" x14ac:dyDescent="0.25">
      <c r="A202" s="107"/>
      <c r="B202" s="108">
        <f t="shared" ref="B202:B233" si="18">COUNTIF(A:A,A202)</f>
        <v>1</v>
      </c>
      <c r="C202" s="108"/>
      <c r="D202" s="109"/>
      <c r="E202" s="108">
        <f>COUNTIF(D:D,D203)</f>
        <v>1</v>
      </c>
      <c r="F202" s="108"/>
      <c r="G202" s="120" t="s">
        <v>306</v>
      </c>
      <c r="H202" s="111"/>
      <c r="I202" s="112" t="s">
        <v>111</v>
      </c>
      <c r="J202" s="113" t="s">
        <v>407</v>
      </c>
      <c r="K202" s="112" t="s">
        <v>203</v>
      </c>
      <c r="L202" s="114" t="s">
        <v>21</v>
      </c>
      <c r="M202" s="114">
        <v>1</v>
      </c>
      <c r="P202">
        <v>0</v>
      </c>
    </row>
    <row r="203" spans="1:20" ht="13.2" x14ac:dyDescent="0.25">
      <c r="A203" s="107"/>
      <c r="B203" s="108">
        <f t="shared" si="18"/>
        <v>1</v>
      </c>
      <c r="C203" s="108"/>
      <c r="D203" s="127">
        <v>73</v>
      </c>
      <c r="E203" s="108">
        <f>COUNTIF(D:D,D204)</f>
        <v>0</v>
      </c>
      <c r="F203" s="108"/>
      <c r="G203" s="120" t="s">
        <v>585</v>
      </c>
      <c r="H203" s="111"/>
      <c r="I203" s="112" t="s">
        <v>111</v>
      </c>
      <c r="J203" s="113" t="s">
        <v>407</v>
      </c>
      <c r="K203" s="112" t="s">
        <v>203</v>
      </c>
      <c r="L203" s="114" t="s">
        <v>24</v>
      </c>
      <c r="M203" s="114">
        <v>2</v>
      </c>
      <c r="O203" s="9" t="s">
        <v>251</v>
      </c>
      <c r="P203">
        <v>0</v>
      </c>
    </row>
    <row r="204" spans="1:20" ht="13.2" x14ac:dyDescent="0.25">
      <c r="A204" s="107"/>
      <c r="B204" s="108">
        <f t="shared" si="18"/>
        <v>1</v>
      </c>
      <c r="C204" s="108"/>
      <c r="D204" s="127"/>
      <c r="E204" s="108">
        <f>COUNTIF(D:D,D205)</f>
        <v>1</v>
      </c>
      <c r="F204" s="108"/>
      <c r="G204" s="120" t="s">
        <v>306</v>
      </c>
      <c r="H204" s="111"/>
      <c r="I204" s="112" t="s">
        <v>111</v>
      </c>
      <c r="J204" s="113" t="s">
        <v>407</v>
      </c>
      <c r="K204" s="112" t="s">
        <v>203</v>
      </c>
      <c r="L204" s="114" t="s">
        <v>25</v>
      </c>
      <c r="M204" s="114">
        <v>3</v>
      </c>
      <c r="P204">
        <v>1</v>
      </c>
    </row>
    <row r="205" spans="1:20" ht="13.2" x14ac:dyDescent="0.25">
      <c r="A205" s="107"/>
      <c r="B205" s="108">
        <f t="shared" si="18"/>
        <v>1</v>
      </c>
      <c r="C205" s="108"/>
      <c r="D205" s="127">
        <v>74</v>
      </c>
      <c r="E205" s="108">
        <f>COUNTIF(D:D,D206)</f>
        <v>0</v>
      </c>
      <c r="F205" s="108"/>
      <c r="G205" s="120" t="s">
        <v>585</v>
      </c>
      <c r="H205" s="111"/>
      <c r="I205" s="112" t="s">
        <v>111</v>
      </c>
      <c r="J205" s="113" t="s">
        <v>407</v>
      </c>
      <c r="K205" s="112" t="s">
        <v>203</v>
      </c>
      <c r="L205" s="114" t="s">
        <v>27</v>
      </c>
      <c r="M205" s="114">
        <v>4</v>
      </c>
      <c r="O205" s="9" t="s">
        <v>254</v>
      </c>
      <c r="P205">
        <v>1</v>
      </c>
    </row>
    <row r="206" spans="1:20" ht="13.2" x14ac:dyDescent="0.25">
      <c r="A206" s="107"/>
      <c r="B206" s="108">
        <f t="shared" si="18"/>
        <v>1</v>
      </c>
      <c r="C206" s="108"/>
      <c r="D206" s="127"/>
      <c r="E206" s="108">
        <f>COUNTIF(D:D,D207)</f>
        <v>1</v>
      </c>
      <c r="F206" s="108"/>
      <c r="G206" s="120" t="s">
        <v>306</v>
      </c>
      <c r="H206" s="111"/>
      <c r="I206" s="112" t="s">
        <v>111</v>
      </c>
      <c r="J206" s="113" t="s">
        <v>407</v>
      </c>
      <c r="K206" s="112" t="s">
        <v>203</v>
      </c>
      <c r="L206" s="114" t="s">
        <v>30</v>
      </c>
      <c r="M206" s="114">
        <v>5</v>
      </c>
      <c r="P206">
        <v>2</v>
      </c>
    </row>
    <row r="207" spans="1:20" ht="13.2" x14ac:dyDescent="0.25">
      <c r="A207" s="107"/>
      <c r="B207" s="108">
        <f t="shared" si="18"/>
        <v>1</v>
      </c>
      <c r="C207" s="108"/>
      <c r="D207" s="127">
        <v>75</v>
      </c>
      <c r="E207" s="108">
        <f>COUNTIF(D:D,D267)</f>
        <v>1</v>
      </c>
      <c r="F207" s="108"/>
      <c r="G207" s="120" t="s">
        <v>585</v>
      </c>
      <c r="H207" s="111"/>
      <c r="I207" s="112" t="s">
        <v>111</v>
      </c>
      <c r="J207" s="113" t="s">
        <v>407</v>
      </c>
      <c r="K207" s="112" t="s">
        <v>203</v>
      </c>
      <c r="L207" s="114" t="s">
        <v>32</v>
      </c>
      <c r="M207" s="114">
        <v>6</v>
      </c>
      <c r="O207" s="9" t="s">
        <v>399</v>
      </c>
      <c r="P207">
        <v>2</v>
      </c>
    </row>
    <row r="208" spans="1:20" ht="13.2" x14ac:dyDescent="0.25">
      <c r="A208" s="107"/>
      <c r="B208" s="108">
        <f t="shared" si="18"/>
        <v>1</v>
      </c>
      <c r="C208" s="108"/>
      <c r="D208" s="109"/>
      <c r="E208" s="108">
        <f>COUNTIF(D:D,D268)</f>
        <v>0</v>
      </c>
      <c r="F208" s="108"/>
      <c r="G208" s="120" t="s">
        <v>306</v>
      </c>
      <c r="H208" s="111"/>
      <c r="I208" s="112" t="s">
        <v>111</v>
      </c>
      <c r="J208" s="113" t="s">
        <v>407</v>
      </c>
      <c r="K208" s="112" t="s">
        <v>203</v>
      </c>
      <c r="L208" s="114" t="s">
        <v>33</v>
      </c>
      <c r="M208" s="114">
        <v>7</v>
      </c>
      <c r="P208">
        <v>3</v>
      </c>
    </row>
    <row r="209" spans="1:16" ht="13.2" x14ac:dyDescent="0.25">
      <c r="A209" s="107"/>
      <c r="B209" s="108">
        <f t="shared" si="18"/>
        <v>1</v>
      </c>
      <c r="C209" s="108"/>
      <c r="D209" s="109"/>
      <c r="E209" s="108">
        <f>COUNTIF(D:D,D269)</f>
        <v>1</v>
      </c>
      <c r="F209" s="108"/>
      <c r="G209" s="120" t="s">
        <v>585</v>
      </c>
      <c r="H209" s="111"/>
      <c r="I209" s="112" t="s">
        <v>111</v>
      </c>
      <c r="J209" s="113" t="s">
        <v>407</v>
      </c>
      <c r="K209" s="112" t="s">
        <v>203</v>
      </c>
      <c r="L209" s="114" t="s">
        <v>35</v>
      </c>
      <c r="M209" s="114">
        <v>8</v>
      </c>
      <c r="P209">
        <v>3</v>
      </c>
    </row>
    <row r="210" spans="1:16" ht="13.2" x14ac:dyDescent="0.25">
      <c r="A210" s="107"/>
      <c r="B210" s="108">
        <f t="shared" si="18"/>
        <v>1</v>
      </c>
      <c r="C210" s="108"/>
      <c r="D210" s="109"/>
      <c r="E210" s="108">
        <f t="shared" ref="E210:E240" si="19">COUNTIF(D:D,D211)</f>
        <v>1</v>
      </c>
      <c r="F210" s="108"/>
      <c r="G210" s="120" t="s">
        <v>306</v>
      </c>
      <c r="H210" s="111"/>
      <c r="I210" s="112" t="s">
        <v>111</v>
      </c>
      <c r="J210" s="113" t="s">
        <v>407</v>
      </c>
      <c r="K210" s="112" t="s">
        <v>203</v>
      </c>
      <c r="L210" s="114" t="s">
        <v>36</v>
      </c>
      <c r="M210" s="114">
        <v>9</v>
      </c>
      <c r="P210">
        <v>4</v>
      </c>
    </row>
    <row r="211" spans="1:16" ht="13.2" x14ac:dyDescent="0.25">
      <c r="A211" s="107"/>
      <c r="B211" s="108">
        <f t="shared" si="18"/>
        <v>1</v>
      </c>
      <c r="C211" s="108"/>
      <c r="D211" s="127">
        <v>48</v>
      </c>
      <c r="E211" s="108">
        <f t="shared" si="19"/>
        <v>0</v>
      </c>
      <c r="F211" s="108"/>
      <c r="G211" s="120" t="s">
        <v>585</v>
      </c>
      <c r="H211" s="111"/>
      <c r="I211" s="112" t="s">
        <v>111</v>
      </c>
      <c r="J211" s="113" t="s">
        <v>407</v>
      </c>
      <c r="K211" s="112" t="s">
        <v>203</v>
      </c>
      <c r="L211" s="114" t="s">
        <v>39</v>
      </c>
      <c r="M211" s="114">
        <v>10</v>
      </c>
      <c r="O211" s="9" t="s">
        <v>204</v>
      </c>
      <c r="P211">
        <v>4</v>
      </c>
    </row>
    <row r="212" spans="1:16" ht="13.2" x14ac:dyDescent="0.25">
      <c r="A212" s="107"/>
      <c r="B212" s="108">
        <f t="shared" si="18"/>
        <v>1</v>
      </c>
      <c r="C212" s="108"/>
      <c r="D212" s="127"/>
      <c r="E212" s="108">
        <f t="shared" si="19"/>
        <v>1</v>
      </c>
      <c r="F212" s="108"/>
      <c r="G212" s="120" t="s">
        <v>306</v>
      </c>
      <c r="H212" s="111"/>
      <c r="I212" s="112" t="s">
        <v>111</v>
      </c>
      <c r="J212" s="113" t="s">
        <v>407</v>
      </c>
      <c r="K212" s="112" t="s">
        <v>203</v>
      </c>
      <c r="L212" s="114" t="s">
        <v>40</v>
      </c>
      <c r="M212" s="114">
        <v>11</v>
      </c>
      <c r="P212">
        <v>5</v>
      </c>
    </row>
    <row r="213" spans="1:16" ht="13.2" x14ac:dyDescent="0.25">
      <c r="A213" s="107"/>
      <c r="B213" s="108">
        <f t="shared" si="18"/>
        <v>1</v>
      </c>
      <c r="C213" s="108"/>
      <c r="D213" s="127">
        <v>49</v>
      </c>
      <c r="E213" s="108">
        <f t="shared" si="19"/>
        <v>0</v>
      </c>
      <c r="F213" s="108"/>
      <c r="G213" s="120" t="s">
        <v>585</v>
      </c>
      <c r="H213" s="111"/>
      <c r="I213" s="112" t="s">
        <v>111</v>
      </c>
      <c r="J213" s="113" t="s">
        <v>407</v>
      </c>
      <c r="K213" s="112" t="s">
        <v>203</v>
      </c>
      <c r="L213" s="114" t="s">
        <v>42</v>
      </c>
      <c r="M213" s="114">
        <v>12</v>
      </c>
      <c r="O213" s="9" t="s">
        <v>205</v>
      </c>
      <c r="P213">
        <v>5</v>
      </c>
    </row>
    <row r="214" spans="1:16" ht="13.2" x14ac:dyDescent="0.25">
      <c r="A214" s="107"/>
      <c r="B214" s="108">
        <f t="shared" si="18"/>
        <v>1</v>
      </c>
      <c r="C214" s="108"/>
      <c r="D214" s="127"/>
      <c r="E214" s="108">
        <f t="shared" si="19"/>
        <v>1</v>
      </c>
      <c r="F214" s="108"/>
      <c r="G214" s="120" t="s">
        <v>306</v>
      </c>
      <c r="H214" s="111"/>
      <c r="I214" s="112" t="s">
        <v>111</v>
      </c>
      <c r="J214" s="113" t="s">
        <v>407</v>
      </c>
      <c r="K214" s="112" t="s">
        <v>203</v>
      </c>
      <c r="L214" s="114" t="s">
        <v>43</v>
      </c>
      <c r="M214" s="114">
        <v>13</v>
      </c>
      <c r="P214">
        <v>6</v>
      </c>
    </row>
    <row r="215" spans="1:16" ht="13.2" x14ac:dyDescent="0.25">
      <c r="A215" s="107"/>
      <c r="B215" s="108">
        <f t="shared" si="18"/>
        <v>1</v>
      </c>
      <c r="C215" s="108"/>
      <c r="D215" s="127">
        <v>50</v>
      </c>
      <c r="E215" s="108">
        <f t="shared" si="19"/>
        <v>0</v>
      </c>
      <c r="F215" s="108"/>
      <c r="G215" s="120" t="s">
        <v>585</v>
      </c>
      <c r="H215" s="111"/>
      <c r="I215" s="112" t="s">
        <v>111</v>
      </c>
      <c r="J215" s="113" t="s">
        <v>407</v>
      </c>
      <c r="K215" s="112" t="s">
        <v>203</v>
      </c>
      <c r="L215" s="114" t="s">
        <v>46</v>
      </c>
      <c r="M215" s="114">
        <v>14</v>
      </c>
      <c r="O215" s="9" t="s">
        <v>206</v>
      </c>
      <c r="P215">
        <v>6</v>
      </c>
    </row>
    <row r="216" spans="1:16" ht="13.2" x14ac:dyDescent="0.25">
      <c r="A216" s="107"/>
      <c r="B216" s="108">
        <f t="shared" si="18"/>
        <v>1</v>
      </c>
      <c r="C216" s="108"/>
      <c r="D216" s="127"/>
      <c r="E216" s="108">
        <f t="shared" si="19"/>
        <v>1</v>
      </c>
      <c r="F216" s="108"/>
      <c r="G216" s="120" t="s">
        <v>306</v>
      </c>
      <c r="H216" s="111"/>
      <c r="I216" s="112" t="s">
        <v>111</v>
      </c>
      <c r="J216" s="113" t="s">
        <v>407</v>
      </c>
      <c r="K216" s="112" t="s">
        <v>203</v>
      </c>
      <c r="L216" s="114" t="s">
        <v>47</v>
      </c>
      <c r="M216" s="114">
        <v>15</v>
      </c>
      <c r="P216">
        <v>7</v>
      </c>
    </row>
    <row r="217" spans="1:16" ht="13.2" x14ac:dyDescent="0.25">
      <c r="A217" s="107"/>
      <c r="B217" s="108">
        <f t="shared" si="18"/>
        <v>1</v>
      </c>
      <c r="C217" s="108"/>
      <c r="D217" s="127">
        <v>51</v>
      </c>
      <c r="E217" s="108">
        <f t="shared" si="19"/>
        <v>0</v>
      </c>
      <c r="F217" s="108"/>
      <c r="G217" s="120" t="s">
        <v>585</v>
      </c>
      <c r="H217" s="111"/>
      <c r="I217" s="112" t="s">
        <v>111</v>
      </c>
      <c r="J217" s="113" t="s">
        <v>407</v>
      </c>
      <c r="K217" s="112" t="s">
        <v>203</v>
      </c>
      <c r="L217" s="114" t="s">
        <v>49</v>
      </c>
      <c r="M217" s="114">
        <v>16</v>
      </c>
      <c r="O217" s="9" t="s">
        <v>207</v>
      </c>
      <c r="P217">
        <v>7</v>
      </c>
    </row>
    <row r="218" spans="1:16" ht="13.2" x14ac:dyDescent="0.25">
      <c r="A218" s="107"/>
      <c r="B218" s="108">
        <f t="shared" si="18"/>
        <v>1</v>
      </c>
      <c r="C218" s="108"/>
      <c r="D218" s="127"/>
      <c r="E218" s="108">
        <f t="shared" si="19"/>
        <v>1</v>
      </c>
      <c r="F218" s="108"/>
      <c r="G218" s="120" t="s">
        <v>306</v>
      </c>
      <c r="H218" s="111"/>
      <c r="I218" s="112" t="s">
        <v>111</v>
      </c>
      <c r="J218" s="113" t="s">
        <v>407</v>
      </c>
      <c r="K218" s="112" t="s">
        <v>203</v>
      </c>
      <c r="L218" s="114" t="s">
        <v>70</v>
      </c>
      <c r="M218" s="114">
        <v>17</v>
      </c>
      <c r="P218">
        <v>8</v>
      </c>
    </row>
    <row r="219" spans="1:16" ht="13.2" x14ac:dyDescent="0.25">
      <c r="A219" s="107"/>
      <c r="B219" s="108">
        <f t="shared" si="18"/>
        <v>1</v>
      </c>
      <c r="C219" s="108"/>
      <c r="D219" s="127">
        <v>52</v>
      </c>
      <c r="E219" s="108">
        <f t="shared" si="19"/>
        <v>0</v>
      </c>
      <c r="F219" s="108"/>
      <c r="G219" s="120" t="s">
        <v>585</v>
      </c>
      <c r="H219" s="111"/>
      <c r="I219" s="112" t="s">
        <v>111</v>
      </c>
      <c r="J219" s="113" t="s">
        <v>407</v>
      </c>
      <c r="K219" s="112" t="s">
        <v>203</v>
      </c>
      <c r="L219" s="114" t="s">
        <v>73</v>
      </c>
      <c r="M219" s="114">
        <v>18</v>
      </c>
      <c r="O219" s="9" t="s">
        <v>208</v>
      </c>
      <c r="P219">
        <v>8</v>
      </c>
    </row>
    <row r="220" spans="1:16" ht="13.2" x14ac:dyDescent="0.25">
      <c r="A220" s="107"/>
      <c r="B220" s="108">
        <f t="shared" si="18"/>
        <v>1</v>
      </c>
      <c r="C220" s="108"/>
      <c r="D220" s="127"/>
      <c r="E220" s="108">
        <f t="shared" si="19"/>
        <v>1</v>
      </c>
      <c r="F220" s="108"/>
      <c r="G220" s="120" t="s">
        <v>306</v>
      </c>
      <c r="H220" s="111"/>
      <c r="I220" s="112" t="s">
        <v>111</v>
      </c>
      <c r="J220" s="113" t="s">
        <v>407</v>
      </c>
      <c r="K220" s="112" t="s">
        <v>203</v>
      </c>
      <c r="L220" s="114" t="s">
        <v>74</v>
      </c>
      <c r="M220" s="114">
        <v>19</v>
      </c>
      <c r="P220">
        <v>9</v>
      </c>
    </row>
    <row r="221" spans="1:16" ht="13.2" x14ac:dyDescent="0.25">
      <c r="A221" s="107"/>
      <c r="B221" s="108">
        <f t="shared" si="18"/>
        <v>1</v>
      </c>
      <c r="C221" s="108"/>
      <c r="D221" s="127">
        <v>53</v>
      </c>
      <c r="E221" s="108">
        <f t="shared" si="19"/>
        <v>0</v>
      </c>
      <c r="F221" s="108"/>
      <c r="G221" s="120" t="s">
        <v>585</v>
      </c>
      <c r="H221" s="111"/>
      <c r="I221" s="112" t="s">
        <v>111</v>
      </c>
      <c r="J221" s="113" t="s">
        <v>407</v>
      </c>
      <c r="K221" s="112" t="s">
        <v>203</v>
      </c>
      <c r="L221" s="114" t="s">
        <v>76</v>
      </c>
      <c r="M221" s="114">
        <v>20</v>
      </c>
      <c r="O221" s="9" t="s">
        <v>209</v>
      </c>
      <c r="P221">
        <v>9</v>
      </c>
    </row>
    <row r="222" spans="1:16" ht="13.2" x14ac:dyDescent="0.25">
      <c r="A222" s="107"/>
      <c r="B222" s="108">
        <f t="shared" si="18"/>
        <v>1</v>
      </c>
      <c r="C222" s="108"/>
      <c r="D222" s="127"/>
      <c r="E222" s="108">
        <f t="shared" si="19"/>
        <v>1</v>
      </c>
      <c r="F222" s="108"/>
      <c r="G222" s="120" t="s">
        <v>306</v>
      </c>
      <c r="H222" s="111"/>
      <c r="I222" s="112" t="s">
        <v>111</v>
      </c>
      <c r="J222" s="113" t="s">
        <v>407</v>
      </c>
      <c r="K222" s="112" t="s">
        <v>203</v>
      </c>
      <c r="L222" s="114" t="s">
        <v>77</v>
      </c>
      <c r="M222" s="114">
        <v>21</v>
      </c>
      <c r="P222">
        <v>10</v>
      </c>
    </row>
    <row r="223" spans="1:16" ht="13.2" x14ac:dyDescent="0.25">
      <c r="A223" s="107"/>
      <c r="B223" s="108">
        <f t="shared" si="18"/>
        <v>1</v>
      </c>
      <c r="C223" s="108"/>
      <c r="D223" s="127">
        <v>54</v>
      </c>
      <c r="E223" s="108">
        <f t="shared" si="19"/>
        <v>0</v>
      </c>
      <c r="F223" s="108"/>
      <c r="G223" s="120" t="s">
        <v>585</v>
      </c>
      <c r="H223" s="111"/>
      <c r="I223" s="112" t="s">
        <v>111</v>
      </c>
      <c r="J223" s="113" t="s">
        <v>407</v>
      </c>
      <c r="K223" s="112" t="s">
        <v>203</v>
      </c>
      <c r="L223" s="114" t="s">
        <v>79</v>
      </c>
      <c r="M223" s="114">
        <v>22</v>
      </c>
      <c r="O223" s="9" t="s">
        <v>210</v>
      </c>
      <c r="P223">
        <v>10</v>
      </c>
    </row>
    <row r="224" spans="1:16" ht="13.2" x14ac:dyDescent="0.25">
      <c r="A224" s="107"/>
      <c r="B224" s="108">
        <f t="shared" si="18"/>
        <v>1</v>
      </c>
      <c r="C224" s="108"/>
      <c r="D224" s="127"/>
      <c r="E224" s="108">
        <f t="shared" si="19"/>
        <v>1</v>
      </c>
      <c r="F224" s="108"/>
      <c r="G224" s="120" t="s">
        <v>306</v>
      </c>
      <c r="H224" s="111"/>
      <c r="I224" s="112" t="s">
        <v>111</v>
      </c>
      <c r="J224" s="113" t="s">
        <v>407</v>
      </c>
      <c r="K224" s="112" t="s">
        <v>203</v>
      </c>
      <c r="L224" s="114" t="s">
        <v>81</v>
      </c>
      <c r="M224" s="114">
        <v>23</v>
      </c>
      <c r="P224">
        <v>11</v>
      </c>
    </row>
    <row r="225" spans="1:16" ht="13.2" x14ac:dyDescent="0.25">
      <c r="A225" s="107"/>
      <c r="B225" s="108">
        <f t="shared" si="18"/>
        <v>1</v>
      </c>
      <c r="C225" s="108"/>
      <c r="D225" s="127">
        <v>55</v>
      </c>
      <c r="E225" s="108">
        <f t="shared" si="19"/>
        <v>0</v>
      </c>
      <c r="F225" s="108"/>
      <c r="G225" s="120" t="s">
        <v>585</v>
      </c>
      <c r="H225" s="111"/>
      <c r="I225" s="112" t="s">
        <v>111</v>
      </c>
      <c r="J225" s="113" t="s">
        <v>407</v>
      </c>
      <c r="K225" s="112" t="s">
        <v>203</v>
      </c>
      <c r="L225" s="114" t="s">
        <v>83</v>
      </c>
      <c r="M225" s="114">
        <v>24</v>
      </c>
      <c r="O225" s="9" t="s">
        <v>211</v>
      </c>
      <c r="P225">
        <v>11</v>
      </c>
    </row>
    <row r="226" spans="1:16" ht="13.2" x14ac:dyDescent="0.25">
      <c r="A226" s="107"/>
      <c r="B226" s="108">
        <f t="shared" si="18"/>
        <v>1</v>
      </c>
      <c r="C226" s="108"/>
      <c r="D226" s="127"/>
      <c r="E226" s="108">
        <f t="shared" si="19"/>
        <v>1</v>
      </c>
      <c r="F226" s="108"/>
      <c r="G226" s="120" t="s">
        <v>306</v>
      </c>
      <c r="H226" s="111"/>
      <c r="I226" s="112" t="s">
        <v>111</v>
      </c>
      <c r="J226" s="113" t="s">
        <v>407</v>
      </c>
      <c r="K226" s="112" t="s">
        <v>203</v>
      </c>
      <c r="L226" s="114" t="s">
        <v>84</v>
      </c>
      <c r="M226" s="114">
        <v>25</v>
      </c>
      <c r="P226">
        <v>12</v>
      </c>
    </row>
    <row r="227" spans="1:16" ht="13.2" x14ac:dyDescent="0.25">
      <c r="A227" s="107"/>
      <c r="B227" s="108">
        <f t="shared" si="18"/>
        <v>1</v>
      </c>
      <c r="C227" s="108"/>
      <c r="D227" s="127">
        <v>56</v>
      </c>
      <c r="E227" s="108">
        <f t="shared" si="19"/>
        <v>0</v>
      </c>
      <c r="F227" s="108"/>
      <c r="G227" s="120" t="s">
        <v>585</v>
      </c>
      <c r="H227" s="111"/>
      <c r="I227" s="112" t="s">
        <v>111</v>
      </c>
      <c r="J227" s="113" t="s">
        <v>407</v>
      </c>
      <c r="K227" s="112" t="s">
        <v>203</v>
      </c>
      <c r="L227" s="114" t="s">
        <v>86</v>
      </c>
      <c r="M227" s="114">
        <v>26</v>
      </c>
      <c r="O227" s="9" t="s">
        <v>212</v>
      </c>
      <c r="P227">
        <v>12</v>
      </c>
    </row>
    <row r="228" spans="1:16" ht="13.2" x14ac:dyDescent="0.25">
      <c r="A228" s="107"/>
      <c r="B228" s="108">
        <f t="shared" si="18"/>
        <v>1</v>
      </c>
      <c r="C228" s="108"/>
      <c r="D228" s="127"/>
      <c r="E228" s="108">
        <f t="shared" si="19"/>
        <v>1</v>
      </c>
      <c r="F228" s="108"/>
      <c r="G228" s="120" t="s">
        <v>306</v>
      </c>
      <c r="H228" s="111"/>
      <c r="I228" s="112" t="s">
        <v>111</v>
      </c>
      <c r="J228" s="113" t="s">
        <v>407</v>
      </c>
      <c r="K228" s="112" t="s">
        <v>203</v>
      </c>
      <c r="L228" s="114" t="s">
        <v>87</v>
      </c>
      <c r="M228" s="114">
        <v>27</v>
      </c>
      <c r="P228">
        <v>13</v>
      </c>
    </row>
    <row r="229" spans="1:16" ht="13.2" x14ac:dyDescent="0.25">
      <c r="A229" s="107"/>
      <c r="B229" s="108">
        <f t="shared" si="18"/>
        <v>1</v>
      </c>
      <c r="C229" s="108"/>
      <c r="D229" s="127">
        <v>57</v>
      </c>
      <c r="E229" s="108">
        <f t="shared" si="19"/>
        <v>0</v>
      </c>
      <c r="F229" s="108"/>
      <c r="G229" s="120" t="s">
        <v>585</v>
      </c>
      <c r="H229" s="111"/>
      <c r="I229" s="112" t="s">
        <v>111</v>
      </c>
      <c r="J229" s="113" t="s">
        <v>407</v>
      </c>
      <c r="K229" s="112" t="s">
        <v>203</v>
      </c>
      <c r="L229" s="114" t="s">
        <v>89</v>
      </c>
      <c r="M229" s="114">
        <v>28</v>
      </c>
      <c r="O229" s="9" t="s">
        <v>213</v>
      </c>
      <c r="P229">
        <v>13</v>
      </c>
    </row>
    <row r="230" spans="1:16" ht="13.2" x14ac:dyDescent="0.25">
      <c r="A230" s="107"/>
      <c r="B230" s="108">
        <f t="shared" si="18"/>
        <v>1</v>
      </c>
      <c r="C230" s="108"/>
      <c r="D230" s="127"/>
      <c r="E230" s="108">
        <f t="shared" si="19"/>
        <v>1</v>
      </c>
      <c r="F230" s="108"/>
      <c r="G230" s="120" t="s">
        <v>306</v>
      </c>
      <c r="H230" s="111"/>
      <c r="I230" s="112" t="s">
        <v>111</v>
      </c>
      <c r="J230" s="113" t="s">
        <v>407</v>
      </c>
      <c r="K230" s="112" t="s">
        <v>203</v>
      </c>
      <c r="L230" s="114" t="s">
        <v>91</v>
      </c>
      <c r="M230" s="114">
        <v>29</v>
      </c>
      <c r="P230">
        <v>14</v>
      </c>
    </row>
    <row r="231" spans="1:16" ht="13.2" x14ac:dyDescent="0.25">
      <c r="A231" s="107"/>
      <c r="B231" s="108">
        <f t="shared" si="18"/>
        <v>1</v>
      </c>
      <c r="C231" s="108"/>
      <c r="D231" s="127">
        <v>58</v>
      </c>
      <c r="E231" s="108">
        <f t="shared" si="19"/>
        <v>0</v>
      </c>
      <c r="F231" s="108"/>
      <c r="G231" s="120" t="s">
        <v>585</v>
      </c>
      <c r="H231" s="111"/>
      <c r="I231" s="112" t="s">
        <v>111</v>
      </c>
      <c r="J231" s="113" t="s">
        <v>407</v>
      </c>
      <c r="K231" s="112" t="s">
        <v>203</v>
      </c>
      <c r="L231" s="114" t="s">
        <v>93</v>
      </c>
      <c r="M231" s="114">
        <v>30</v>
      </c>
      <c r="O231" s="9" t="s">
        <v>214</v>
      </c>
      <c r="P231">
        <v>14</v>
      </c>
    </row>
    <row r="232" spans="1:16" ht="13.2" x14ac:dyDescent="0.25">
      <c r="A232" s="107"/>
      <c r="B232" s="108">
        <f t="shared" si="18"/>
        <v>1</v>
      </c>
      <c r="C232" s="108"/>
      <c r="D232" s="127"/>
      <c r="E232" s="108">
        <f t="shared" si="19"/>
        <v>1</v>
      </c>
      <c r="F232" s="108"/>
      <c r="G232" s="120" t="s">
        <v>306</v>
      </c>
      <c r="H232" s="111"/>
      <c r="I232" s="112" t="s">
        <v>111</v>
      </c>
      <c r="J232" s="113" t="s">
        <v>407</v>
      </c>
      <c r="K232" s="112" t="s">
        <v>203</v>
      </c>
      <c r="L232" s="114" t="s">
        <v>94</v>
      </c>
      <c r="M232" s="114">
        <v>31</v>
      </c>
      <c r="P232">
        <v>15</v>
      </c>
    </row>
    <row r="233" spans="1:16" ht="13.2" x14ac:dyDescent="0.25">
      <c r="A233" s="107"/>
      <c r="B233" s="108">
        <f t="shared" si="18"/>
        <v>1</v>
      </c>
      <c r="C233" s="108"/>
      <c r="D233" s="127">
        <v>59</v>
      </c>
      <c r="E233" s="108">
        <f t="shared" si="19"/>
        <v>0</v>
      </c>
      <c r="F233" s="108"/>
      <c r="G233" s="120" t="s">
        <v>585</v>
      </c>
      <c r="H233" s="111"/>
      <c r="I233" s="112" t="s">
        <v>111</v>
      </c>
      <c r="J233" s="113" t="s">
        <v>407</v>
      </c>
      <c r="K233" s="112" t="s">
        <v>203</v>
      </c>
      <c r="L233" s="114" t="s">
        <v>96</v>
      </c>
      <c r="M233" s="114">
        <v>32</v>
      </c>
      <c r="O233" s="9" t="s">
        <v>215</v>
      </c>
      <c r="P233">
        <v>15</v>
      </c>
    </row>
    <row r="234" spans="1:16" ht="13.2" x14ac:dyDescent="0.25">
      <c r="A234" s="107"/>
      <c r="B234" s="108">
        <f t="shared" ref="B234:B265" si="20">COUNTIF(A:A,A234)</f>
        <v>1</v>
      </c>
      <c r="C234" s="108"/>
      <c r="D234" s="127"/>
      <c r="E234" s="108">
        <f t="shared" si="19"/>
        <v>1</v>
      </c>
      <c r="F234" s="108"/>
      <c r="G234" s="120" t="s">
        <v>306</v>
      </c>
      <c r="H234" s="111"/>
      <c r="I234" s="112" t="s">
        <v>111</v>
      </c>
      <c r="J234" s="113" t="s">
        <v>407</v>
      </c>
      <c r="K234" s="112" t="s">
        <v>203</v>
      </c>
      <c r="L234" s="114" t="s">
        <v>97</v>
      </c>
      <c r="M234" s="114">
        <v>33</v>
      </c>
      <c r="P234">
        <v>16</v>
      </c>
    </row>
    <row r="235" spans="1:16" ht="13.2" x14ac:dyDescent="0.25">
      <c r="A235" s="107"/>
      <c r="B235" s="108">
        <f t="shared" si="20"/>
        <v>1</v>
      </c>
      <c r="C235" s="108"/>
      <c r="D235" s="127">
        <v>60</v>
      </c>
      <c r="E235" s="108">
        <f t="shared" si="19"/>
        <v>0</v>
      </c>
      <c r="F235" s="108"/>
      <c r="G235" s="120" t="s">
        <v>585</v>
      </c>
      <c r="H235" s="111"/>
      <c r="I235" s="112" t="s">
        <v>111</v>
      </c>
      <c r="J235" s="113" t="s">
        <v>407</v>
      </c>
      <c r="K235" s="112" t="s">
        <v>203</v>
      </c>
      <c r="L235" s="114" t="s">
        <v>99</v>
      </c>
      <c r="M235" s="114">
        <v>34</v>
      </c>
      <c r="O235" s="9" t="s">
        <v>216</v>
      </c>
      <c r="P235">
        <v>16</v>
      </c>
    </row>
    <row r="236" spans="1:16" ht="13.2" x14ac:dyDescent="0.25">
      <c r="A236" s="107"/>
      <c r="B236" s="108">
        <f t="shared" si="20"/>
        <v>1</v>
      </c>
      <c r="C236" s="108"/>
      <c r="D236" s="127"/>
      <c r="E236" s="108">
        <f t="shared" si="19"/>
        <v>1</v>
      </c>
      <c r="F236" s="108"/>
      <c r="G236" s="120" t="s">
        <v>306</v>
      </c>
      <c r="H236" s="111"/>
      <c r="I236" s="112" t="s">
        <v>111</v>
      </c>
      <c r="J236" s="113" t="s">
        <v>407</v>
      </c>
      <c r="K236" s="112" t="s">
        <v>203</v>
      </c>
      <c r="L236" s="114" t="s">
        <v>101</v>
      </c>
      <c r="M236" s="114">
        <v>35</v>
      </c>
      <c r="P236">
        <v>17</v>
      </c>
    </row>
    <row r="237" spans="1:16" ht="13.2" x14ac:dyDescent="0.25">
      <c r="A237" s="107"/>
      <c r="B237" s="108">
        <f t="shared" si="20"/>
        <v>1</v>
      </c>
      <c r="C237" s="108"/>
      <c r="D237" s="127">
        <v>61</v>
      </c>
      <c r="E237" s="108">
        <f t="shared" si="19"/>
        <v>0</v>
      </c>
      <c r="F237" s="108"/>
      <c r="G237" s="120" t="s">
        <v>585</v>
      </c>
      <c r="H237" s="111"/>
      <c r="I237" s="112" t="s">
        <v>111</v>
      </c>
      <c r="J237" s="113" t="s">
        <v>407</v>
      </c>
      <c r="K237" s="112" t="s">
        <v>203</v>
      </c>
      <c r="L237" s="114" t="s">
        <v>103</v>
      </c>
      <c r="M237" s="114">
        <v>36</v>
      </c>
      <c r="O237" s="9" t="s">
        <v>217</v>
      </c>
      <c r="P237">
        <v>17</v>
      </c>
    </row>
    <row r="238" spans="1:16" ht="13.2" x14ac:dyDescent="0.25">
      <c r="A238" s="107"/>
      <c r="B238" s="108">
        <f t="shared" si="20"/>
        <v>1</v>
      </c>
      <c r="C238" s="108"/>
      <c r="D238" s="127"/>
      <c r="E238" s="108">
        <f t="shared" si="19"/>
        <v>1</v>
      </c>
      <c r="F238" s="108"/>
      <c r="G238" s="120" t="s">
        <v>306</v>
      </c>
      <c r="H238" s="111"/>
      <c r="I238" s="112" t="s">
        <v>111</v>
      </c>
      <c r="J238" s="113" t="s">
        <v>407</v>
      </c>
      <c r="K238" s="112" t="s">
        <v>203</v>
      </c>
      <c r="L238" s="114" t="s">
        <v>104</v>
      </c>
      <c r="M238" s="114">
        <v>37</v>
      </c>
      <c r="P238">
        <v>18</v>
      </c>
    </row>
    <row r="239" spans="1:16" ht="13.2" x14ac:dyDescent="0.25">
      <c r="A239" s="107"/>
      <c r="B239" s="108">
        <f t="shared" si="20"/>
        <v>1</v>
      </c>
      <c r="C239" s="108"/>
      <c r="D239" s="127">
        <v>62</v>
      </c>
      <c r="E239" s="108">
        <f t="shared" si="19"/>
        <v>0</v>
      </c>
      <c r="F239" s="108"/>
      <c r="G239" s="120" t="s">
        <v>585</v>
      </c>
      <c r="H239" s="111"/>
      <c r="I239" s="112" t="s">
        <v>111</v>
      </c>
      <c r="J239" s="113" t="s">
        <v>407</v>
      </c>
      <c r="K239" s="112" t="s">
        <v>203</v>
      </c>
      <c r="L239" s="114" t="s">
        <v>106</v>
      </c>
      <c r="M239" s="114">
        <v>38</v>
      </c>
      <c r="O239" s="9" t="s">
        <v>218</v>
      </c>
      <c r="P239">
        <v>18</v>
      </c>
    </row>
    <row r="240" spans="1:16" ht="13.2" x14ac:dyDescent="0.25">
      <c r="A240" s="107"/>
      <c r="B240" s="108">
        <f t="shared" si="20"/>
        <v>1</v>
      </c>
      <c r="C240" s="108"/>
      <c r="D240" s="127"/>
      <c r="E240" s="108">
        <f t="shared" si="19"/>
        <v>1</v>
      </c>
      <c r="F240" s="108"/>
      <c r="G240" s="120" t="s">
        <v>306</v>
      </c>
      <c r="H240" s="111"/>
      <c r="I240" s="112" t="s">
        <v>111</v>
      </c>
      <c r="J240" s="113" t="s">
        <v>407</v>
      </c>
      <c r="K240" s="112" t="s">
        <v>203</v>
      </c>
      <c r="L240" s="114" t="s">
        <v>108</v>
      </c>
      <c r="M240" s="114">
        <v>39</v>
      </c>
      <c r="P240">
        <v>19</v>
      </c>
    </row>
    <row r="241" spans="1:16" ht="13.2" x14ac:dyDescent="0.25">
      <c r="A241" s="107"/>
      <c r="B241" s="108">
        <f t="shared" si="20"/>
        <v>1</v>
      </c>
      <c r="C241" s="108"/>
      <c r="D241" s="127">
        <v>63</v>
      </c>
      <c r="E241" s="108">
        <f>COUNTIF(D:D,#REF!)</f>
        <v>0</v>
      </c>
      <c r="F241" s="108"/>
      <c r="G241" s="120" t="s">
        <v>585</v>
      </c>
      <c r="H241" s="111"/>
      <c r="I241" s="112" t="s">
        <v>111</v>
      </c>
      <c r="J241" s="113" t="s">
        <v>407</v>
      </c>
      <c r="K241" s="112" t="s">
        <v>203</v>
      </c>
      <c r="L241" s="114" t="s">
        <v>110</v>
      </c>
      <c r="M241" s="114">
        <v>40</v>
      </c>
      <c r="O241" s="9" t="s">
        <v>219</v>
      </c>
      <c r="P241">
        <v>19</v>
      </c>
    </row>
    <row r="242" spans="1:16" ht="15.75" customHeight="1" x14ac:dyDescent="0.25">
      <c r="A242" s="107"/>
      <c r="B242" s="108">
        <f t="shared" si="20"/>
        <v>1</v>
      </c>
      <c r="C242" s="108"/>
      <c r="D242" s="109"/>
      <c r="E242" s="108">
        <f t="shared" ref="E242:E261" si="21">COUNTIF(D:D,D242)</f>
        <v>0</v>
      </c>
      <c r="F242" s="108"/>
      <c r="G242" s="116"/>
      <c r="H242" s="118"/>
      <c r="I242" s="113"/>
      <c r="J242" s="113"/>
      <c r="K242" s="113"/>
      <c r="L242" s="119"/>
      <c r="M242" s="119"/>
    </row>
    <row r="243" spans="1:16" ht="15.75" customHeight="1" x14ac:dyDescent="0.25">
      <c r="A243" s="107"/>
      <c r="B243" s="108">
        <f t="shared" si="20"/>
        <v>1</v>
      </c>
      <c r="C243" s="108"/>
      <c r="D243" s="109"/>
      <c r="E243" s="108">
        <f t="shared" si="21"/>
        <v>0</v>
      </c>
      <c r="F243" s="108"/>
      <c r="G243" s="116"/>
      <c r="H243" s="118"/>
      <c r="I243" s="113"/>
      <c r="J243" s="113"/>
      <c r="K243" s="113"/>
      <c r="L243" s="119"/>
      <c r="M243" s="119"/>
    </row>
    <row r="244" spans="1:16" ht="13.2" x14ac:dyDescent="0.25">
      <c r="A244" s="107"/>
      <c r="B244" s="108">
        <f t="shared" si="20"/>
        <v>1</v>
      </c>
      <c r="C244" s="108"/>
      <c r="D244" s="109"/>
      <c r="E244" s="108">
        <f t="shared" si="21"/>
        <v>0</v>
      </c>
      <c r="F244" s="108"/>
      <c r="G244" s="131" t="s">
        <v>306</v>
      </c>
      <c r="H244" s="111"/>
      <c r="I244" s="112" t="s">
        <v>220</v>
      </c>
      <c r="J244" s="132" t="s">
        <v>479</v>
      </c>
      <c r="K244" s="112" t="s">
        <v>221</v>
      </c>
      <c r="L244" s="114" t="s">
        <v>222</v>
      </c>
      <c r="M244" s="114">
        <v>1</v>
      </c>
      <c r="P244">
        <v>0</v>
      </c>
    </row>
    <row r="245" spans="1:16" ht="13.2" x14ac:dyDescent="0.25">
      <c r="A245" s="107"/>
      <c r="B245" s="108">
        <f t="shared" si="20"/>
        <v>1</v>
      </c>
      <c r="C245" s="108"/>
      <c r="D245" s="122">
        <v>64</v>
      </c>
      <c r="E245" s="108">
        <f t="shared" si="21"/>
        <v>1</v>
      </c>
      <c r="F245" s="108"/>
      <c r="G245" s="116"/>
      <c r="H245" s="111"/>
      <c r="I245" s="112" t="s">
        <v>220</v>
      </c>
      <c r="J245" s="132" t="s">
        <v>479</v>
      </c>
      <c r="K245" s="112" t="s">
        <v>221</v>
      </c>
      <c r="L245" s="114" t="s">
        <v>223</v>
      </c>
      <c r="M245" s="114">
        <v>2</v>
      </c>
      <c r="O245" s="9" t="s">
        <v>224</v>
      </c>
      <c r="P245">
        <v>0</v>
      </c>
    </row>
    <row r="246" spans="1:16" ht="13.2" x14ac:dyDescent="0.25">
      <c r="A246" s="107"/>
      <c r="B246" s="108">
        <f t="shared" si="20"/>
        <v>1</v>
      </c>
      <c r="C246" s="108"/>
      <c r="D246" s="109"/>
      <c r="E246" s="108">
        <f t="shared" si="21"/>
        <v>0</v>
      </c>
      <c r="F246" s="108"/>
      <c r="G246" s="131" t="s">
        <v>306</v>
      </c>
      <c r="H246" s="111"/>
      <c r="I246" s="112" t="s">
        <v>220</v>
      </c>
      <c r="J246" s="132" t="s">
        <v>479</v>
      </c>
      <c r="K246" s="112" t="s">
        <v>221</v>
      </c>
      <c r="L246" s="114" t="s">
        <v>225</v>
      </c>
      <c r="M246" s="114">
        <v>3</v>
      </c>
      <c r="P246">
        <v>1</v>
      </c>
    </row>
    <row r="247" spans="1:16" ht="13.2" x14ac:dyDescent="0.25">
      <c r="A247" s="107"/>
      <c r="B247" s="108">
        <f t="shared" si="20"/>
        <v>1</v>
      </c>
      <c r="C247" s="108"/>
      <c r="D247" s="122">
        <v>65</v>
      </c>
      <c r="E247" s="108">
        <f t="shared" si="21"/>
        <v>1</v>
      </c>
      <c r="F247" s="108"/>
      <c r="G247" s="116"/>
      <c r="H247" s="111"/>
      <c r="I247" s="112" t="s">
        <v>220</v>
      </c>
      <c r="J247" s="132" t="s">
        <v>479</v>
      </c>
      <c r="K247" s="112" t="s">
        <v>221</v>
      </c>
      <c r="L247" s="114" t="s">
        <v>226</v>
      </c>
      <c r="M247" s="114">
        <v>4</v>
      </c>
      <c r="O247" s="9" t="s">
        <v>227</v>
      </c>
      <c r="P247">
        <v>1</v>
      </c>
    </row>
    <row r="248" spans="1:16" ht="13.2" x14ac:dyDescent="0.25">
      <c r="A248" s="107"/>
      <c r="B248" s="108">
        <f t="shared" si="20"/>
        <v>1</v>
      </c>
      <c r="C248" s="108"/>
      <c r="D248" s="109"/>
      <c r="E248" s="108">
        <f t="shared" si="21"/>
        <v>0</v>
      </c>
      <c r="F248" s="108"/>
      <c r="G248" s="131" t="s">
        <v>306</v>
      </c>
      <c r="H248" s="111"/>
      <c r="I248" s="112" t="s">
        <v>220</v>
      </c>
      <c r="J248" s="132" t="s">
        <v>479</v>
      </c>
      <c r="K248" s="112" t="s">
        <v>221</v>
      </c>
      <c r="L248" s="114" t="s">
        <v>228</v>
      </c>
      <c r="M248" s="114">
        <v>5</v>
      </c>
      <c r="P248">
        <v>2</v>
      </c>
    </row>
    <row r="249" spans="1:16" ht="13.2" x14ac:dyDescent="0.25">
      <c r="A249" s="107"/>
      <c r="B249" s="108">
        <f t="shared" si="20"/>
        <v>1</v>
      </c>
      <c r="C249" s="108"/>
      <c r="D249" s="122">
        <v>66</v>
      </c>
      <c r="E249" s="108">
        <f t="shared" si="21"/>
        <v>1</v>
      </c>
      <c r="F249" s="108"/>
      <c r="G249" s="116"/>
      <c r="H249" s="111"/>
      <c r="I249" s="112" t="s">
        <v>220</v>
      </c>
      <c r="J249" s="132" t="s">
        <v>479</v>
      </c>
      <c r="K249" s="112" t="s">
        <v>221</v>
      </c>
      <c r="L249" s="114" t="s">
        <v>229</v>
      </c>
      <c r="M249" s="114">
        <v>6</v>
      </c>
      <c r="O249" s="9" t="s">
        <v>230</v>
      </c>
      <c r="P249">
        <v>2</v>
      </c>
    </row>
    <row r="250" spans="1:16" ht="13.2" x14ac:dyDescent="0.25">
      <c r="A250" s="107"/>
      <c r="B250" s="108">
        <f t="shared" si="20"/>
        <v>1</v>
      </c>
      <c r="C250" s="108"/>
      <c r="D250" s="109"/>
      <c r="E250" s="108">
        <f t="shared" si="21"/>
        <v>0</v>
      </c>
      <c r="F250" s="108"/>
      <c r="G250" s="131" t="s">
        <v>306</v>
      </c>
      <c r="H250" s="111"/>
      <c r="I250" s="112" t="s">
        <v>220</v>
      </c>
      <c r="J250" s="132" t="s">
        <v>479</v>
      </c>
      <c r="K250" s="112" t="s">
        <v>221</v>
      </c>
      <c r="L250" s="114" t="s">
        <v>231</v>
      </c>
      <c r="M250" s="114">
        <v>7</v>
      </c>
      <c r="P250">
        <v>3</v>
      </c>
    </row>
    <row r="251" spans="1:16" ht="13.2" x14ac:dyDescent="0.25">
      <c r="A251" s="107"/>
      <c r="B251" s="108">
        <f t="shared" si="20"/>
        <v>1</v>
      </c>
      <c r="C251" s="108"/>
      <c r="D251" s="122">
        <v>67</v>
      </c>
      <c r="E251" s="108">
        <f t="shared" si="21"/>
        <v>1</v>
      </c>
      <c r="F251" s="108"/>
      <c r="G251" s="116"/>
      <c r="H251" s="111"/>
      <c r="I251" s="112" t="s">
        <v>220</v>
      </c>
      <c r="J251" s="132" t="s">
        <v>479</v>
      </c>
      <c r="K251" s="112" t="s">
        <v>221</v>
      </c>
      <c r="L251" s="114" t="s">
        <v>232</v>
      </c>
      <c r="M251" s="114">
        <v>8</v>
      </c>
      <c r="O251" s="9" t="s">
        <v>233</v>
      </c>
      <c r="P251">
        <v>3</v>
      </c>
    </row>
    <row r="252" spans="1:16" ht="13.2" x14ac:dyDescent="0.25">
      <c r="A252" s="107"/>
      <c r="B252" s="108">
        <f t="shared" si="20"/>
        <v>1</v>
      </c>
      <c r="C252" s="108"/>
      <c r="D252" s="109"/>
      <c r="E252" s="108">
        <f t="shared" si="21"/>
        <v>0</v>
      </c>
      <c r="F252" s="108"/>
      <c r="G252" s="131" t="s">
        <v>306</v>
      </c>
      <c r="H252" s="111"/>
      <c r="I252" s="112" t="s">
        <v>220</v>
      </c>
      <c r="J252" s="132" t="s">
        <v>479</v>
      </c>
      <c r="K252" s="112" t="s">
        <v>221</v>
      </c>
      <c r="L252" s="114" t="s">
        <v>234</v>
      </c>
      <c r="M252" s="114">
        <v>9</v>
      </c>
      <c r="P252">
        <v>4</v>
      </c>
    </row>
    <row r="253" spans="1:16" ht="13.2" x14ac:dyDescent="0.25">
      <c r="A253" s="107"/>
      <c r="B253" s="108">
        <f t="shared" si="20"/>
        <v>1</v>
      </c>
      <c r="C253" s="108"/>
      <c r="D253" s="122">
        <v>68</v>
      </c>
      <c r="E253" s="108">
        <f t="shared" si="21"/>
        <v>1</v>
      </c>
      <c r="F253" s="108"/>
      <c r="G253" s="116"/>
      <c r="H253" s="111"/>
      <c r="I253" s="112" t="s">
        <v>220</v>
      </c>
      <c r="J253" s="132" t="s">
        <v>479</v>
      </c>
      <c r="K253" s="112" t="s">
        <v>221</v>
      </c>
      <c r="L253" s="114" t="s">
        <v>235</v>
      </c>
      <c r="M253" s="114">
        <v>10</v>
      </c>
      <c r="O253" s="9" t="s">
        <v>236</v>
      </c>
      <c r="P253">
        <v>4</v>
      </c>
    </row>
    <row r="254" spans="1:16" ht="13.2" x14ac:dyDescent="0.25">
      <c r="A254" s="107"/>
      <c r="B254" s="108">
        <f t="shared" si="20"/>
        <v>1</v>
      </c>
      <c r="C254" s="108"/>
      <c r="D254" s="109"/>
      <c r="E254" s="108">
        <f t="shared" si="21"/>
        <v>0</v>
      </c>
      <c r="F254" s="108"/>
      <c r="G254" s="131" t="s">
        <v>306</v>
      </c>
      <c r="H254" s="111"/>
      <c r="I254" s="112" t="s">
        <v>220</v>
      </c>
      <c r="J254" s="132" t="s">
        <v>479</v>
      </c>
      <c r="K254" s="112" t="s">
        <v>221</v>
      </c>
      <c r="L254" s="114" t="s">
        <v>237</v>
      </c>
      <c r="M254" s="114">
        <v>11</v>
      </c>
      <c r="P254">
        <v>5</v>
      </c>
    </row>
    <row r="255" spans="1:16" ht="13.2" x14ac:dyDescent="0.25">
      <c r="A255" s="107"/>
      <c r="B255" s="108">
        <f t="shared" si="20"/>
        <v>1</v>
      </c>
      <c r="C255" s="108"/>
      <c r="D255" s="122">
        <v>69</v>
      </c>
      <c r="E255" s="108">
        <f t="shared" si="21"/>
        <v>1</v>
      </c>
      <c r="F255" s="108"/>
      <c r="G255" s="116"/>
      <c r="H255" s="111"/>
      <c r="I255" s="112" t="s">
        <v>220</v>
      </c>
      <c r="J255" s="132" t="s">
        <v>479</v>
      </c>
      <c r="K255" s="112" t="s">
        <v>221</v>
      </c>
      <c r="L255" s="114" t="s">
        <v>238</v>
      </c>
      <c r="M255" s="114">
        <v>12</v>
      </c>
      <c r="O255" s="9" t="s">
        <v>239</v>
      </c>
      <c r="P255">
        <v>5</v>
      </c>
    </row>
    <row r="256" spans="1:16" ht="13.2" x14ac:dyDescent="0.25">
      <c r="A256" s="107"/>
      <c r="B256" s="108">
        <f t="shared" si="20"/>
        <v>1</v>
      </c>
      <c r="C256" s="108"/>
      <c r="D256" s="109"/>
      <c r="E256" s="108">
        <f t="shared" si="21"/>
        <v>0</v>
      </c>
      <c r="F256" s="108"/>
      <c r="G256" s="131" t="s">
        <v>306</v>
      </c>
      <c r="H256" s="111"/>
      <c r="I256" s="112" t="s">
        <v>220</v>
      </c>
      <c r="J256" s="132" t="s">
        <v>479</v>
      </c>
      <c r="K256" s="112" t="s">
        <v>221</v>
      </c>
      <c r="L256" s="114" t="s">
        <v>240</v>
      </c>
      <c r="M256" s="114">
        <v>13</v>
      </c>
      <c r="P256">
        <v>6</v>
      </c>
    </row>
    <row r="257" spans="1:19" ht="13.2" x14ac:dyDescent="0.25">
      <c r="A257" s="107"/>
      <c r="B257" s="108">
        <f t="shared" si="20"/>
        <v>1</v>
      </c>
      <c r="C257" s="108"/>
      <c r="D257" s="122">
        <v>70</v>
      </c>
      <c r="E257" s="108">
        <f t="shared" si="21"/>
        <v>1</v>
      </c>
      <c r="F257" s="108"/>
      <c r="G257" s="116"/>
      <c r="H257" s="111"/>
      <c r="I257" s="112" t="s">
        <v>220</v>
      </c>
      <c r="J257" s="132" t="s">
        <v>479</v>
      </c>
      <c r="K257" s="112" t="s">
        <v>221</v>
      </c>
      <c r="L257" s="114" t="s">
        <v>241</v>
      </c>
      <c r="M257" s="114">
        <v>14</v>
      </c>
      <c r="O257" s="9" t="s">
        <v>242</v>
      </c>
      <c r="P257">
        <v>6</v>
      </c>
    </row>
    <row r="258" spans="1:19" ht="13.2" x14ac:dyDescent="0.25">
      <c r="A258" s="107"/>
      <c r="B258" s="108">
        <f t="shared" si="20"/>
        <v>1</v>
      </c>
      <c r="C258" s="108"/>
      <c r="D258" s="109"/>
      <c r="E258" s="108">
        <f t="shared" si="21"/>
        <v>0</v>
      </c>
      <c r="F258" s="108"/>
      <c r="G258" s="131" t="s">
        <v>306</v>
      </c>
      <c r="H258" s="111"/>
      <c r="I258" s="112" t="s">
        <v>220</v>
      </c>
      <c r="J258" s="132" t="s">
        <v>479</v>
      </c>
      <c r="K258" s="112" t="s">
        <v>221</v>
      </c>
      <c r="L258" s="114" t="s">
        <v>243</v>
      </c>
      <c r="M258" s="114">
        <v>15</v>
      </c>
      <c r="P258">
        <v>7</v>
      </c>
    </row>
    <row r="259" spans="1:19" ht="13.2" x14ac:dyDescent="0.25">
      <c r="A259" s="107"/>
      <c r="B259" s="108">
        <f t="shared" si="20"/>
        <v>1</v>
      </c>
      <c r="C259" s="108"/>
      <c r="D259" s="122">
        <v>71</v>
      </c>
      <c r="E259" s="108">
        <f t="shared" si="21"/>
        <v>1</v>
      </c>
      <c r="F259" s="108"/>
      <c r="G259" s="116"/>
      <c r="H259" s="111"/>
      <c r="I259" s="112" t="s">
        <v>220</v>
      </c>
      <c r="J259" s="132" t="s">
        <v>479</v>
      </c>
      <c r="K259" s="112" t="s">
        <v>221</v>
      </c>
      <c r="L259" s="114" t="s">
        <v>244</v>
      </c>
      <c r="M259" s="114">
        <v>16</v>
      </c>
      <c r="O259" s="9" t="s">
        <v>245</v>
      </c>
      <c r="P259">
        <v>7</v>
      </c>
    </row>
    <row r="260" spans="1:19" ht="13.2" x14ac:dyDescent="0.25">
      <c r="A260" s="107"/>
      <c r="B260" s="108">
        <f t="shared" si="20"/>
        <v>1</v>
      </c>
      <c r="C260" s="108"/>
      <c r="D260" s="109"/>
      <c r="E260" s="108">
        <f t="shared" si="21"/>
        <v>0</v>
      </c>
      <c r="F260" s="108"/>
      <c r="G260" s="131" t="s">
        <v>306</v>
      </c>
      <c r="H260" s="111"/>
      <c r="I260" s="112" t="s">
        <v>220</v>
      </c>
      <c r="J260" s="132" t="s">
        <v>479</v>
      </c>
      <c r="K260" s="112" t="s">
        <v>221</v>
      </c>
      <c r="L260" s="114" t="s">
        <v>246</v>
      </c>
      <c r="M260" s="114">
        <v>17</v>
      </c>
      <c r="P260">
        <v>8</v>
      </c>
    </row>
    <row r="261" spans="1:19" ht="13.2" x14ac:dyDescent="0.25">
      <c r="A261" s="107"/>
      <c r="B261" s="108">
        <f t="shared" si="20"/>
        <v>1</v>
      </c>
      <c r="C261" s="108"/>
      <c r="D261" s="122">
        <v>72</v>
      </c>
      <c r="E261" s="108">
        <f t="shared" si="21"/>
        <v>1</v>
      </c>
      <c r="F261" s="108"/>
      <c r="G261" s="116"/>
      <c r="H261" s="111"/>
      <c r="I261" s="112" t="s">
        <v>220</v>
      </c>
      <c r="J261" s="132" t="s">
        <v>479</v>
      </c>
      <c r="K261" s="112" t="s">
        <v>221</v>
      </c>
      <c r="L261" s="114" t="s">
        <v>247</v>
      </c>
      <c r="M261" s="114">
        <v>18</v>
      </c>
      <c r="O261" s="9" t="s">
        <v>248</v>
      </c>
      <c r="P261">
        <v>8</v>
      </c>
    </row>
    <row r="262" spans="1:19" ht="13.2" x14ac:dyDescent="0.25">
      <c r="A262" s="107"/>
      <c r="B262" s="108">
        <f t="shared" si="20"/>
        <v>1</v>
      </c>
      <c r="C262" s="108"/>
      <c r="D262" s="109"/>
      <c r="E262" s="108">
        <f>COUNTIF(D:D,#REF!)</f>
        <v>0</v>
      </c>
      <c r="F262" s="108"/>
      <c r="G262" s="120" t="s">
        <v>538</v>
      </c>
      <c r="H262" s="111"/>
      <c r="I262" s="112" t="s">
        <v>220</v>
      </c>
      <c r="J262" s="132" t="s">
        <v>479</v>
      </c>
      <c r="K262" s="112" t="s">
        <v>221</v>
      </c>
      <c r="L262" s="114" t="s">
        <v>249</v>
      </c>
      <c r="M262" s="114">
        <v>19</v>
      </c>
      <c r="P262">
        <v>9</v>
      </c>
    </row>
    <row r="263" spans="1:19" ht="13.2" x14ac:dyDescent="0.25">
      <c r="A263" s="107"/>
      <c r="B263" s="108">
        <f t="shared" si="20"/>
        <v>1</v>
      </c>
      <c r="C263" s="108"/>
      <c r="D263" s="127">
        <v>43</v>
      </c>
      <c r="E263" s="108">
        <f>COUNTIF(D:D,#REF!)</f>
        <v>0</v>
      </c>
      <c r="F263" s="108"/>
      <c r="G263" s="120"/>
      <c r="H263" s="111"/>
      <c r="I263" s="112" t="s">
        <v>220</v>
      </c>
      <c r="J263" s="132" t="s">
        <v>479</v>
      </c>
      <c r="K263" s="112" t="s">
        <v>221</v>
      </c>
      <c r="L263" s="114" t="s">
        <v>250</v>
      </c>
      <c r="M263" s="114">
        <v>20</v>
      </c>
      <c r="O263" s="9" t="s">
        <v>391</v>
      </c>
      <c r="P263">
        <v>9</v>
      </c>
    </row>
    <row r="264" spans="1:19" ht="13.2" x14ac:dyDescent="0.25">
      <c r="A264" s="107"/>
      <c r="B264" s="108">
        <f t="shared" si="20"/>
        <v>1</v>
      </c>
      <c r="C264" s="108"/>
      <c r="D264" s="127"/>
      <c r="E264" s="108">
        <f>COUNTIF(D:D,#REF!)</f>
        <v>0</v>
      </c>
      <c r="F264" s="108"/>
      <c r="G264" s="120" t="s">
        <v>538</v>
      </c>
      <c r="H264" s="111"/>
      <c r="I264" s="112" t="s">
        <v>220</v>
      </c>
      <c r="J264" s="132" t="s">
        <v>479</v>
      </c>
      <c r="K264" s="112" t="s">
        <v>221</v>
      </c>
      <c r="L264" s="114" t="s">
        <v>252</v>
      </c>
      <c r="M264" s="114">
        <v>21</v>
      </c>
      <c r="P264">
        <v>10</v>
      </c>
    </row>
    <row r="265" spans="1:19" ht="13.2" x14ac:dyDescent="0.25">
      <c r="A265" s="107"/>
      <c r="B265" s="108">
        <f t="shared" si="20"/>
        <v>1</v>
      </c>
      <c r="C265" s="108"/>
      <c r="D265" s="127">
        <v>44</v>
      </c>
      <c r="E265" s="108">
        <f>COUNTIF(D:D,#REF!)</f>
        <v>0</v>
      </c>
      <c r="F265" s="108"/>
      <c r="G265" s="120"/>
      <c r="H265" s="111"/>
      <c r="I265" s="112" t="s">
        <v>220</v>
      </c>
      <c r="J265" s="132" t="s">
        <v>479</v>
      </c>
      <c r="K265" s="112" t="s">
        <v>221</v>
      </c>
      <c r="L265" s="114" t="s">
        <v>253</v>
      </c>
      <c r="M265" s="114">
        <v>22</v>
      </c>
      <c r="O265" s="9" t="s">
        <v>392</v>
      </c>
      <c r="P265">
        <v>10</v>
      </c>
    </row>
    <row r="266" spans="1:19" ht="13.2" x14ac:dyDescent="0.25">
      <c r="A266" s="107"/>
      <c r="B266" s="108">
        <f t="shared" ref="B266:B290" si="22">COUNTIF(A:A,A266)</f>
        <v>1</v>
      </c>
      <c r="C266" s="108"/>
      <c r="D266" s="127"/>
      <c r="E266" s="108">
        <f>COUNTIF(D:D,#REF!)</f>
        <v>0</v>
      </c>
      <c r="F266" s="108"/>
      <c r="G266" s="120" t="s">
        <v>538</v>
      </c>
      <c r="H266" s="111"/>
      <c r="I266" s="112" t="s">
        <v>220</v>
      </c>
      <c r="J266" s="132" t="s">
        <v>479</v>
      </c>
      <c r="K266" s="112" t="s">
        <v>221</v>
      </c>
      <c r="L266" s="114" t="s">
        <v>255</v>
      </c>
      <c r="M266" s="114">
        <v>23</v>
      </c>
      <c r="P266">
        <v>11</v>
      </c>
    </row>
    <row r="267" spans="1:19" ht="13.2" x14ac:dyDescent="0.25">
      <c r="A267" s="107"/>
      <c r="B267" s="108">
        <f t="shared" si="22"/>
        <v>1</v>
      </c>
      <c r="C267" s="108"/>
      <c r="D267" s="127">
        <v>45</v>
      </c>
      <c r="E267" s="108">
        <f>COUNTIF(D:D,#REF!)</f>
        <v>0</v>
      </c>
      <c r="F267" s="108"/>
      <c r="G267" s="120"/>
      <c r="H267" s="111"/>
      <c r="I267" s="112" t="s">
        <v>220</v>
      </c>
      <c r="J267" s="132" t="s">
        <v>479</v>
      </c>
      <c r="K267" s="112" t="s">
        <v>221</v>
      </c>
      <c r="L267" s="114" t="s">
        <v>256</v>
      </c>
      <c r="M267" s="114">
        <v>24</v>
      </c>
      <c r="O267" s="9" t="s">
        <v>393</v>
      </c>
      <c r="P267">
        <v>11</v>
      </c>
    </row>
    <row r="268" spans="1:19" ht="13.2" x14ac:dyDescent="0.25">
      <c r="A268" s="107"/>
      <c r="B268" s="108">
        <f t="shared" si="22"/>
        <v>1</v>
      </c>
      <c r="C268" s="108"/>
      <c r="D268" s="127"/>
      <c r="E268" s="108">
        <f>COUNTIF(D:D,#REF!)</f>
        <v>0</v>
      </c>
      <c r="F268" s="108"/>
      <c r="G268" s="120" t="s">
        <v>538</v>
      </c>
      <c r="H268" s="111"/>
      <c r="I268" s="112" t="s">
        <v>220</v>
      </c>
      <c r="J268" s="132" t="s">
        <v>479</v>
      </c>
      <c r="K268" s="112" t="s">
        <v>221</v>
      </c>
      <c r="L268" s="114" t="s">
        <v>257</v>
      </c>
      <c r="M268" s="114">
        <v>25</v>
      </c>
      <c r="P268">
        <v>12</v>
      </c>
      <c r="S268" s="9"/>
    </row>
    <row r="269" spans="1:19" ht="13.2" x14ac:dyDescent="0.25">
      <c r="A269" s="107"/>
      <c r="B269" s="108">
        <f t="shared" si="22"/>
        <v>1</v>
      </c>
      <c r="C269" s="108"/>
      <c r="D269" s="127">
        <v>46</v>
      </c>
      <c r="E269" s="108">
        <f>COUNTIF(D:D,#REF!)</f>
        <v>0</v>
      </c>
      <c r="F269" s="108"/>
      <c r="G269" s="116"/>
      <c r="H269" s="111"/>
      <c r="I269" s="112" t="s">
        <v>220</v>
      </c>
      <c r="J269" s="132" t="s">
        <v>479</v>
      </c>
      <c r="K269" s="112" t="s">
        <v>221</v>
      </c>
      <c r="L269" s="114" t="s">
        <v>258</v>
      </c>
      <c r="M269" s="114">
        <v>26</v>
      </c>
      <c r="O269" s="9" t="s">
        <v>394</v>
      </c>
      <c r="P269">
        <v>12</v>
      </c>
      <c r="S269" s="9"/>
    </row>
    <row r="270" spans="1:19" ht="13.2" x14ac:dyDescent="0.25">
      <c r="A270" s="107"/>
      <c r="B270" s="108">
        <f t="shared" si="22"/>
        <v>1</v>
      </c>
      <c r="C270" s="108"/>
      <c r="D270" s="109"/>
      <c r="E270" s="108">
        <f t="shared" ref="E270:E301" si="23">COUNTIF(D:D,D270)</f>
        <v>0</v>
      </c>
      <c r="F270" s="108"/>
      <c r="G270" s="131" t="s">
        <v>306</v>
      </c>
      <c r="H270" s="111"/>
      <c r="I270" s="112" t="s">
        <v>220</v>
      </c>
      <c r="J270" s="132" t="s">
        <v>479</v>
      </c>
      <c r="K270" s="112" t="s">
        <v>221</v>
      </c>
      <c r="L270" s="114" t="s">
        <v>259</v>
      </c>
      <c r="M270" s="114">
        <v>27</v>
      </c>
      <c r="P270">
        <v>13</v>
      </c>
      <c r="S270" s="9"/>
    </row>
    <row r="271" spans="1:19" ht="13.2" x14ac:dyDescent="0.25">
      <c r="A271" s="107">
        <v>96</v>
      </c>
      <c r="B271" s="108">
        <f t="shared" si="22"/>
        <v>1</v>
      </c>
      <c r="C271" s="108"/>
      <c r="D271" s="109"/>
      <c r="E271" s="108">
        <f t="shared" si="23"/>
        <v>0</v>
      </c>
      <c r="F271" s="108"/>
      <c r="G271" s="116"/>
      <c r="H271" s="111"/>
      <c r="I271" s="112" t="s">
        <v>220</v>
      </c>
      <c r="J271" s="132" t="s">
        <v>479</v>
      </c>
      <c r="K271" s="112" t="s">
        <v>221</v>
      </c>
      <c r="L271" s="114" t="s">
        <v>260</v>
      </c>
      <c r="M271" s="114">
        <v>28</v>
      </c>
      <c r="O271" s="9" t="s">
        <v>304</v>
      </c>
      <c r="P271">
        <v>13</v>
      </c>
    </row>
    <row r="272" spans="1:19" ht="13.2" x14ac:dyDescent="0.25">
      <c r="A272" s="107"/>
      <c r="B272" s="108">
        <f t="shared" si="22"/>
        <v>1</v>
      </c>
      <c r="C272" s="108"/>
      <c r="D272" s="109"/>
      <c r="E272" s="108">
        <f t="shared" si="23"/>
        <v>0</v>
      </c>
      <c r="F272" s="108"/>
      <c r="G272" s="131" t="s">
        <v>306</v>
      </c>
      <c r="H272" s="111"/>
      <c r="I272" s="112" t="s">
        <v>220</v>
      </c>
      <c r="J272" s="132" t="s">
        <v>479</v>
      </c>
      <c r="K272" s="112" t="s">
        <v>221</v>
      </c>
      <c r="L272" s="114" t="s">
        <v>261</v>
      </c>
      <c r="M272" s="114">
        <v>29</v>
      </c>
      <c r="P272">
        <v>14</v>
      </c>
    </row>
    <row r="273" spans="1:19" ht="13.2" x14ac:dyDescent="0.25">
      <c r="A273" s="107">
        <v>97</v>
      </c>
      <c r="B273" s="108">
        <f t="shared" si="22"/>
        <v>1</v>
      </c>
      <c r="C273" s="108"/>
      <c r="D273" s="109"/>
      <c r="E273" s="108">
        <f t="shared" si="23"/>
        <v>0</v>
      </c>
      <c r="F273" s="108"/>
      <c r="G273" s="116"/>
      <c r="H273" s="111"/>
      <c r="I273" s="112" t="s">
        <v>220</v>
      </c>
      <c r="J273" s="132" t="s">
        <v>479</v>
      </c>
      <c r="K273" s="112" t="s">
        <v>221</v>
      </c>
      <c r="L273" s="114" t="s">
        <v>262</v>
      </c>
      <c r="M273" s="114">
        <v>30</v>
      </c>
      <c r="O273" s="9" t="s">
        <v>305</v>
      </c>
      <c r="P273">
        <v>14</v>
      </c>
    </row>
    <row r="274" spans="1:19" ht="13.2" x14ac:dyDescent="0.25">
      <c r="A274" s="107">
        <v>99</v>
      </c>
      <c r="B274" s="108">
        <f t="shared" si="22"/>
        <v>3</v>
      </c>
      <c r="C274" s="108"/>
      <c r="D274" s="109"/>
      <c r="E274" s="108">
        <f t="shared" si="23"/>
        <v>0</v>
      </c>
      <c r="F274" s="108"/>
      <c r="G274" s="116"/>
      <c r="H274" s="111"/>
      <c r="I274" s="112" t="s">
        <v>220</v>
      </c>
      <c r="J274" s="132" t="s">
        <v>479</v>
      </c>
      <c r="K274" s="112" t="s">
        <v>221</v>
      </c>
      <c r="L274" s="114" t="s">
        <v>263</v>
      </c>
      <c r="M274" s="114">
        <v>31</v>
      </c>
      <c r="O274" s="9" t="s">
        <v>299</v>
      </c>
      <c r="P274">
        <v>15</v>
      </c>
    </row>
    <row r="275" spans="1:19" ht="13.2" x14ac:dyDescent="0.25">
      <c r="A275" s="107">
        <v>100</v>
      </c>
      <c r="B275" s="108">
        <f t="shared" si="22"/>
        <v>1</v>
      </c>
      <c r="C275" s="108"/>
      <c r="D275" s="109"/>
      <c r="E275" s="108">
        <f t="shared" si="23"/>
        <v>0</v>
      </c>
      <c r="F275" s="108"/>
      <c r="G275" s="116"/>
      <c r="H275" s="111"/>
      <c r="I275" s="112" t="s">
        <v>220</v>
      </c>
      <c r="J275" s="132" t="s">
        <v>479</v>
      </c>
      <c r="K275" s="112" t="s">
        <v>221</v>
      </c>
      <c r="L275" s="114" t="s">
        <v>264</v>
      </c>
      <c r="M275" s="114">
        <v>32</v>
      </c>
      <c r="O275" s="9" t="s">
        <v>300</v>
      </c>
      <c r="P275">
        <v>15</v>
      </c>
    </row>
    <row r="276" spans="1:19" ht="13.2" x14ac:dyDescent="0.25">
      <c r="A276" s="107">
        <v>99</v>
      </c>
      <c r="B276" s="108">
        <f t="shared" si="22"/>
        <v>3</v>
      </c>
      <c r="C276" s="108"/>
      <c r="D276" s="109"/>
      <c r="E276" s="108">
        <f t="shared" si="23"/>
        <v>0</v>
      </c>
      <c r="F276" s="108"/>
      <c r="G276" s="116"/>
      <c r="H276" s="111"/>
      <c r="I276" s="112" t="s">
        <v>220</v>
      </c>
      <c r="J276" s="132" t="s">
        <v>479</v>
      </c>
      <c r="K276" s="112" t="s">
        <v>221</v>
      </c>
      <c r="L276" s="114" t="s">
        <v>265</v>
      </c>
      <c r="M276" s="114">
        <v>33</v>
      </c>
      <c r="O276" s="9" t="s">
        <v>299</v>
      </c>
      <c r="P276">
        <v>16</v>
      </c>
    </row>
    <row r="277" spans="1:19" ht="13.2" x14ac:dyDescent="0.25">
      <c r="A277" s="107">
        <v>101</v>
      </c>
      <c r="B277" s="108">
        <f t="shared" si="22"/>
        <v>1</v>
      </c>
      <c r="C277" s="108"/>
      <c r="D277" s="109"/>
      <c r="E277" s="108">
        <f t="shared" si="23"/>
        <v>0</v>
      </c>
      <c r="F277" s="108"/>
      <c r="G277" s="116"/>
      <c r="H277" s="111"/>
      <c r="I277" s="112" t="s">
        <v>220</v>
      </c>
      <c r="J277" s="132" t="s">
        <v>479</v>
      </c>
      <c r="K277" s="112" t="s">
        <v>221</v>
      </c>
      <c r="L277" s="114" t="s">
        <v>266</v>
      </c>
      <c r="M277" s="114">
        <v>34</v>
      </c>
      <c r="O277" s="9" t="s">
        <v>301</v>
      </c>
      <c r="P277">
        <v>16</v>
      </c>
    </row>
    <row r="278" spans="1:19" ht="13.2" x14ac:dyDescent="0.25">
      <c r="A278" s="107"/>
      <c r="B278" s="108">
        <f t="shared" si="22"/>
        <v>1</v>
      </c>
      <c r="C278" s="108"/>
      <c r="D278" s="122">
        <v>77</v>
      </c>
      <c r="E278" s="108">
        <f t="shared" si="23"/>
        <v>1</v>
      </c>
      <c r="F278" s="108"/>
      <c r="G278" s="116"/>
      <c r="H278" s="111"/>
      <c r="I278" s="112" t="s">
        <v>220</v>
      </c>
      <c r="J278" s="132" t="s">
        <v>479</v>
      </c>
      <c r="K278" s="112" t="s">
        <v>221</v>
      </c>
      <c r="L278" s="114" t="s">
        <v>267</v>
      </c>
      <c r="M278" s="114">
        <v>35</v>
      </c>
      <c r="O278" s="9" t="s">
        <v>387</v>
      </c>
      <c r="P278">
        <v>17</v>
      </c>
    </row>
    <row r="279" spans="1:19" ht="13.2" x14ac:dyDescent="0.25">
      <c r="A279" s="107"/>
      <c r="B279" s="108">
        <f t="shared" si="22"/>
        <v>1</v>
      </c>
      <c r="C279" s="108"/>
      <c r="D279" s="122">
        <v>78</v>
      </c>
      <c r="E279" s="108">
        <f t="shared" si="23"/>
        <v>1</v>
      </c>
      <c r="F279" s="108"/>
      <c r="G279" s="116"/>
      <c r="H279" s="111"/>
      <c r="I279" s="112" t="s">
        <v>220</v>
      </c>
      <c r="J279" s="132" t="s">
        <v>479</v>
      </c>
      <c r="K279" s="112" t="s">
        <v>221</v>
      </c>
      <c r="L279" s="114" t="s">
        <v>268</v>
      </c>
      <c r="M279" s="114">
        <v>36</v>
      </c>
      <c r="O279" s="9" t="s">
        <v>388</v>
      </c>
      <c r="P279">
        <v>17</v>
      </c>
    </row>
    <row r="280" spans="1:19" ht="13.2" x14ac:dyDescent="0.25">
      <c r="A280" s="107"/>
      <c r="B280" s="108">
        <f t="shared" si="22"/>
        <v>1</v>
      </c>
      <c r="C280" s="108"/>
      <c r="D280" s="122">
        <v>79</v>
      </c>
      <c r="E280" s="108">
        <f t="shared" si="23"/>
        <v>1</v>
      </c>
      <c r="F280" s="108"/>
      <c r="G280" s="116"/>
      <c r="H280" s="111"/>
      <c r="I280" s="112" t="s">
        <v>220</v>
      </c>
      <c r="J280" s="132" t="s">
        <v>479</v>
      </c>
      <c r="K280" s="112" t="s">
        <v>221</v>
      </c>
      <c r="L280" s="114" t="s">
        <v>269</v>
      </c>
      <c r="M280" s="114">
        <v>37</v>
      </c>
      <c r="O280" s="9" t="s">
        <v>389</v>
      </c>
      <c r="P280">
        <v>18</v>
      </c>
    </row>
    <row r="281" spans="1:19" ht="13.2" x14ac:dyDescent="0.25">
      <c r="A281" s="107"/>
      <c r="B281" s="108">
        <f t="shared" si="22"/>
        <v>1</v>
      </c>
      <c r="C281" s="108"/>
      <c r="D281" s="122">
        <v>80</v>
      </c>
      <c r="E281" s="108">
        <f t="shared" si="23"/>
        <v>1</v>
      </c>
      <c r="F281" s="108"/>
      <c r="G281" s="116"/>
      <c r="H281" s="111"/>
      <c r="I281" s="112" t="s">
        <v>220</v>
      </c>
      <c r="J281" s="132" t="s">
        <v>479</v>
      </c>
      <c r="K281" s="112" t="s">
        <v>221</v>
      </c>
      <c r="L281" s="114" t="s">
        <v>270</v>
      </c>
      <c r="M281" s="114">
        <v>38</v>
      </c>
      <c r="O281" s="9" t="s">
        <v>390</v>
      </c>
      <c r="P281">
        <v>18</v>
      </c>
    </row>
    <row r="282" spans="1:19" ht="13.2" x14ac:dyDescent="0.25">
      <c r="A282" s="107"/>
      <c r="B282" s="108">
        <f t="shared" si="22"/>
        <v>1</v>
      </c>
      <c r="C282" s="108"/>
      <c r="D282" s="122">
        <v>81</v>
      </c>
      <c r="E282" s="108">
        <f t="shared" si="23"/>
        <v>1</v>
      </c>
      <c r="F282" s="108"/>
      <c r="G282" s="116"/>
      <c r="H282" s="111"/>
      <c r="I282" s="112" t="s">
        <v>220</v>
      </c>
      <c r="J282" s="132" t="s">
        <v>479</v>
      </c>
      <c r="K282" s="112" t="s">
        <v>221</v>
      </c>
      <c r="L282" s="114" t="s">
        <v>271</v>
      </c>
      <c r="M282" s="114">
        <v>39</v>
      </c>
      <c r="O282" s="9" t="s">
        <v>395</v>
      </c>
      <c r="P282">
        <v>19</v>
      </c>
    </row>
    <row r="283" spans="1:19" ht="13.2" x14ac:dyDescent="0.25">
      <c r="A283" s="107"/>
      <c r="B283" s="108">
        <f t="shared" si="22"/>
        <v>1</v>
      </c>
      <c r="C283" s="108"/>
      <c r="D283" s="122">
        <v>82</v>
      </c>
      <c r="E283" s="108">
        <f t="shared" si="23"/>
        <v>1</v>
      </c>
      <c r="F283" s="108"/>
      <c r="G283" s="116"/>
      <c r="H283" s="111"/>
      <c r="I283" s="112" t="s">
        <v>220</v>
      </c>
      <c r="J283" s="132" t="s">
        <v>479</v>
      </c>
      <c r="K283" s="112" t="s">
        <v>221</v>
      </c>
      <c r="L283" s="114" t="s">
        <v>272</v>
      </c>
      <c r="M283" s="114">
        <v>40</v>
      </c>
      <c r="O283" s="9" t="s">
        <v>396</v>
      </c>
      <c r="P283">
        <v>19</v>
      </c>
    </row>
    <row r="284" spans="1:19" ht="15.75" customHeight="1" x14ac:dyDescent="0.25">
      <c r="A284" s="107"/>
      <c r="B284" s="108">
        <f t="shared" si="22"/>
        <v>1</v>
      </c>
      <c r="C284" s="108"/>
      <c r="D284" s="109"/>
      <c r="E284" s="108">
        <f t="shared" si="23"/>
        <v>0</v>
      </c>
      <c r="F284" s="108"/>
      <c r="G284" s="116"/>
      <c r="H284" s="118"/>
      <c r="I284" s="113"/>
      <c r="J284" s="113"/>
      <c r="K284" s="113"/>
      <c r="L284" s="119"/>
      <c r="M284" s="119"/>
    </row>
    <row r="285" spans="1:19" ht="15.75" customHeight="1" x14ac:dyDescent="0.25">
      <c r="A285" s="107"/>
      <c r="B285" s="108">
        <f t="shared" si="22"/>
        <v>1</v>
      </c>
      <c r="C285" s="108"/>
      <c r="D285" s="109"/>
      <c r="E285" s="108">
        <f t="shared" si="23"/>
        <v>0</v>
      </c>
      <c r="F285" s="108"/>
      <c r="G285" s="116"/>
      <c r="H285" s="118"/>
      <c r="I285" s="113"/>
      <c r="J285" s="113"/>
      <c r="K285" s="113"/>
      <c r="L285" s="119"/>
      <c r="M285" s="119"/>
    </row>
    <row r="286" spans="1:19" ht="13.2" x14ac:dyDescent="0.25">
      <c r="A286" s="115">
        <v>49</v>
      </c>
      <c r="B286" s="108">
        <f t="shared" si="22"/>
        <v>5</v>
      </c>
      <c r="C286" s="108"/>
      <c r="D286" s="109"/>
      <c r="E286" s="108">
        <f t="shared" si="23"/>
        <v>0</v>
      </c>
      <c r="F286" s="108"/>
      <c r="G286" s="110"/>
      <c r="H286" s="111"/>
      <c r="I286" s="112" t="s">
        <v>220</v>
      </c>
      <c r="J286" s="132" t="s">
        <v>480</v>
      </c>
      <c r="K286" s="112" t="s">
        <v>273</v>
      </c>
      <c r="L286" s="114" t="s">
        <v>222</v>
      </c>
      <c r="M286" s="114">
        <v>1</v>
      </c>
      <c r="O286" s="9" t="s">
        <v>197</v>
      </c>
      <c r="P286">
        <v>0</v>
      </c>
      <c r="Q286" s="1"/>
      <c r="S286" s="1"/>
    </row>
    <row r="287" spans="1:19" ht="13.2" x14ac:dyDescent="0.25">
      <c r="A287" s="115">
        <v>50</v>
      </c>
      <c r="B287" s="108">
        <f t="shared" si="22"/>
        <v>1</v>
      </c>
      <c r="C287" s="108"/>
      <c r="D287" s="109"/>
      <c r="E287" s="108">
        <f t="shared" si="23"/>
        <v>0</v>
      </c>
      <c r="F287" s="108"/>
      <c r="G287" s="110"/>
      <c r="H287" s="111"/>
      <c r="I287" s="112" t="s">
        <v>220</v>
      </c>
      <c r="J287" s="132" t="s">
        <v>480</v>
      </c>
      <c r="K287" s="112" t="s">
        <v>273</v>
      </c>
      <c r="L287" s="114" t="s">
        <v>223</v>
      </c>
      <c r="M287" s="114">
        <v>2</v>
      </c>
      <c r="O287" s="9" t="s">
        <v>274</v>
      </c>
      <c r="P287">
        <v>0</v>
      </c>
      <c r="Q287" s="1"/>
      <c r="S287" s="1"/>
    </row>
    <row r="288" spans="1:19" ht="13.2" x14ac:dyDescent="0.25">
      <c r="A288" s="115">
        <v>49</v>
      </c>
      <c r="B288" s="108">
        <f t="shared" si="22"/>
        <v>5</v>
      </c>
      <c r="C288" s="108"/>
      <c r="D288" s="109"/>
      <c r="E288" s="108">
        <f t="shared" si="23"/>
        <v>0</v>
      </c>
      <c r="F288" s="108"/>
      <c r="G288" s="110"/>
      <c r="H288" s="111"/>
      <c r="I288" s="112" t="s">
        <v>220</v>
      </c>
      <c r="J288" s="132" t="s">
        <v>480</v>
      </c>
      <c r="K288" s="112" t="s">
        <v>273</v>
      </c>
      <c r="L288" s="114" t="s">
        <v>225</v>
      </c>
      <c r="M288" s="114">
        <v>3</v>
      </c>
      <c r="O288" s="9" t="s">
        <v>197</v>
      </c>
      <c r="P288">
        <v>1</v>
      </c>
      <c r="Q288" s="1"/>
      <c r="S288" s="1"/>
    </row>
    <row r="289" spans="1:19" ht="13.2" x14ac:dyDescent="0.25">
      <c r="A289" s="115">
        <v>51</v>
      </c>
      <c r="B289" s="108">
        <f t="shared" si="22"/>
        <v>1</v>
      </c>
      <c r="C289" s="108"/>
      <c r="D289" s="109"/>
      <c r="E289" s="108">
        <f t="shared" si="23"/>
        <v>0</v>
      </c>
      <c r="F289" s="108"/>
      <c r="G289" s="110"/>
      <c r="H289" s="111"/>
      <c r="I289" s="112" t="s">
        <v>220</v>
      </c>
      <c r="J289" s="132" t="s">
        <v>480</v>
      </c>
      <c r="K289" s="112" t="s">
        <v>273</v>
      </c>
      <c r="L289" s="114" t="s">
        <v>226</v>
      </c>
      <c r="M289" s="114">
        <v>4</v>
      </c>
      <c r="O289" s="9" t="s">
        <v>275</v>
      </c>
      <c r="P289">
        <v>1</v>
      </c>
      <c r="Q289" s="1"/>
      <c r="S289" s="1"/>
    </row>
    <row r="290" spans="1:19" ht="13.2" x14ac:dyDescent="0.25">
      <c r="A290" s="115">
        <v>49</v>
      </c>
      <c r="B290" s="108">
        <f t="shared" si="22"/>
        <v>5</v>
      </c>
      <c r="C290" s="108"/>
      <c r="D290" s="109"/>
      <c r="E290" s="108">
        <f t="shared" si="23"/>
        <v>0</v>
      </c>
      <c r="F290" s="108"/>
      <c r="G290" s="110"/>
      <c r="H290" s="111"/>
      <c r="I290" s="112" t="s">
        <v>220</v>
      </c>
      <c r="J290" s="132" t="s">
        <v>480</v>
      </c>
      <c r="K290" s="112" t="s">
        <v>273</v>
      </c>
      <c r="L290" s="114" t="s">
        <v>228</v>
      </c>
      <c r="M290" s="114">
        <v>5</v>
      </c>
      <c r="O290" s="9" t="s">
        <v>197</v>
      </c>
      <c r="P290">
        <v>2</v>
      </c>
      <c r="Q290" s="1"/>
      <c r="S290" s="1"/>
    </row>
    <row r="291" spans="1:19" ht="13.2" x14ac:dyDescent="0.25">
      <c r="A291" s="115">
        <v>52</v>
      </c>
      <c r="B291" s="108">
        <f t="shared" ref="B291:B322" si="24">COUNTIF(A:A,A295)</f>
        <v>1</v>
      </c>
      <c r="C291" s="108"/>
      <c r="D291" s="109"/>
      <c r="E291" s="108">
        <f t="shared" si="23"/>
        <v>0</v>
      </c>
      <c r="F291" s="108"/>
      <c r="G291" s="110"/>
      <c r="H291" s="111"/>
      <c r="I291" s="112" t="s">
        <v>220</v>
      </c>
      <c r="J291" s="132" t="s">
        <v>480</v>
      </c>
      <c r="K291" s="112" t="s">
        <v>273</v>
      </c>
      <c r="L291" s="114" t="s">
        <v>229</v>
      </c>
      <c r="M291" s="114">
        <v>6</v>
      </c>
      <c r="O291" s="9" t="s">
        <v>276</v>
      </c>
      <c r="P291">
        <v>2</v>
      </c>
      <c r="Q291" s="1"/>
      <c r="S291" s="1"/>
    </row>
    <row r="292" spans="1:19" ht="13.2" x14ac:dyDescent="0.25">
      <c r="A292" s="115">
        <v>49</v>
      </c>
      <c r="B292" s="108">
        <f t="shared" si="24"/>
        <v>5</v>
      </c>
      <c r="C292" s="108"/>
      <c r="D292" s="109"/>
      <c r="E292" s="108">
        <f t="shared" si="23"/>
        <v>0</v>
      </c>
      <c r="F292" s="108"/>
      <c r="G292" s="110"/>
      <c r="H292" s="111"/>
      <c r="I292" s="112" t="s">
        <v>220</v>
      </c>
      <c r="J292" s="132" t="s">
        <v>480</v>
      </c>
      <c r="K292" s="112" t="s">
        <v>273</v>
      </c>
      <c r="L292" s="114" t="s">
        <v>231</v>
      </c>
      <c r="M292" s="114">
        <v>7</v>
      </c>
      <c r="O292" s="9" t="s">
        <v>197</v>
      </c>
      <c r="P292">
        <v>3</v>
      </c>
      <c r="Q292" s="1"/>
      <c r="S292" s="1"/>
    </row>
    <row r="293" spans="1:19" ht="13.2" x14ac:dyDescent="0.25">
      <c r="A293" s="115">
        <v>53</v>
      </c>
      <c r="B293" s="108">
        <f t="shared" si="24"/>
        <v>1</v>
      </c>
      <c r="C293" s="108"/>
      <c r="D293" s="109"/>
      <c r="E293" s="108">
        <f t="shared" si="23"/>
        <v>0</v>
      </c>
      <c r="F293" s="108"/>
      <c r="G293" s="110"/>
      <c r="H293" s="111"/>
      <c r="I293" s="112" t="s">
        <v>220</v>
      </c>
      <c r="J293" s="132" t="s">
        <v>480</v>
      </c>
      <c r="K293" s="112" t="s">
        <v>273</v>
      </c>
      <c r="L293" s="114" t="s">
        <v>232</v>
      </c>
      <c r="M293" s="114">
        <v>8</v>
      </c>
      <c r="O293" s="9" t="s">
        <v>277</v>
      </c>
      <c r="P293">
        <v>3</v>
      </c>
      <c r="Q293" s="1"/>
      <c r="S293" s="1"/>
    </row>
    <row r="294" spans="1:19" ht="13.2" x14ac:dyDescent="0.25">
      <c r="A294" s="115">
        <v>54</v>
      </c>
      <c r="B294" s="108">
        <f t="shared" si="24"/>
        <v>5</v>
      </c>
      <c r="C294" s="108"/>
      <c r="D294" s="109"/>
      <c r="E294" s="108">
        <f t="shared" si="23"/>
        <v>0</v>
      </c>
      <c r="F294" s="108"/>
      <c r="G294" s="110"/>
      <c r="H294" s="111"/>
      <c r="I294" s="112" t="s">
        <v>220</v>
      </c>
      <c r="J294" s="132" t="s">
        <v>480</v>
      </c>
      <c r="K294" s="112" t="s">
        <v>273</v>
      </c>
      <c r="L294" s="114" t="s">
        <v>234</v>
      </c>
      <c r="M294" s="114">
        <v>9</v>
      </c>
      <c r="O294" s="9" t="s">
        <v>198</v>
      </c>
      <c r="P294">
        <v>4</v>
      </c>
      <c r="Q294" s="1"/>
      <c r="S294" s="1"/>
    </row>
    <row r="295" spans="1:19" ht="13.2" x14ac:dyDescent="0.25">
      <c r="A295" s="115">
        <v>55</v>
      </c>
      <c r="B295" s="108">
        <f t="shared" si="24"/>
        <v>1</v>
      </c>
      <c r="C295" s="108"/>
      <c r="D295" s="109"/>
      <c r="E295" s="108">
        <f t="shared" si="23"/>
        <v>0</v>
      </c>
      <c r="F295" s="108"/>
      <c r="G295" s="110"/>
      <c r="H295" s="111"/>
      <c r="I295" s="112" t="s">
        <v>220</v>
      </c>
      <c r="J295" s="132" t="s">
        <v>480</v>
      </c>
      <c r="K295" s="112" t="s">
        <v>273</v>
      </c>
      <c r="L295" s="114" t="s">
        <v>235</v>
      </c>
      <c r="M295" s="114">
        <v>10</v>
      </c>
      <c r="O295" s="9" t="s">
        <v>278</v>
      </c>
      <c r="P295">
        <v>4</v>
      </c>
      <c r="Q295" s="1"/>
      <c r="S295" s="1"/>
    </row>
    <row r="296" spans="1:19" ht="13.2" x14ac:dyDescent="0.25">
      <c r="A296" s="115">
        <v>54</v>
      </c>
      <c r="B296" s="108">
        <f t="shared" si="24"/>
        <v>5</v>
      </c>
      <c r="C296" s="108"/>
      <c r="D296" s="109"/>
      <c r="E296" s="108">
        <f t="shared" si="23"/>
        <v>0</v>
      </c>
      <c r="F296" s="108"/>
      <c r="G296" s="110"/>
      <c r="H296" s="111"/>
      <c r="I296" s="112" t="s">
        <v>220</v>
      </c>
      <c r="J296" s="132" t="s">
        <v>480</v>
      </c>
      <c r="K296" s="112" t="s">
        <v>273</v>
      </c>
      <c r="L296" s="114" t="s">
        <v>237</v>
      </c>
      <c r="M296" s="114">
        <v>11</v>
      </c>
      <c r="O296" s="9" t="s">
        <v>198</v>
      </c>
      <c r="P296">
        <v>5</v>
      </c>
      <c r="Q296" s="1"/>
      <c r="S296" s="1"/>
    </row>
    <row r="297" spans="1:19" ht="13.2" x14ac:dyDescent="0.25">
      <c r="A297" s="115">
        <v>56</v>
      </c>
      <c r="B297" s="108">
        <f t="shared" si="24"/>
        <v>1</v>
      </c>
      <c r="C297" s="108"/>
      <c r="D297" s="109"/>
      <c r="E297" s="108">
        <f t="shared" si="23"/>
        <v>0</v>
      </c>
      <c r="F297" s="108"/>
      <c r="G297" s="110"/>
      <c r="H297" s="111"/>
      <c r="I297" s="112" t="s">
        <v>220</v>
      </c>
      <c r="J297" s="132" t="s">
        <v>480</v>
      </c>
      <c r="K297" s="112" t="s">
        <v>273</v>
      </c>
      <c r="L297" s="114" t="s">
        <v>238</v>
      </c>
      <c r="M297" s="114">
        <v>12</v>
      </c>
      <c r="O297" s="9" t="s">
        <v>279</v>
      </c>
      <c r="P297">
        <v>5</v>
      </c>
      <c r="Q297" s="1"/>
      <c r="S297" s="1"/>
    </row>
    <row r="298" spans="1:19" ht="13.2" x14ac:dyDescent="0.25">
      <c r="A298" s="115">
        <v>54</v>
      </c>
      <c r="B298" s="108">
        <f t="shared" si="24"/>
        <v>4</v>
      </c>
      <c r="C298" s="108"/>
      <c r="D298" s="109"/>
      <c r="E298" s="108">
        <f t="shared" si="23"/>
        <v>0</v>
      </c>
      <c r="F298" s="108"/>
      <c r="G298" s="110"/>
      <c r="H298" s="111"/>
      <c r="I298" s="112" t="s">
        <v>220</v>
      </c>
      <c r="J298" s="132" t="s">
        <v>480</v>
      </c>
      <c r="K298" s="112" t="s">
        <v>273</v>
      </c>
      <c r="L298" s="114" t="s">
        <v>240</v>
      </c>
      <c r="M298" s="114">
        <v>13</v>
      </c>
      <c r="O298" s="9" t="s">
        <v>198</v>
      </c>
      <c r="P298">
        <v>6</v>
      </c>
      <c r="Q298" s="1"/>
      <c r="S298" s="1"/>
    </row>
    <row r="299" spans="1:19" ht="13.2" x14ac:dyDescent="0.25">
      <c r="A299" s="115">
        <v>57</v>
      </c>
      <c r="B299" s="108">
        <f t="shared" si="24"/>
        <v>1</v>
      </c>
      <c r="C299" s="108"/>
      <c r="D299" s="109"/>
      <c r="E299" s="108">
        <f t="shared" si="23"/>
        <v>0</v>
      </c>
      <c r="F299" s="108"/>
      <c r="G299" s="110"/>
      <c r="H299" s="111"/>
      <c r="I299" s="112" t="s">
        <v>220</v>
      </c>
      <c r="J299" s="132" t="s">
        <v>480</v>
      </c>
      <c r="K299" s="112" t="s">
        <v>273</v>
      </c>
      <c r="L299" s="114" t="s">
        <v>241</v>
      </c>
      <c r="M299" s="114">
        <v>14</v>
      </c>
      <c r="O299" s="9" t="s">
        <v>280</v>
      </c>
      <c r="P299">
        <v>6</v>
      </c>
      <c r="Q299" s="1"/>
      <c r="S299" s="1"/>
    </row>
    <row r="300" spans="1:19" ht="13.2" x14ac:dyDescent="0.25">
      <c r="A300" s="115">
        <v>54</v>
      </c>
      <c r="B300" s="108">
        <f t="shared" si="24"/>
        <v>4</v>
      </c>
      <c r="C300" s="108"/>
      <c r="D300" s="109"/>
      <c r="E300" s="108">
        <f t="shared" si="23"/>
        <v>0</v>
      </c>
      <c r="F300" s="108"/>
      <c r="G300" s="110"/>
      <c r="H300" s="111"/>
      <c r="I300" s="112" t="s">
        <v>220</v>
      </c>
      <c r="J300" s="132" t="s">
        <v>480</v>
      </c>
      <c r="K300" s="112" t="s">
        <v>273</v>
      </c>
      <c r="L300" s="114" t="s">
        <v>243</v>
      </c>
      <c r="M300" s="114">
        <v>15</v>
      </c>
      <c r="O300" s="9" t="s">
        <v>198</v>
      </c>
      <c r="P300">
        <v>7</v>
      </c>
      <c r="Q300" s="1"/>
      <c r="S300" s="1"/>
    </row>
    <row r="301" spans="1:19" ht="13.2" x14ac:dyDescent="0.25">
      <c r="A301" s="115">
        <v>58</v>
      </c>
      <c r="B301" s="108">
        <f t="shared" si="24"/>
        <v>1</v>
      </c>
      <c r="C301" s="108"/>
      <c r="D301" s="109"/>
      <c r="E301" s="108">
        <f t="shared" si="23"/>
        <v>0</v>
      </c>
      <c r="F301" s="108"/>
      <c r="G301" s="110"/>
      <c r="H301" s="111"/>
      <c r="I301" s="112" t="s">
        <v>220</v>
      </c>
      <c r="J301" s="132" t="s">
        <v>480</v>
      </c>
      <c r="K301" s="112" t="s">
        <v>273</v>
      </c>
      <c r="L301" s="114" t="s">
        <v>244</v>
      </c>
      <c r="M301" s="114">
        <v>16</v>
      </c>
      <c r="O301" s="9" t="s">
        <v>281</v>
      </c>
      <c r="P301">
        <v>7</v>
      </c>
      <c r="Q301" s="1"/>
      <c r="S301" s="1"/>
    </row>
    <row r="302" spans="1:19" ht="13.2" x14ac:dyDescent="0.25">
      <c r="A302" s="115">
        <v>59</v>
      </c>
      <c r="B302" s="108">
        <f t="shared" si="24"/>
        <v>4</v>
      </c>
      <c r="C302" s="108"/>
      <c r="D302" s="109"/>
      <c r="E302" s="108">
        <f t="shared" ref="E302:E333" si="25">COUNTIF(D:D,D302)</f>
        <v>0</v>
      </c>
      <c r="F302" s="108"/>
      <c r="G302" s="110"/>
      <c r="H302" s="111"/>
      <c r="I302" s="112" t="s">
        <v>220</v>
      </c>
      <c r="J302" s="132" t="s">
        <v>480</v>
      </c>
      <c r="K302" s="112" t="s">
        <v>273</v>
      </c>
      <c r="L302" s="114" t="s">
        <v>246</v>
      </c>
      <c r="M302" s="114">
        <v>17</v>
      </c>
      <c r="O302" s="9" t="s">
        <v>199</v>
      </c>
      <c r="P302">
        <v>8</v>
      </c>
      <c r="Q302" s="1"/>
      <c r="S302" s="1"/>
    </row>
    <row r="303" spans="1:19" ht="13.2" x14ac:dyDescent="0.25">
      <c r="A303" s="115">
        <v>60</v>
      </c>
      <c r="B303" s="108">
        <f t="shared" si="24"/>
        <v>1</v>
      </c>
      <c r="C303" s="108"/>
      <c r="D303" s="109"/>
      <c r="E303" s="108">
        <f t="shared" si="25"/>
        <v>0</v>
      </c>
      <c r="F303" s="108"/>
      <c r="G303" s="110"/>
      <c r="H303" s="111"/>
      <c r="I303" s="112" t="s">
        <v>220</v>
      </c>
      <c r="J303" s="132" t="s">
        <v>480</v>
      </c>
      <c r="K303" s="112" t="s">
        <v>273</v>
      </c>
      <c r="L303" s="114" t="s">
        <v>247</v>
      </c>
      <c r="M303" s="114">
        <v>18</v>
      </c>
      <c r="O303" s="9" t="s">
        <v>282</v>
      </c>
      <c r="P303">
        <v>8</v>
      </c>
      <c r="Q303" s="1"/>
      <c r="S303" s="1"/>
    </row>
    <row r="304" spans="1:19" ht="13.2" x14ac:dyDescent="0.25">
      <c r="A304" s="115">
        <v>59</v>
      </c>
      <c r="B304" s="108">
        <f t="shared" si="24"/>
        <v>4</v>
      </c>
      <c r="C304" s="108"/>
      <c r="D304" s="109"/>
      <c r="E304" s="108">
        <f t="shared" si="25"/>
        <v>0</v>
      </c>
      <c r="F304" s="108"/>
      <c r="G304" s="110"/>
      <c r="H304" s="111"/>
      <c r="I304" s="112" t="s">
        <v>220</v>
      </c>
      <c r="J304" s="132" t="s">
        <v>480</v>
      </c>
      <c r="K304" s="112" t="s">
        <v>273</v>
      </c>
      <c r="L304" s="114" t="s">
        <v>249</v>
      </c>
      <c r="M304" s="114">
        <v>19</v>
      </c>
      <c r="O304" s="9" t="s">
        <v>199</v>
      </c>
      <c r="P304">
        <v>9</v>
      </c>
      <c r="Q304" s="1"/>
      <c r="S304" s="1"/>
    </row>
    <row r="305" spans="1:19" ht="13.2" x14ac:dyDescent="0.25">
      <c r="A305" s="115">
        <v>61</v>
      </c>
      <c r="B305" s="108">
        <f t="shared" si="24"/>
        <v>1</v>
      </c>
      <c r="C305" s="108"/>
      <c r="D305" s="109"/>
      <c r="E305" s="108">
        <f t="shared" si="25"/>
        <v>0</v>
      </c>
      <c r="F305" s="108"/>
      <c r="G305" s="110"/>
      <c r="H305" s="111"/>
      <c r="I305" s="112" t="s">
        <v>220</v>
      </c>
      <c r="J305" s="132" t="s">
        <v>480</v>
      </c>
      <c r="K305" s="112" t="s">
        <v>273</v>
      </c>
      <c r="L305" s="114" t="s">
        <v>250</v>
      </c>
      <c r="M305" s="114">
        <v>20</v>
      </c>
      <c r="O305" s="9" t="s">
        <v>283</v>
      </c>
      <c r="P305">
        <v>9</v>
      </c>
      <c r="Q305" s="1"/>
      <c r="S305" s="1"/>
    </row>
    <row r="306" spans="1:19" ht="13.2" x14ac:dyDescent="0.25">
      <c r="A306" s="115">
        <v>59</v>
      </c>
      <c r="B306" s="108">
        <f t="shared" si="24"/>
        <v>4</v>
      </c>
      <c r="C306" s="108"/>
      <c r="D306" s="109"/>
      <c r="E306" s="108">
        <f t="shared" si="25"/>
        <v>0</v>
      </c>
      <c r="F306" s="108"/>
      <c r="G306" s="110"/>
      <c r="H306" s="111"/>
      <c r="I306" s="112" t="s">
        <v>220</v>
      </c>
      <c r="J306" s="132" t="s">
        <v>480</v>
      </c>
      <c r="K306" s="112" t="s">
        <v>273</v>
      </c>
      <c r="L306" s="114" t="s">
        <v>252</v>
      </c>
      <c r="M306" s="114">
        <v>21</v>
      </c>
      <c r="O306" s="9" t="s">
        <v>199</v>
      </c>
      <c r="P306">
        <v>10</v>
      </c>
      <c r="Q306" s="1"/>
      <c r="S306" s="1"/>
    </row>
    <row r="307" spans="1:19" ht="13.2" x14ac:dyDescent="0.25">
      <c r="A307" s="115">
        <v>62</v>
      </c>
      <c r="B307" s="108">
        <f t="shared" si="24"/>
        <v>1</v>
      </c>
      <c r="C307" s="108"/>
      <c r="D307" s="109"/>
      <c r="E307" s="108">
        <f t="shared" si="25"/>
        <v>0</v>
      </c>
      <c r="F307" s="108"/>
      <c r="G307" s="110"/>
      <c r="H307" s="111"/>
      <c r="I307" s="112" t="s">
        <v>220</v>
      </c>
      <c r="J307" s="132" t="s">
        <v>480</v>
      </c>
      <c r="K307" s="112" t="s">
        <v>273</v>
      </c>
      <c r="L307" s="114" t="s">
        <v>253</v>
      </c>
      <c r="M307" s="114">
        <v>22</v>
      </c>
      <c r="O307" s="9" t="s">
        <v>284</v>
      </c>
      <c r="P307">
        <v>10</v>
      </c>
      <c r="Q307" s="1"/>
      <c r="S307" s="1"/>
    </row>
    <row r="308" spans="1:19" ht="13.2" x14ac:dyDescent="0.25">
      <c r="A308" s="115">
        <v>63</v>
      </c>
      <c r="B308" s="108">
        <f t="shared" si="24"/>
        <v>4</v>
      </c>
      <c r="C308" s="108"/>
      <c r="D308" s="109"/>
      <c r="E308" s="108">
        <f t="shared" si="25"/>
        <v>0</v>
      </c>
      <c r="F308" s="108"/>
      <c r="G308" s="110"/>
      <c r="H308" s="111"/>
      <c r="I308" s="112" t="s">
        <v>220</v>
      </c>
      <c r="J308" s="132" t="s">
        <v>480</v>
      </c>
      <c r="K308" s="112" t="s">
        <v>273</v>
      </c>
      <c r="L308" s="114" t="s">
        <v>255</v>
      </c>
      <c r="M308" s="114">
        <v>23</v>
      </c>
      <c r="O308" s="9" t="s">
        <v>200</v>
      </c>
      <c r="P308">
        <v>11</v>
      </c>
      <c r="Q308" s="1"/>
      <c r="S308" s="1"/>
    </row>
    <row r="309" spans="1:19" ht="13.2" x14ac:dyDescent="0.25">
      <c r="A309" s="115">
        <v>64</v>
      </c>
      <c r="B309" s="108">
        <f t="shared" si="24"/>
        <v>1</v>
      </c>
      <c r="C309" s="108"/>
      <c r="D309" s="109"/>
      <c r="E309" s="108">
        <f t="shared" si="25"/>
        <v>0</v>
      </c>
      <c r="F309" s="108"/>
      <c r="G309" s="110"/>
      <c r="H309" s="111"/>
      <c r="I309" s="112" t="s">
        <v>220</v>
      </c>
      <c r="J309" s="132" t="s">
        <v>480</v>
      </c>
      <c r="K309" s="112" t="s">
        <v>273</v>
      </c>
      <c r="L309" s="114" t="s">
        <v>256</v>
      </c>
      <c r="M309" s="114">
        <v>24</v>
      </c>
      <c r="O309" s="9" t="s">
        <v>285</v>
      </c>
      <c r="P309">
        <v>11</v>
      </c>
      <c r="Q309" s="1"/>
      <c r="S309" s="1"/>
    </row>
    <row r="310" spans="1:19" ht="13.2" x14ac:dyDescent="0.25">
      <c r="A310" s="115">
        <v>63</v>
      </c>
      <c r="B310" s="108">
        <f t="shared" si="24"/>
        <v>4</v>
      </c>
      <c r="C310" s="108"/>
      <c r="D310" s="109"/>
      <c r="E310" s="108">
        <f t="shared" si="25"/>
        <v>0</v>
      </c>
      <c r="F310" s="108"/>
      <c r="G310" s="110"/>
      <c r="H310" s="111"/>
      <c r="I310" s="112" t="s">
        <v>220</v>
      </c>
      <c r="J310" s="132" t="s">
        <v>480</v>
      </c>
      <c r="K310" s="112" t="s">
        <v>273</v>
      </c>
      <c r="L310" s="114" t="s">
        <v>257</v>
      </c>
      <c r="M310" s="114">
        <v>25</v>
      </c>
      <c r="O310" s="9" t="s">
        <v>200</v>
      </c>
      <c r="P310">
        <v>12</v>
      </c>
      <c r="Q310" s="1"/>
      <c r="S310" s="1"/>
    </row>
    <row r="311" spans="1:19" ht="13.2" x14ac:dyDescent="0.25">
      <c r="A311" s="115">
        <v>65</v>
      </c>
      <c r="B311" s="108">
        <f t="shared" si="24"/>
        <v>1</v>
      </c>
      <c r="C311" s="108"/>
      <c r="D311" s="109"/>
      <c r="E311" s="108">
        <f t="shared" si="25"/>
        <v>0</v>
      </c>
      <c r="F311" s="108"/>
      <c r="G311" s="110"/>
      <c r="H311" s="111"/>
      <c r="I311" s="112" t="s">
        <v>220</v>
      </c>
      <c r="J311" s="132" t="s">
        <v>480</v>
      </c>
      <c r="K311" s="112" t="s">
        <v>273</v>
      </c>
      <c r="L311" s="114" t="s">
        <v>258</v>
      </c>
      <c r="M311" s="114">
        <v>26</v>
      </c>
      <c r="O311" s="9" t="s">
        <v>286</v>
      </c>
      <c r="P311">
        <v>12</v>
      </c>
      <c r="Q311" s="1"/>
      <c r="S311" s="1"/>
    </row>
    <row r="312" spans="1:19" ht="13.2" x14ac:dyDescent="0.25">
      <c r="A312" s="115">
        <v>63</v>
      </c>
      <c r="B312" s="108">
        <f t="shared" si="24"/>
        <v>4</v>
      </c>
      <c r="C312" s="108"/>
      <c r="D312" s="109"/>
      <c r="E312" s="108">
        <f t="shared" si="25"/>
        <v>0</v>
      </c>
      <c r="F312" s="108"/>
      <c r="G312" s="110"/>
      <c r="H312" s="111"/>
      <c r="I312" s="112" t="s">
        <v>220</v>
      </c>
      <c r="J312" s="132" t="s">
        <v>480</v>
      </c>
      <c r="K312" s="112" t="s">
        <v>273</v>
      </c>
      <c r="L312" s="114" t="s">
        <v>259</v>
      </c>
      <c r="M312" s="114">
        <v>27</v>
      </c>
      <c r="O312" s="9" t="s">
        <v>200</v>
      </c>
      <c r="P312">
        <v>13</v>
      </c>
      <c r="Q312" s="1"/>
      <c r="S312" s="1"/>
    </row>
    <row r="313" spans="1:19" ht="13.2" x14ac:dyDescent="0.25">
      <c r="A313" s="115">
        <v>66</v>
      </c>
      <c r="B313" s="108">
        <f t="shared" si="24"/>
        <v>1</v>
      </c>
      <c r="C313" s="108"/>
      <c r="D313" s="109"/>
      <c r="E313" s="108">
        <f t="shared" si="25"/>
        <v>0</v>
      </c>
      <c r="F313" s="108"/>
      <c r="G313" s="110"/>
      <c r="H313" s="111"/>
      <c r="I313" s="112" t="s">
        <v>220</v>
      </c>
      <c r="J313" s="132" t="s">
        <v>480</v>
      </c>
      <c r="K313" s="112" t="s">
        <v>273</v>
      </c>
      <c r="L313" s="114" t="s">
        <v>260</v>
      </c>
      <c r="M313" s="114">
        <v>28</v>
      </c>
      <c r="O313" s="9" t="s">
        <v>287</v>
      </c>
      <c r="P313">
        <v>13</v>
      </c>
      <c r="Q313" s="1"/>
      <c r="S313" s="1"/>
    </row>
    <row r="314" spans="1:19" ht="13.2" x14ac:dyDescent="0.25">
      <c r="A314" s="115">
        <v>67</v>
      </c>
      <c r="B314" s="108">
        <f t="shared" si="24"/>
        <v>4</v>
      </c>
      <c r="C314" s="108"/>
      <c r="D314" s="109"/>
      <c r="E314" s="108">
        <f t="shared" si="25"/>
        <v>0</v>
      </c>
      <c r="F314" s="108"/>
      <c r="G314" s="110"/>
      <c r="H314" s="111"/>
      <c r="I314" s="112" t="s">
        <v>220</v>
      </c>
      <c r="J314" s="132" t="s">
        <v>480</v>
      </c>
      <c r="K314" s="112" t="s">
        <v>273</v>
      </c>
      <c r="L314" s="114" t="s">
        <v>261</v>
      </c>
      <c r="M314" s="114">
        <v>29</v>
      </c>
      <c r="O314" s="9" t="s">
        <v>201</v>
      </c>
      <c r="P314">
        <v>14</v>
      </c>
      <c r="Q314" s="1"/>
      <c r="S314" s="1"/>
    </row>
    <row r="315" spans="1:19" ht="13.2" x14ac:dyDescent="0.25">
      <c r="A315" s="115">
        <v>68</v>
      </c>
      <c r="B315" s="108">
        <f t="shared" si="24"/>
        <v>1</v>
      </c>
      <c r="C315" s="108"/>
      <c r="D315" s="109"/>
      <c r="E315" s="108">
        <f t="shared" si="25"/>
        <v>0</v>
      </c>
      <c r="F315" s="108"/>
      <c r="G315" s="110"/>
      <c r="H315" s="111"/>
      <c r="I315" s="112" t="s">
        <v>220</v>
      </c>
      <c r="J315" s="132" t="s">
        <v>480</v>
      </c>
      <c r="K315" s="112" t="s">
        <v>273</v>
      </c>
      <c r="L315" s="114" t="s">
        <v>262</v>
      </c>
      <c r="M315" s="114">
        <v>30</v>
      </c>
      <c r="O315" s="9" t="s">
        <v>288</v>
      </c>
      <c r="P315">
        <v>14</v>
      </c>
      <c r="Q315" s="1"/>
      <c r="S315" s="1"/>
    </row>
    <row r="316" spans="1:19" ht="13.2" x14ac:dyDescent="0.25">
      <c r="A316" s="115">
        <v>67</v>
      </c>
      <c r="B316" s="108">
        <f t="shared" si="24"/>
        <v>4</v>
      </c>
      <c r="C316" s="108"/>
      <c r="D316" s="109"/>
      <c r="E316" s="108">
        <f t="shared" si="25"/>
        <v>0</v>
      </c>
      <c r="F316" s="108"/>
      <c r="G316" s="110"/>
      <c r="H316" s="111"/>
      <c r="I316" s="112" t="s">
        <v>220</v>
      </c>
      <c r="J316" s="132" t="s">
        <v>480</v>
      </c>
      <c r="K316" s="112" t="s">
        <v>273</v>
      </c>
      <c r="L316" s="114" t="s">
        <v>263</v>
      </c>
      <c r="M316" s="114">
        <v>31</v>
      </c>
      <c r="O316" s="9" t="s">
        <v>201</v>
      </c>
      <c r="P316">
        <v>15</v>
      </c>
      <c r="Q316" s="1"/>
      <c r="S316" s="1"/>
    </row>
    <row r="317" spans="1:19" ht="13.2" x14ac:dyDescent="0.25">
      <c r="A317" s="115">
        <v>69</v>
      </c>
      <c r="B317" s="108">
        <f t="shared" si="24"/>
        <v>1</v>
      </c>
      <c r="C317" s="108"/>
      <c r="D317" s="109"/>
      <c r="E317" s="108">
        <f t="shared" si="25"/>
        <v>0</v>
      </c>
      <c r="F317" s="108"/>
      <c r="G317" s="110"/>
      <c r="H317" s="111"/>
      <c r="I317" s="112" t="s">
        <v>220</v>
      </c>
      <c r="J317" s="132" t="s">
        <v>480</v>
      </c>
      <c r="K317" s="112" t="s">
        <v>273</v>
      </c>
      <c r="L317" s="114" t="s">
        <v>264</v>
      </c>
      <c r="M317" s="114">
        <v>32</v>
      </c>
      <c r="O317" s="9" t="s">
        <v>289</v>
      </c>
      <c r="P317">
        <v>15</v>
      </c>
      <c r="Q317" s="1"/>
      <c r="S317" s="1"/>
    </row>
    <row r="318" spans="1:19" ht="13.2" x14ac:dyDescent="0.25">
      <c r="A318" s="115">
        <v>67</v>
      </c>
      <c r="B318" s="108">
        <f t="shared" si="24"/>
        <v>4</v>
      </c>
      <c r="C318" s="108"/>
      <c r="D318" s="109"/>
      <c r="E318" s="108">
        <f t="shared" si="25"/>
        <v>0</v>
      </c>
      <c r="F318" s="108"/>
      <c r="G318" s="110"/>
      <c r="H318" s="111"/>
      <c r="I318" s="112" t="s">
        <v>220</v>
      </c>
      <c r="J318" s="132" t="s">
        <v>480</v>
      </c>
      <c r="K318" s="112" t="s">
        <v>273</v>
      </c>
      <c r="L318" s="114" t="s">
        <v>265</v>
      </c>
      <c r="M318" s="114">
        <v>33</v>
      </c>
      <c r="O318" s="9" t="s">
        <v>201</v>
      </c>
      <c r="P318">
        <v>16</v>
      </c>
      <c r="Q318" s="1"/>
      <c r="S318" s="1"/>
    </row>
    <row r="319" spans="1:19" ht="13.2" x14ac:dyDescent="0.25">
      <c r="A319" s="115">
        <v>70</v>
      </c>
      <c r="B319" s="108">
        <f t="shared" si="24"/>
        <v>1</v>
      </c>
      <c r="C319" s="108"/>
      <c r="D319" s="109"/>
      <c r="E319" s="108">
        <f t="shared" si="25"/>
        <v>0</v>
      </c>
      <c r="F319" s="108"/>
      <c r="G319" s="110"/>
      <c r="H319" s="111"/>
      <c r="I319" s="112" t="s">
        <v>220</v>
      </c>
      <c r="J319" s="132" t="s">
        <v>480</v>
      </c>
      <c r="K319" s="112" t="s">
        <v>273</v>
      </c>
      <c r="L319" s="114" t="s">
        <v>266</v>
      </c>
      <c r="M319" s="114">
        <v>34</v>
      </c>
      <c r="O319" s="9" t="s">
        <v>290</v>
      </c>
      <c r="P319">
        <v>16</v>
      </c>
      <c r="Q319" s="1"/>
      <c r="S319" s="1"/>
    </row>
    <row r="320" spans="1:19" ht="13.2" x14ac:dyDescent="0.25">
      <c r="A320" s="115">
        <v>71</v>
      </c>
      <c r="B320" s="108">
        <f t="shared" si="24"/>
        <v>4</v>
      </c>
      <c r="C320" s="108"/>
      <c r="D320" s="109"/>
      <c r="E320" s="108">
        <f t="shared" si="25"/>
        <v>0</v>
      </c>
      <c r="F320" s="108"/>
      <c r="G320" s="110"/>
      <c r="H320" s="111"/>
      <c r="I320" s="112" t="s">
        <v>220</v>
      </c>
      <c r="J320" s="132" t="s">
        <v>480</v>
      </c>
      <c r="K320" s="112" t="s">
        <v>273</v>
      </c>
      <c r="L320" s="114" t="s">
        <v>267</v>
      </c>
      <c r="M320" s="114">
        <v>35</v>
      </c>
      <c r="O320" s="9" t="s">
        <v>202</v>
      </c>
      <c r="P320">
        <v>17</v>
      </c>
      <c r="Q320" s="1"/>
      <c r="S320" s="1"/>
    </row>
    <row r="321" spans="1:19" ht="13.2" x14ac:dyDescent="0.25">
      <c r="A321" s="115">
        <v>72</v>
      </c>
      <c r="B321" s="108">
        <f t="shared" si="24"/>
        <v>1</v>
      </c>
      <c r="C321" s="108"/>
      <c r="D321" s="109"/>
      <c r="E321" s="108">
        <f t="shared" si="25"/>
        <v>0</v>
      </c>
      <c r="F321" s="108"/>
      <c r="G321" s="110"/>
      <c r="H321" s="111"/>
      <c r="I321" s="112" t="s">
        <v>220</v>
      </c>
      <c r="J321" s="132" t="s">
        <v>480</v>
      </c>
      <c r="K321" s="112" t="s">
        <v>273</v>
      </c>
      <c r="L321" s="114" t="s">
        <v>268</v>
      </c>
      <c r="M321" s="114">
        <v>36</v>
      </c>
      <c r="O321" s="9" t="s">
        <v>291</v>
      </c>
      <c r="P321">
        <v>17</v>
      </c>
      <c r="Q321" s="1"/>
      <c r="S321" s="1"/>
    </row>
    <row r="322" spans="1:19" ht="13.2" x14ac:dyDescent="0.25">
      <c r="A322" s="115">
        <v>71</v>
      </c>
      <c r="B322" s="108">
        <f t="shared" si="24"/>
        <v>1</v>
      </c>
      <c r="C322" s="108"/>
      <c r="D322" s="109"/>
      <c r="E322" s="108">
        <f t="shared" si="25"/>
        <v>0</v>
      </c>
      <c r="F322" s="108"/>
      <c r="G322" s="110"/>
      <c r="H322" s="111"/>
      <c r="I322" s="112" t="s">
        <v>220</v>
      </c>
      <c r="J322" s="132" t="s">
        <v>480</v>
      </c>
      <c r="K322" s="112" t="s">
        <v>273</v>
      </c>
      <c r="L322" s="114" t="s">
        <v>269</v>
      </c>
      <c r="M322" s="114">
        <v>37</v>
      </c>
      <c r="O322" s="9" t="s">
        <v>202</v>
      </c>
      <c r="P322">
        <v>18</v>
      </c>
      <c r="Q322" s="1"/>
      <c r="S322" s="1"/>
    </row>
    <row r="323" spans="1:19" ht="13.2" x14ac:dyDescent="0.25">
      <c r="A323" s="115">
        <v>73</v>
      </c>
      <c r="B323" s="108">
        <f>COUNTIF(A:A,#REF!)</f>
        <v>0</v>
      </c>
      <c r="C323" s="108"/>
      <c r="D323" s="109"/>
      <c r="E323" s="108">
        <f t="shared" si="25"/>
        <v>0</v>
      </c>
      <c r="F323" s="108"/>
      <c r="G323" s="110"/>
      <c r="H323" s="111"/>
      <c r="I323" s="112" t="s">
        <v>220</v>
      </c>
      <c r="J323" s="132" t="s">
        <v>480</v>
      </c>
      <c r="K323" s="112" t="s">
        <v>273</v>
      </c>
      <c r="L323" s="114" t="s">
        <v>270</v>
      </c>
      <c r="M323" s="114">
        <v>38</v>
      </c>
      <c r="O323" s="9" t="s">
        <v>292</v>
      </c>
      <c r="P323">
        <v>18</v>
      </c>
      <c r="Q323" s="1"/>
      <c r="S323" s="1"/>
    </row>
    <row r="324" spans="1:19" ht="13.2" x14ac:dyDescent="0.25">
      <c r="A324" s="115">
        <v>71</v>
      </c>
      <c r="B324" s="108">
        <f>COUNTIF(A:A,A327)</f>
        <v>1</v>
      </c>
      <c r="C324" s="108"/>
      <c r="D324" s="109"/>
      <c r="E324" s="108">
        <f t="shared" si="25"/>
        <v>0</v>
      </c>
      <c r="F324" s="108"/>
      <c r="G324" s="110"/>
      <c r="H324" s="111"/>
      <c r="I324" s="112" t="s">
        <v>220</v>
      </c>
      <c r="J324" s="132" t="s">
        <v>480</v>
      </c>
      <c r="K324" s="112" t="s">
        <v>273</v>
      </c>
      <c r="L324" s="114" t="s">
        <v>271</v>
      </c>
      <c r="M324" s="114">
        <v>39</v>
      </c>
      <c r="O324" s="9" t="s">
        <v>202</v>
      </c>
      <c r="P324">
        <v>19</v>
      </c>
      <c r="Q324" s="1"/>
      <c r="S324" s="1"/>
    </row>
    <row r="325" spans="1:19" ht="13.2" x14ac:dyDescent="0.25">
      <c r="A325" s="115">
        <v>74</v>
      </c>
      <c r="B325" s="108">
        <f>COUNTIF(A:A,A328)</f>
        <v>1</v>
      </c>
      <c r="C325" s="108"/>
      <c r="D325" s="109"/>
      <c r="E325" s="108">
        <f t="shared" si="25"/>
        <v>0</v>
      </c>
      <c r="F325" s="108"/>
      <c r="G325" s="110"/>
      <c r="H325" s="111"/>
      <c r="I325" s="112" t="s">
        <v>220</v>
      </c>
      <c r="J325" s="132" t="s">
        <v>480</v>
      </c>
      <c r="K325" s="112" t="s">
        <v>273</v>
      </c>
      <c r="L325" s="114" t="s">
        <v>272</v>
      </c>
      <c r="M325" s="114">
        <v>40</v>
      </c>
      <c r="O325" s="9" t="s">
        <v>293</v>
      </c>
      <c r="P325">
        <v>19</v>
      </c>
      <c r="Q325" s="1"/>
      <c r="S325" s="1"/>
    </row>
    <row r="326" spans="1:19" ht="15.75" customHeight="1" x14ac:dyDescent="0.25">
      <c r="A326" s="107"/>
      <c r="B326" s="108">
        <f>COUNTIF(A:A,A329)</f>
        <v>1</v>
      </c>
      <c r="C326" s="108"/>
      <c r="D326" s="109"/>
      <c r="E326" s="108">
        <f t="shared" si="25"/>
        <v>0</v>
      </c>
      <c r="F326" s="108"/>
      <c r="G326" s="116"/>
      <c r="H326" s="118"/>
      <c r="I326" s="113"/>
      <c r="J326" s="113"/>
      <c r="K326" s="113"/>
      <c r="L326" s="119"/>
      <c r="M326" s="119"/>
    </row>
    <row r="327" spans="1:19" ht="15.75" customHeight="1" x14ac:dyDescent="0.25">
      <c r="A327" s="107"/>
      <c r="B327" s="108">
        <f>COUNTIF(A:A,A331)</f>
        <v>1</v>
      </c>
      <c r="C327" s="108"/>
      <c r="D327" s="109"/>
      <c r="E327" s="108">
        <f t="shared" si="25"/>
        <v>0</v>
      </c>
      <c r="F327" s="108"/>
      <c r="G327" s="116"/>
      <c r="H327" s="118"/>
      <c r="I327" s="113"/>
      <c r="J327" s="113"/>
      <c r="K327" s="113"/>
      <c r="L327" s="119"/>
      <c r="M327" s="119"/>
    </row>
    <row r="328" spans="1:19" ht="13.2" x14ac:dyDescent="0.25">
      <c r="A328" s="107"/>
      <c r="B328" s="108">
        <f>COUNTIF(A:A,A332)</f>
        <v>1</v>
      </c>
      <c r="C328" s="108"/>
      <c r="D328" s="122">
        <v>17</v>
      </c>
      <c r="E328" s="108">
        <f t="shared" si="25"/>
        <v>1</v>
      </c>
      <c r="F328" s="108"/>
      <c r="G328" s="110" t="s">
        <v>23</v>
      </c>
      <c r="H328" s="118"/>
      <c r="I328" s="113"/>
      <c r="J328" s="113"/>
      <c r="K328" s="113"/>
      <c r="L328" s="119"/>
      <c r="M328" s="119"/>
      <c r="O328" s="9" t="s">
        <v>411</v>
      </c>
    </row>
    <row r="329" spans="1:19" ht="13.2" x14ac:dyDescent="0.25">
      <c r="A329" s="107"/>
      <c r="B329" s="108">
        <f>COUNTIF(A:A,A334)</f>
        <v>1</v>
      </c>
      <c r="C329" s="108"/>
      <c r="D329" s="122">
        <v>25</v>
      </c>
      <c r="E329" s="108">
        <f t="shared" si="25"/>
        <v>1</v>
      </c>
      <c r="F329" s="108"/>
      <c r="G329" s="110" t="s">
        <v>23</v>
      </c>
      <c r="H329" s="118"/>
      <c r="I329" s="113"/>
      <c r="J329" s="113"/>
      <c r="K329" s="113"/>
      <c r="L329" s="119"/>
      <c r="M329" s="119"/>
      <c r="O329" s="9" t="s">
        <v>412</v>
      </c>
    </row>
    <row r="330" spans="1:19" ht="13.2" x14ac:dyDescent="0.25">
      <c r="A330" s="107"/>
      <c r="B330" s="108">
        <f>COUNTIF(A:A,A335)</f>
        <v>1</v>
      </c>
      <c r="C330" s="108"/>
      <c r="D330" s="122">
        <v>42</v>
      </c>
      <c r="E330" s="108">
        <f t="shared" si="25"/>
        <v>1</v>
      </c>
      <c r="F330" s="108"/>
      <c r="G330" s="110" t="s">
        <v>23</v>
      </c>
      <c r="H330" s="118"/>
      <c r="I330" s="113"/>
      <c r="J330" s="113"/>
      <c r="K330" s="113"/>
      <c r="L330" s="119"/>
      <c r="M330" s="119"/>
      <c r="O330" s="9" t="s">
        <v>413</v>
      </c>
    </row>
    <row r="331" spans="1:19" ht="13.2" x14ac:dyDescent="0.25">
      <c r="A331" s="107"/>
      <c r="B331" s="108">
        <f>COUNTIF(A:A,A336)</f>
        <v>1</v>
      </c>
      <c r="C331" s="108"/>
      <c r="D331" s="122">
        <v>47</v>
      </c>
      <c r="E331" s="108">
        <f t="shared" si="25"/>
        <v>1</v>
      </c>
      <c r="F331" s="108"/>
      <c r="G331" s="110" t="s">
        <v>23</v>
      </c>
      <c r="H331" s="118"/>
      <c r="I331" s="113"/>
      <c r="J331" s="113"/>
      <c r="K331" s="113"/>
      <c r="L331" s="119"/>
      <c r="M331" s="119"/>
      <c r="O331" s="9" t="s">
        <v>414</v>
      </c>
    </row>
    <row r="332" spans="1:19" ht="13.2" x14ac:dyDescent="0.25">
      <c r="A332" s="107"/>
      <c r="B332" s="108">
        <f>COUNTIF(A:A,A337)</f>
        <v>1</v>
      </c>
      <c r="C332" s="108"/>
      <c r="D332" s="122">
        <v>76</v>
      </c>
      <c r="E332" s="108">
        <f t="shared" si="25"/>
        <v>1</v>
      </c>
      <c r="F332" s="108"/>
      <c r="G332" s="110" t="s">
        <v>23</v>
      </c>
      <c r="H332" s="118"/>
      <c r="I332" s="113"/>
      <c r="J332" s="113"/>
      <c r="K332" s="113"/>
      <c r="L332" s="119"/>
      <c r="M332" s="119"/>
      <c r="O332" s="9" t="s">
        <v>415</v>
      </c>
    </row>
    <row r="333" spans="1:19" ht="13.2" x14ac:dyDescent="0.25">
      <c r="A333" s="107"/>
      <c r="B333" s="108"/>
      <c r="C333" s="108"/>
      <c r="D333" s="122">
        <v>83</v>
      </c>
      <c r="E333" s="108">
        <f t="shared" si="25"/>
        <v>1</v>
      </c>
      <c r="F333" s="108"/>
      <c r="G333" s="110" t="s">
        <v>23</v>
      </c>
      <c r="H333" s="118"/>
      <c r="I333" s="113"/>
      <c r="J333" s="113"/>
      <c r="K333" s="113"/>
      <c r="L333" s="119"/>
      <c r="M333" s="119"/>
      <c r="O333" s="9" t="s">
        <v>416</v>
      </c>
    </row>
    <row r="334" spans="1:19" ht="13.2" x14ac:dyDescent="0.25">
      <c r="A334" s="107"/>
      <c r="B334" s="108">
        <f t="shared" ref="B334:B357" si="26">COUNTIF(A:A,A338)</f>
        <v>1</v>
      </c>
      <c r="C334" s="108"/>
      <c r="D334" s="109">
        <v>84</v>
      </c>
      <c r="E334" s="108">
        <f t="shared" ref="E334:E346" si="27">COUNTIF(D:D,D334)</f>
        <v>1</v>
      </c>
      <c r="F334" s="108"/>
      <c r="G334" s="116"/>
      <c r="H334" s="118"/>
      <c r="I334" s="113"/>
      <c r="J334" s="113"/>
      <c r="K334" s="113"/>
      <c r="L334" s="119"/>
      <c r="M334" s="119"/>
      <c r="O334" s="9" t="s">
        <v>426</v>
      </c>
    </row>
    <row r="335" spans="1:19" ht="13.2" x14ac:dyDescent="0.25">
      <c r="A335" s="107"/>
      <c r="B335" s="108">
        <f t="shared" si="26"/>
        <v>1</v>
      </c>
      <c r="C335" s="108"/>
      <c r="D335" s="122">
        <v>85</v>
      </c>
      <c r="E335" s="108">
        <f t="shared" si="27"/>
        <v>1</v>
      </c>
      <c r="F335" s="108"/>
      <c r="G335" s="110"/>
      <c r="H335" s="118"/>
      <c r="I335" s="113"/>
      <c r="J335" s="113"/>
      <c r="K335" s="113"/>
      <c r="L335" s="119"/>
      <c r="M335" s="119"/>
      <c r="O335" s="9" t="s">
        <v>427</v>
      </c>
    </row>
    <row r="336" spans="1:19" ht="15.75" customHeight="1" x14ac:dyDescent="0.25">
      <c r="A336" s="107"/>
      <c r="B336" s="108">
        <f t="shared" si="26"/>
        <v>1</v>
      </c>
      <c r="C336" s="108"/>
      <c r="D336" s="109"/>
      <c r="E336" s="108">
        <f t="shared" si="27"/>
        <v>0</v>
      </c>
      <c r="F336" s="108"/>
      <c r="G336" s="116"/>
      <c r="H336" s="118"/>
      <c r="I336" s="113"/>
      <c r="J336" s="113"/>
      <c r="K336" s="113"/>
      <c r="L336" s="119"/>
      <c r="M336" s="119"/>
    </row>
    <row r="337" spans="1:19" ht="13.2" x14ac:dyDescent="0.25">
      <c r="A337" s="115">
        <v>9</v>
      </c>
      <c r="B337" s="108">
        <f t="shared" si="26"/>
        <v>1</v>
      </c>
      <c r="C337" s="108"/>
      <c r="D337" s="109"/>
      <c r="E337" s="108">
        <f t="shared" si="27"/>
        <v>0</v>
      </c>
      <c r="F337" s="108"/>
      <c r="G337" s="110" t="s">
        <v>23</v>
      </c>
      <c r="H337" s="118"/>
      <c r="I337" s="113"/>
      <c r="J337" s="113"/>
      <c r="K337" s="113"/>
      <c r="L337" s="119"/>
      <c r="M337" s="119"/>
      <c r="O337" s="9" t="s">
        <v>417</v>
      </c>
      <c r="Q337" s="1"/>
      <c r="S337" s="1"/>
    </row>
    <row r="338" spans="1:19" ht="13.2" x14ac:dyDescent="0.25">
      <c r="A338" s="115">
        <v>18</v>
      </c>
      <c r="B338" s="108">
        <f t="shared" si="26"/>
        <v>1</v>
      </c>
      <c r="C338" s="108"/>
      <c r="D338" s="109"/>
      <c r="E338" s="108">
        <f t="shared" si="27"/>
        <v>0</v>
      </c>
      <c r="F338" s="108"/>
      <c r="G338" s="110" t="s">
        <v>23</v>
      </c>
      <c r="H338" s="118"/>
      <c r="I338" s="113"/>
      <c r="J338" s="113"/>
      <c r="K338" s="113"/>
      <c r="L338" s="119"/>
      <c r="M338" s="119"/>
      <c r="O338" s="9" t="s">
        <v>410</v>
      </c>
      <c r="Q338" s="1"/>
      <c r="S338" s="1"/>
    </row>
    <row r="339" spans="1:19" ht="13.2" x14ac:dyDescent="0.25">
      <c r="A339" s="115">
        <v>40</v>
      </c>
      <c r="B339" s="108">
        <f t="shared" si="26"/>
        <v>1</v>
      </c>
      <c r="C339" s="108"/>
      <c r="D339" s="109"/>
      <c r="E339" s="108">
        <f t="shared" si="27"/>
        <v>0</v>
      </c>
      <c r="F339" s="108"/>
      <c r="G339" s="110" t="s">
        <v>23</v>
      </c>
      <c r="H339" s="118"/>
      <c r="I339" s="113"/>
      <c r="J339" s="113"/>
      <c r="K339" s="113"/>
      <c r="L339" s="119"/>
      <c r="M339" s="119"/>
      <c r="O339" s="9" t="s">
        <v>418</v>
      </c>
      <c r="Q339" s="1"/>
      <c r="S339" s="1"/>
    </row>
    <row r="340" spans="1:19" ht="13.2" x14ac:dyDescent="0.25">
      <c r="A340" s="115">
        <v>43</v>
      </c>
      <c r="B340" s="108">
        <f t="shared" si="26"/>
        <v>1</v>
      </c>
      <c r="C340" s="108"/>
      <c r="D340" s="109"/>
      <c r="E340" s="108">
        <f t="shared" si="27"/>
        <v>0</v>
      </c>
      <c r="F340" s="108"/>
      <c r="G340" s="110" t="s">
        <v>23</v>
      </c>
      <c r="H340" s="118"/>
      <c r="I340" s="113"/>
      <c r="J340" s="113"/>
      <c r="K340" s="113"/>
      <c r="L340" s="119"/>
      <c r="M340" s="119"/>
      <c r="O340" s="9" t="s">
        <v>419</v>
      </c>
      <c r="Q340" s="1"/>
      <c r="S340" s="1"/>
    </row>
    <row r="341" spans="1:19" ht="13.2" x14ac:dyDescent="0.25">
      <c r="A341" s="115">
        <v>48</v>
      </c>
      <c r="B341" s="108">
        <f t="shared" si="26"/>
        <v>1</v>
      </c>
      <c r="C341" s="108"/>
      <c r="D341" s="109"/>
      <c r="E341" s="108">
        <f t="shared" si="27"/>
        <v>0</v>
      </c>
      <c r="F341" s="108"/>
      <c r="G341" s="110" t="s">
        <v>23</v>
      </c>
      <c r="H341" s="118"/>
      <c r="I341" s="113"/>
      <c r="J341" s="113"/>
      <c r="K341" s="113"/>
      <c r="L341" s="119"/>
      <c r="M341" s="119"/>
      <c r="O341" s="9" t="s">
        <v>420</v>
      </c>
      <c r="Q341" s="1"/>
      <c r="S341" s="1"/>
    </row>
    <row r="342" spans="1:19" ht="13.2" x14ac:dyDescent="0.25">
      <c r="A342" s="115">
        <v>75</v>
      </c>
      <c r="B342" s="108">
        <f t="shared" si="26"/>
        <v>1</v>
      </c>
      <c r="C342" s="108"/>
      <c r="D342" s="109"/>
      <c r="E342" s="108">
        <f t="shared" si="27"/>
        <v>0</v>
      </c>
      <c r="F342" s="108"/>
      <c r="G342" s="110" t="s">
        <v>23</v>
      </c>
      <c r="H342" s="118"/>
      <c r="I342" s="113"/>
      <c r="J342" s="113"/>
      <c r="K342" s="113"/>
      <c r="L342" s="119"/>
      <c r="M342" s="119"/>
      <c r="O342" s="9" t="s">
        <v>421</v>
      </c>
      <c r="Q342" s="1"/>
      <c r="S342" s="1"/>
    </row>
    <row r="343" spans="1:19" ht="13.2" x14ac:dyDescent="0.25">
      <c r="A343" s="115">
        <v>98</v>
      </c>
      <c r="B343" s="108">
        <f t="shared" si="26"/>
        <v>1</v>
      </c>
      <c r="C343" s="108"/>
      <c r="D343" s="109"/>
      <c r="E343" s="108">
        <f t="shared" si="27"/>
        <v>0</v>
      </c>
      <c r="F343" s="108"/>
      <c r="G343" s="110" t="s">
        <v>23</v>
      </c>
      <c r="H343" s="118"/>
      <c r="I343" s="113"/>
      <c r="J343" s="113"/>
      <c r="K343" s="113"/>
      <c r="L343" s="119"/>
      <c r="M343" s="119"/>
      <c r="O343" s="9" t="s">
        <v>422</v>
      </c>
      <c r="Q343" s="1"/>
      <c r="S343" s="1"/>
    </row>
    <row r="344" spans="1:19" ht="13.2" x14ac:dyDescent="0.25">
      <c r="A344" s="115">
        <v>103</v>
      </c>
      <c r="B344" s="108">
        <f t="shared" si="26"/>
        <v>1</v>
      </c>
      <c r="C344" s="108"/>
      <c r="D344" s="109"/>
      <c r="E344" s="108">
        <f t="shared" si="27"/>
        <v>0</v>
      </c>
      <c r="F344" s="108"/>
      <c r="G344" s="110" t="s">
        <v>23</v>
      </c>
      <c r="H344" s="118"/>
      <c r="I344" s="113"/>
      <c r="J344" s="113"/>
      <c r="K344" s="113"/>
      <c r="L344" s="119"/>
      <c r="M344" s="119"/>
      <c r="O344" s="9" t="s">
        <v>423</v>
      </c>
      <c r="Q344" s="1"/>
      <c r="S344" s="1"/>
    </row>
    <row r="345" spans="1:19" ht="13.2" x14ac:dyDescent="0.25">
      <c r="A345" s="115">
        <v>104</v>
      </c>
      <c r="B345" s="108">
        <f t="shared" si="26"/>
        <v>1</v>
      </c>
      <c r="C345" s="108"/>
      <c r="D345" s="109"/>
      <c r="E345" s="108">
        <f t="shared" si="27"/>
        <v>0</v>
      </c>
      <c r="F345" s="108"/>
      <c r="G345" s="110" t="s">
        <v>23</v>
      </c>
      <c r="H345" s="118"/>
      <c r="I345" s="113"/>
      <c r="J345" s="113"/>
      <c r="K345" s="113"/>
      <c r="L345" s="119"/>
      <c r="M345" s="119"/>
      <c r="O345" s="9" t="s">
        <v>424</v>
      </c>
      <c r="Q345" s="1"/>
      <c r="S345" s="1"/>
    </row>
    <row r="346" spans="1:19" ht="15.75" customHeight="1" x14ac:dyDescent="0.25">
      <c r="A346" s="133">
        <v>102</v>
      </c>
      <c r="B346" s="108">
        <f t="shared" si="26"/>
        <v>1</v>
      </c>
      <c r="C346" s="108"/>
      <c r="D346" s="109"/>
      <c r="E346" s="108">
        <f t="shared" si="27"/>
        <v>0</v>
      </c>
      <c r="F346" s="108"/>
      <c r="G346" s="110" t="s">
        <v>23</v>
      </c>
      <c r="H346" s="118"/>
      <c r="I346" s="113"/>
      <c r="J346" s="113"/>
      <c r="K346" s="113"/>
      <c r="L346" s="119"/>
      <c r="M346" s="119"/>
      <c r="O346" s="9" t="s">
        <v>425</v>
      </c>
    </row>
    <row r="347" spans="1:19" ht="15.75" customHeight="1" x14ac:dyDescent="0.25">
      <c r="A347" s="133"/>
      <c r="B347" s="108">
        <f t="shared" si="26"/>
        <v>1</v>
      </c>
      <c r="C347" s="108"/>
      <c r="D347" s="109"/>
      <c r="E347" s="108"/>
      <c r="F347" s="108"/>
      <c r="G347" s="116"/>
      <c r="H347" s="118"/>
      <c r="I347" s="113"/>
      <c r="J347" s="113"/>
      <c r="K347" s="113"/>
      <c r="L347" s="119"/>
      <c r="M347" s="119"/>
    </row>
    <row r="348" spans="1:19" ht="13.2" x14ac:dyDescent="0.25">
      <c r="A348" s="115">
        <v>45</v>
      </c>
      <c r="B348" s="108">
        <f t="shared" si="26"/>
        <v>1</v>
      </c>
      <c r="C348" s="108"/>
      <c r="D348" s="109"/>
      <c r="E348" s="108">
        <f t="shared" ref="E348:E358" si="28">COUNTIF(D:D,D348)</f>
        <v>0</v>
      </c>
      <c r="F348" s="108"/>
      <c r="G348" s="110" t="s">
        <v>294</v>
      </c>
      <c r="H348" s="118"/>
      <c r="I348" s="112"/>
      <c r="J348" s="113"/>
      <c r="K348" s="112"/>
      <c r="L348" s="114"/>
      <c r="M348" s="114"/>
      <c r="O348" s="9" t="s">
        <v>189</v>
      </c>
      <c r="Q348" s="1"/>
      <c r="S348" s="1"/>
    </row>
    <row r="349" spans="1:19" ht="13.2" x14ac:dyDescent="0.25">
      <c r="A349" s="115">
        <v>47</v>
      </c>
      <c r="B349" s="108">
        <f t="shared" si="26"/>
        <v>1</v>
      </c>
      <c r="C349" s="108"/>
      <c r="D349" s="109"/>
      <c r="E349" s="108">
        <f t="shared" si="28"/>
        <v>0</v>
      </c>
      <c r="F349" s="108"/>
      <c r="G349" s="110" t="s">
        <v>294</v>
      </c>
      <c r="H349" s="118"/>
      <c r="I349" s="112"/>
      <c r="J349" s="113"/>
      <c r="K349" s="112"/>
      <c r="L349" s="114"/>
      <c r="M349" s="114"/>
      <c r="O349" s="9" t="s">
        <v>190</v>
      </c>
      <c r="Q349" s="1"/>
      <c r="S349" s="1"/>
    </row>
    <row r="350" spans="1:19" ht="15.75" customHeight="1" x14ac:dyDescent="0.25">
      <c r="A350" s="107"/>
      <c r="B350" s="108">
        <f t="shared" si="26"/>
        <v>1</v>
      </c>
      <c r="C350" s="108"/>
      <c r="D350" s="109"/>
      <c r="E350" s="108">
        <f t="shared" si="28"/>
        <v>0</v>
      </c>
      <c r="F350" s="108"/>
      <c r="G350" s="116"/>
      <c r="H350" s="118"/>
      <c r="I350" s="113"/>
      <c r="J350" s="113"/>
      <c r="K350" s="113"/>
      <c r="L350" s="119"/>
      <c r="M350" s="119"/>
    </row>
    <row r="351" spans="1:19" ht="15.75" customHeight="1" x14ac:dyDescent="0.25">
      <c r="A351" s="107"/>
      <c r="B351" s="108">
        <f t="shared" si="26"/>
        <v>1</v>
      </c>
      <c r="C351" s="108"/>
      <c r="D351" s="109"/>
      <c r="E351" s="108">
        <f t="shared" si="28"/>
        <v>0</v>
      </c>
      <c r="F351" s="108"/>
      <c r="G351" s="116"/>
      <c r="H351" s="118"/>
      <c r="I351" s="113"/>
      <c r="J351" s="113"/>
      <c r="K351" s="113"/>
      <c r="L351" s="119"/>
      <c r="M351" s="119"/>
    </row>
    <row r="352" spans="1:19" ht="15.75" customHeight="1" x14ac:dyDescent="0.25">
      <c r="A352" s="134"/>
      <c r="B352" s="135">
        <f t="shared" si="26"/>
        <v>1</v>
      </c>
      <c r="C352" s="135"/>
      <c r="D352" s="136"/>
      <c r="E352" s="135">
        <f t="shared" si="28"/>
        <v>0</v>
      </c>
      <c r="F352" s="135"/>
      <c r="G352" s="137"/>
      <c r="H352" s="138"/>
      <c r="I352" s="139"/>
      <c r="J352" s="139"/>
      <c r="K352" s="139"/>
      <c r="L352" s="140"/>
      <c r="M352" s="140"/>
    </row>
    <row r="353" spans="1:13" ht="15.75" customHeight="1" x14ac:dyDescent="0.25">
      <c r="A353" s="91"/>
      <c r="B353" s="88">
        <f t="shared" si="26"/>
        <v>1</v>
      </c>
      <c r="C353" s="88"/>
      <c r="D353" s="89"/>
      <c r="E353" s="88">
        <f t="shared" si="28"/>
        <v>0</v>
      </c>
      <c r="F353" s="88"/>
      <c r="G353" s="92"/>
      <c r="H353" s="93"/>
      <c r="I353" s="90"/>
      <c r="J353" s="90"/>
      <c r="K353" s="90"/>
      <c r="L353" s="94"/>
      <c r="M353" s="94"/>
    </row>
    <row r="354" spans="1:13" ht="15.75" customHeight="1" x14ac:dyDescent="0.25">
      <c r="A354" s="91"/>
      <c r="B354" s="88">
        <f t="shared" si="26"/>
        <v>1</v>
      </c>
      <c r="C354" s="88"/>
      <c r="D354" s="89"/>
      <c r="E354" s="88">
        <f t="shared" si="28"/>
        <v>0</v>
      </c>
      <c r="F354" s="88"/>
      <c r="G354" s="92"/>
      <c r="H354" s="93"/>
      <c r="I354" s="90"/>
      <c r="J354" s="90"/>
      <c r="K354" s="90"/>
      <c r="L354" s="94"/>
      <c r="M354" s="94"/>
    </row>
    <row r="355" spans="1:13" ht="15.75" customHeight="1" x14ac:dyDescent="0.25">
      <c r="A355" s="91"/>
      <c r="B355" s="88">
        <f t="shared" si="26"/>
        <v>1</v>
      </c>
      <c r="C355" s="88"/>
      <c r="D355" s="89"/>
      <c r="E355" s="88">
        <f t="shared" si="28"/>
        <v>0</v>
      </c>
      <c r="F355" s="88"/>
      <c r="G355" s="92"/>
      <c r="H355" s="93"/>
      <c r="I355" s="90"/>
      <c r="J355" s="90"/>
      <c r="K355" s="90"/>
      <c r="L355" s="94"/>
      <c r="M355" s="94"/>
    </row>
    <row r="356" spans="1:13" ht="15.75" customHeight="1" x14ac:dyDescent="0.25">
      <c r="A356" s="91"/>
      <c r="B356" s="88">
        <f t="shared" si="26"/>
        <v>1</v>
      </c>
      <c r="C356" s="88"/>
      <c r="D356" s="89"/>
      <c r="E356" s="88">
        <f t="shared" si="28"/>
        <v>0</v>
      </c>
      <c r="F356" s="88"/>
      <c r="G356" s="92"/>
      <c r="H356" s="93"/>
      <c r="I356" s="90"/>
      <c r="J356" s="90"/>
      <c r="K356" s="90"/>
      <c r="L356" s="94"/>
      <c r="M356" s="94"/>
    </row>
    <row r="357" spans="1:13" ht="15.75" customHeight="1" x14ac:dyDescent="0.25">
      <c r="A357" s="91"/>
      <c r="B357" s="88">
        <f t="shared" si="26"/>
        <v>1</v>
      </c>
      <c r="C357" s="88"/>
      <c r="D357" s="89"/>
      <c r="E357" s="88">
        <f t="shared" si="28"/>
        <v>0</v>
      </c>
      <c r="F357" s="88"/>
      <c r="G357" s="92"/>
      <c r="H357" s="93"/>
      <c r="I357" s="90"/>
      <c r="J357" s="90"/>
      <c r="K357" s="90"/>
      <c r="L357" s="94"/>
      <c r="M357" s="94"/>
    </row>
    <row r="358" spans="1:13" ht="15.75" customHeight="1" x14ac:dyDescent="0.25">
      <c r="A358" s="91"/>
      <c r="B358" s="88"/>
      <c r="C358" s="88"/>
      <c r="D358" s="89"/>
      <c r="E358" s="88">
        <f t="shared" si="28"/>
        <v>0</v>
      </c>
      <c r="F358" s="88"/>
      <c r="G358" s="92"/>
      <c r="H358" s="93"/>
      <c r="I358" s="90"/>
      <c r="J358" s="90"/>
      <c r="K358" s="90"/>
      <c r="L358" s="94"/>
      <c r="M358" s="94"/>
    </row>
    <row r="359" spans="1:13" ht="15.75" customHeight="1" x14ac:dyDescent="0.25">
      <c r="A359" s="91"/>
      <c r="B359" s="88"/>
      <c r="C359" s="88"/>
      <c r="D359" s="89"/>
      <c r="E359" s="88"/>
      <c r="F359" s="88"/>
      <c r="G359" s="92"/>
      <c r="H359" s="93"/>
      <c r="I359" s="90"/>
      <c r="J359" s="90"/>
      <c r="K359" s="90"/>
      <c r="L359" s="94"/>
      <c r="M359" s="94"/>
    </row>
    <row r="360" spans="1:13" ht="15.75" customHeight="1" x14ac:dyDescent="0.25">
      <c r="A360" s="91"/>
      <c r="B360" s="88"/>
      <c r="C360" s="88"/>
      <c r="D360" s="89"/>
      <c r="E360" s="88"/>
      <c r="F360" s="88"/>
      <c r="G360" s="92"/>
      <c r="H360" s="93"/>
      <c r="I360" s="90"/>
      <c r="J360" s="90"/>
      <c r="K360" s="90"/>
      <c r="L360" s="94"/>
      <c r="M360" s="94"/>
    </row>
    <row r="361" spans="1:13" ht="15.75" customHeight="1" x14ac:dyDescent="0.25">
      <c r="A361" s="91"/>
      <c r="B361" s="88"/>
      <c r="C361" s="88"/>
      <c r="D361" s="89"/>
      <c r="E361" s="88"/>
      <c r="F361" s="88"/>
      <c r="G361" s="92"/>
      <c r="H361" s="93"/>
      <c r="I361" s="90"/>
      <c r="J361" s="90"/>
      <c r="K361" s="90"/>
      <c r="L361" s="94"/>
      <c r="M361" s="94"/>
    </row>
    <row r="362" spans="1:13" ht="15.75" customHeight="1" x14ac:dyDescent="0.25">
      <c r="A362" s="91"/>
      <c r="B362" s="88"/>
      <c r="C362" s="88"/>
      <c r="D362" s="89"/>
      <c r="E362" s="88"/>
      <c r="F362" s="88"/>
      <c r="G362" s="92"/>
      <c r="H362" s="93"/>
      <c r="I362" s="90"/>
      <c r="J362" s="90"/>
      <c r="K362" s="90"/>
      <c r="L362" s="94"/>
      <c r="M362" s="94"/>
    </row>
    <row r="363" spans="1:13" ht="15.75" customHeight="1" x14ac:dyDescent="0.25">
      <c r="A363" s="91"/>
      <c r="B363" s="88"/>
      <c r="C363" s="88"/>
      <c r="D363" s="89"/>
      <c r="E363" s="88"/>
      <c r="F363" s="88"/>
      <c r="G363" s="92"/>
      <c r="H363" s="93"/>
      <c r="I363" s="90"/>
      <c r="J363" s="90"/>
      <c r="K363" s="90"/>
      <c r="L363" s="94"/>
      <c r="M363" s="94"/>
    </row>
    <row r="364" spans="1:13" ht="15.75" customHeight="1" x14ac:dyDescent="0.25">
      <c r="A364" s="95"/>
      <c r="B364" s="96"/>
      <c r="C364" s="96"/>
      <c r="D364" s="97"/>
      <c r="E364" s="96"/>
      <c r="F364" s="96"/>
      <c r="G364" s="98"/>
      <c r="H364" s="99"/>
      <c r="I364" s="100"/>
      <c r="J364" s="100"/>
      <c r="K364" s="100"/>
      <c r="L364" s="101"/>
      <c r="M364" s="101"/>
    </row>
  </sheetData>
  <conditionalFormatting sqref="E335:F1048576 E1:F2 B4:C1048576 E4:F333">
    <cfRule type="cellIs" dxfId="4" priority="7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zoomScale="80" zoomScaleNormal="80" workbookViewId="0">
      <selection activeCell="H91" sqref="H91"/>
    </sheetView>
  </sheetViews>
  <sheetFormatPr defaultColWidth="9.109375" defaultRowHeight="13.2" x14ac:dyDescent="0.25"/>
  <cols>
    <col min="1" max="1" width="16.6640625" style="49" bestFit="1" customWidth="1"/>
    <col min="2" max="2" width="10.5546875" style="49" customWidth="1"/>
    <col min="3" max="3" width="8.88671875" style="15" bestFit="1" customWidth="1"/>
    <col min="4" max="4" width="22.44140625" style="48" bestFit="1" customWidth="1"/>
    <col min="5" max="5" width="17.88671875" style="74" bestFit="1" customWidth="1"/>
    <col min="6" max="6" width="11.44140625" style="49" bestFit="1" customWidth="1"/>
    <col min="7" max="7" width="3.6640625" style="49" bestFit="1" customWidth="1"/>
    <col min="8" max="8" width="7.6640625" style="15" bestFit="1" customWidth="1"/>
    <col min="9" max="9" width="30.33203125" style="15" bestFit="1" customWidth="1"/>
    <col min="10" max="10" width="26.88671875" style="49" customWidth="1"/>
    <col min="11" max="11" width="18" style="49" bestFit="1" customWidth="1"/>
    <col min="12" max="12" width="7.5546875" style="49" bestFit="1" customWidth="1"/>
    <col min="13" max="13" width="9" style="11" bestFit="1" customWidth="1"/>
    <col min="14" max="14" width="20.109375" style="11" bestFit="1" customWidth="1"/>
    <col min="15" max="15" width="9.33203125" style="49" customWidth="1"/>
    <col min="16" max="16" width="11.44140625" style="49" bestFit="1" customWidth="1"/>
    <col min="17" max="17" width="3.6640625" style="49" bestFit="1" customWidth="1"/>
    <col min="18" max="18" width="50.33203125" style="15" customWidth="1"/>
    <col min="19" max="19" width="30.33203125" style="49" bestFit="1" customWidth="1"/>
    <col min="20" max="21" width="9.33203125" style="49" customWidth="1"/>
    <col min="22" max="22" width="20.33203125" style="60" customWidth="1"/>
    <col min="23" max="23" width="17.6640625" style="60" customWidth="1"/>
    <col min="24" max="16384" width="9.109375" style="60"/>
  </cols>
  <sheetData>
    <row r="1" spans="1:23" x14ac:dyDescent="0.25">
      <c r="A1" s="55" t="s">
        <v>397</v>
      </c>
      <c r="B1" s="50"/>
      <c r="C1" s="11"/>
      <c r="D1" s="46"/>
      <c r="K1" s="51" t="s">
        <v>398</v>
      </c>
      <c r="L1" s="50"/>
      <c r="O1" s="14"/>
    </row>
    <row r="2" spans="1:23" x14ac:dyDescent="0.25">
      <c r="A2" s="50"/>
      <c r="B2" s="50"/>
      <c r="C2" s="11"/>
      <c r="D2" s="46"/>
      <c r="K2" s="50"/>
      <c r="L2" s="50"/>
      <c r="O2" s="14"/>
    </row>
    <row r="3" spans="1:23" x14ac:dyDescent="0.25">
      <c r="A3" s="51" t="s">
        <v>367</v>
      </c>
      <c r="B3" s="50"/>
      <c r="C3" s="11"/>
      <c r="D3" s="46"/>
      <c r="K3" s="51" t="s">
        <v>367</v>
      </c>
      <c r="L3" s="50"/>
      <c r="O3" s="14"/>
    </row>
    <row r="4" spans="1:23" x14ac:dyDescent="0.25">
      <c r="A4" s="51" t="s">
        <v>366</v>
      </c>
      <c r="B4" s="50" t="s">
        <v>465</v>
      </c>
      <c r="C4" s="11"/>
      <c r="D4" s="46"/>
      <c r="F4" s="61"/>
      <c r="K4" s="51" t="s">
        <v>366</v>
      </c>
      <c r="L4" s="50" t="s">
        <v>465</v>
      </c>
      <c r="O4" s="14"/>
    </row>
    <row r="5" spans="1:23" x14ac:dyDescent="0.25">
      <c r="A5" s="50"/>
      <c r="B5" s="50"/>
      <c r="C5" s="11"/>
      <c r="D5" s="46"/>
      <c r="K5" s="50"/>
      <c r="L5" s="50"/>
      <c r="O5" s="14"/>
    </row>
    <row r="6" spans="1:23" x14ac:dyDescent="0.25">
      <c r="C6" s="11"/>
      <c r="D6" s="46"/>
      <c r="O6" s="14"/>
    </row>
    <row r="7" spans="1:23" x14ac:dyDescent="0.25">
      <c r="C7" s="11"/>
      <c r="D7" s="46"/>
      <c r="O7" s="14"/>
    </row>
    <row r="8" spans="1:23" customFormat="1" ht="15.75" customHeight="1" x14ac:dyDescent="0.25">
      <c r="A8" s="6" t="s">
        <v>365</v>
      </c>
      <c r="B8" s="4" t="s">
        <v>364</v>
      </c>
      <c r="C8" s="9"/>
      <c r="D8" s="4" t="s">
        <v>368</v>
      </c>
      <c r="E8" s="75"/>
      <c r="F8" s="7" t="s">
        <v>12</v>
      </c>
      <c r="G8" s="6" t="s">
        <v>298</v>
      </c>
      <c r="H8" s="5" t="s">
        <v>470</v>
      </c>
      <c r="I8" s="4" t="s">
        <v>368</v>
      </c>
      <c r="K8" s="70" t="s">
        <v>365</v>
      </c>
      <c r="L8" s="71" t="s">
        <v>364</v>
      </c>
      <c r="M8" s="11"/>
      <c r="N8" s="70" t="s">
        <v>368</v>
      </c>
      <c r="O8" s="11"/>
      <c r="P8" s="12" t="s">
        <v>12</v>
      </c>
      <c r="Q8" s="70" t="s">
        <v>298</v>
      </c>
      <c r="R8" s="15" t="s">
        <v>471</v>
      </c>
      <c r="S8" s="70" t="s">
        <v>368</v>
      </c>
      <c r="T8" s="15"/>
      <c r="U8" t="s">
        <v>473</v>
      </c>
      <c r="V8" s="72" t="s">
        <v>476</v>
      </c>
      <c r="W8" s="72" t="s">
        <v>477</v>
      </c>
    </row>
    <row r="9" spans="1:23" x14ac:dyDescent="0.25">
      <c r="I9" s="47" t="s">
        <v>444</v>
      </c>
      <c r="S9" s="47" t="s">
        <v>443</v>
      </c>
    </row>
    <row r="10" spans="1:23" ht="15" customHeight="1" x14ac:dyDescent="0.25">
      <c r="A10" s="143" t="s">
        <v>428</v>
      </c>
      <c r="B10" s="49">
        <f>VLOOKUP(C10,'Connectors Pinout'!B:C,2,FALSE)</f>
        <v>50</v>
      </c>
      <c r="C10" s="11" t="s">
        <v>274</v>
      </c>
      <c r="D10" s="142" t="s">
        <v>463</v>
      </c>
      <c r="E10" s="76"/>
      <c r="F10" s="143" t="s">
        <v>384</v>
      </c>
      <c r="G10" s="49">
        <v>1</v>
      </c>
      <c r="H10" s="15" t="s">
        <v>482</v>
      </c>
      <c r="I10" s="144" t="s">
        <v>445</v>
      </c>
      <c r="K10" s="143" t="s">
        <v>432</v>
      </c>
      <c r="L10" s="49">
        <f>VLOOKUP(M10,'Connectors Pinout'!H:I,2,FALSE)</f>
        <v>26</v>
      </c>
      <c r="M10" s="11" t="s">
        <v>167</v>
      </c>
      <c r="N10" s="143" t="s">
        <v>464</v>
      </c>
      <c r="O10" s="76">
        <f>COUNTIF(M:M,M10)</f>
        <v>1</v>
      </c>
      <c r="P10" s="143" t="s">
        <v>381</v>
      </c>
      <c r="Q10" s="49">
        <v>1</v>
      </c>
      <c r="R10" s="15" t="s">
        <v>311</v>
      </c>
      <c r="S10" s="141" t="s">
        <v>441</v>
      </c>
      <c r="U10" s="73" t="s">
        <v>475</v>
      </c>
      <c r="V10" s="60">
        <v>1</v>
      </c>
    </row>
    <row r="11" spans="1:23" x14ac:dyDescent="0.25">
      <c r="A11" s="143"/>
      <c r="B11" s="49">
        <f>VLOOKUP(C11,'Connectors Pinout'!B:C,2,FALSE)</f>
        <v>55</v>
      </c>
      <c r="C11" s="11" t="s">
        <v>278</v>
      </c>
      <c r="D11" s="142"/>
      <c r="E11" s="76"/>
      <c r="F11" s="143"/>
      <c r="G11" s="49">
        <v>2</v>
      </c>
      <c r="H11" s="15" t="s">
        <v>483</v>
      </c>
      <c r="I11" s="144"/>
      <c r="K11" s="143"/>
      <c r="L11" s="49">
        <f>VLOOKUP(M11,'Connectors Pinout'!H:I,2,FALSE)</f>
        <v>27</v>
      </c>
      <c r="M11" s="11" t="s">
        <v>168</v>
      </c>
      <c r="N11" s="143"/>
      <c r="O11" s="76">
        <f t="shared" ref="O11:O74" si="0">COUNTIF(M:M,M11)</f>
        <v>1</v>
      </c>
      <c r="P11" s="143"/>
      <c r="Q11" s="49">
        <v>2</v>
      </c>
      <c r="R11" s="15" t="s">
        <v>312</v>
      </c>
      <c r="S11" s="141"/>
      <c r="U11" s="73" t="s">
        <v>475</v>
      </c>
      <c r="V11" s="60">
        <v>1</v>
      </c>
    </row>
    <row r="12" spans="1:23" x14ac:dyDescent="0.25">
      <c r="A12" s="143"/>
      <c r="B12" s="49">
        <f>VLOOKUP(C12,'Connectors Pinout'!B:C,2,FALSE)</f>
        <v>60</v>
      </c>
      <c r="C12" s="11" t="s">
        <v>282</v>
      </c>
      <c r="D12" s="142"/>
      <c r="E12" s="76"/>
      <c r="F12" s="143"/>
      <c r="G12" s="49">
        <v>3</v>
      </c>
      <c r="H12" s="15" t="s">
        <v>484</v>
      </c>
      <c r="I12" s="144"/>
      <c r="K12" s="143"/>
      <c r="L12" s="49">
        <f>VLOOKUP(M12,'Connectors Pinout'!H:I,2,FALSE)</f>
        <v>28</v>
      </c>
      <c r="M12" s="11" t="s">
        <v>170</v>
      </c>
      <c r="N12" s="143"/>
      <c r="O12" s="76">
        <f t="shared" si="0"/>
        <v>1</v>
      </c>
      <c r="P12" s="143"/>
      <c r="Q12" s="49">
        <v>3</v>
      </c>
      <c r="R12" s="15" t="s">
        <v>313</v>
      </c>
      <c r="S12" s="141"/>
      <c r="U12" s="73" t="s">
        <v>475</v>
      </c>
      <c r="V12" s="60">
        <v>1</v>
      </c>
    </row>
    <row r="13" spans="1:23" x14ac:dyDescent="0.25">
      <c r="A13" s="143"/>
      <c r="B13" s="49">
        <f>VLOOKUP(C13,'Connectors Pinout'!B:C,2,FALSE)</f>
        <v>51</v>
      </c>
      <c r="C13" s="11" t="s">
        <v>275</v>
      </c>
      <c r="D13" s="142"/>
      <c r="E13" s="76"/>
      <c r="F13" s="143"/>
      <c r="G13" s="49">
        <v>4</v>
      </c>
      <c r="H13" s="15" t="s">
        <v>485</v>
      </c>
      <c r="I13" s="144"/>
      <c r="K13" s="143"/>
      <c r="L13" s="49">
        <f>VLOOKUP(M13,'Connectors Pinout'!H:I,2,FALSE)</f>
        <v>29</v>
      </c>
      <c r="M13" s="11" t="s">
        <v>171</v>
      </c>
      <c r="N13" s="143"/>
      <c r="O13" s="76">
        <f t="shared" si="0"/>
        <v>1</v>
      </c>
      <c r="P13" s="143"/>
      <c r="Q13" s="49">
        <v>4</v>
      </c>
      <c r="R13" s="15" t="s">
        <v>314</v>
      </c>
      <c r="S13" s="141"/>
      <c r="U13" s="73" t="s">
        <v>475</v>
      </c>
      <c r="V13" s="60">
        <v>1</v>
      </c>
    </row>
    <row r="14" spans="1:23" x14ac:dyDescent="0.25">
      <c r="A14" s="143"/>
      <c r="B14" s="49">
        <f>VLOOKUP(C14,'Connectors Pinout'!B:C,2,FALSE)</f>
        <v>56</v>
      </c>
      <c r="C14" s="11" t="s">
        <v>279</v>
      </c>
      <c r="D14" s="142"/>
      <c r="E14" s="76"/>
      <c r="F14" s="143"/>
      <c r="G14" s="49">
        <v>5</v>
      </c>
      <c r="H14" s="15" t="s">
        <v>486</v>
      </c>
      <c r="I14" s="144"/>
      <c r="K14" s="143"/>
      <c r="L14" s="49">
        <f>VLOOKUP(M14,'Connectors Pinout'!H:I,2,FALSE)</f>
        <v>30</v>
      </c>
      <c r="M14" s="11" t="s">
        <v>172</v>
      </c>
      <c r="N14" s="143"/>
      <c r="O14" s="76">
        <f t="shared" si="0"/>
        <v>1</v>
      </c>
      <c r="P14" s="143"/>
      <c r="Q14" s="49">
        <v>5</v>
      </c>
      <c r="R14" s="15" t="s">
        <v>315</v>
      </c>
      <c r="S14" s="141"/>
      <c r="U14" s="73" t="s">
        <v>475</v>
      </c>
      <c r="V14" s="60">
        <v>1</v>
      </c>
    </row>
    <row r="15" spans="1:23" x14ac:dyDescent="0.25">
      <c r="A15" s="143"/>
      <c r="B15" s="49">
        <f>VLOOKUP(C15,'Connectors Pinout'!B:C,2,FALSE)</f>
        <v>57</v>
      </c>
      <c r="C15" s="11" t="s">
        <v>280</v>
      </c>
      <c r="D15" s="142"/>
      <c r="E15" s="76"/>
      <c r="F15" s="143"/>
      <c r="G15" s="49">
        <v>6</v>
      </c>
      <c r="H15" s="15" t="s">
        <v>487</v>
      </c>
      <c r="I15" s="144"/>
      <c r="K15" s="143"/>
      <c r="L15" s="49">
        <f>VLOOKUP(M15,'Connectors Pinout'!H:I,2,FALSE)</f>
        <v>31</v>
      </c>
      <c r="M15" s="11" t="s">
        <v>173</v>
      </c>
      <c r="N15" s="143"/>
      <c r="O15" s="76">
        <f t="shared" si="0"/>
        <v>1</v>
      </c>
      <c r="P15" s="143"/>
      <c r="Q15" s="49">
        <v>6</v>
      </c>
      <c r="R15" s="15" t="s">
        <v>316</v>
      </c>
      <c r="S15" s="141"/>
      <c r="U15" s="73" t="s">
        <v>475</v>
      </c>
      <c r="V15" s="82">
        <v>1</v>
      </c>
    </row>
    <row r="16" spans="1:23" x14ac:dyDescent="0.25">
      <c r="A16" s="143"/>
      <c r="B16" s="49">
        <f>VLOOKUP(C16,'Connectors Pinout'!B:C,2,FALSE)</f>
        <v>61</v>
      </c>
      <c r="C16" s="11" t="s">
        <v>283</v>
      </c>
      <c r="D16" s="142"/>
      <c r="E16" s="76"/>
      <c r="F16" s="143"/>
      <c r="G16" s="49">
        <v>7</v>
      </c>
      <c r="H16" s="15" t="s">
        <v>488</v>
      </c>
      <c r="I16" s="144"/>
      <c r="K16" s="143"/>
      <c r="L16" s="49">
        <f>VLOOKUP(M16,'Connectors Pinout'!H:I,2,FALSE)</f>
        <v>32</v>
      </c>
      <c r="M16" s="11" t="s">
        <v>175</v>
      </c>
      <c r="N16" s="143"/>
      <c r="O16" s="76">
        <f t="shared" si="0"/>
        <v>1</v>
      </c>
      <c r="P16" s="143"/>
      <c r="Q16" s="49">
        <v>7</v>
      </c>
      <c r="R16" s="15" t="s">
        <v>317</v>
      </c>
      <c r="S16" s="141"/>
      <c r="U16" s="73" t="s">
        <v>475</v>
      </c>
      <c r="V16" s="60">
        <v>1</v>
      </c>
    </row>
    <row r="17" spans="1:23" x14ac:dyDescent="0.25">
      <c r="A17" s="143"/>
      <c r="B17" s="77">
        <f>VLOOKUP(C17,'Connectors Pinout'!B:C,2,FALSE)</f>
        <v>58</v>
      </c>
      <c r="C17" s="78" t="s">
        <v>281</v>
      </c>
      <c r="D17" s="142"/>
      <c r="E17" s="76"/>
      <c r="F17" s="143"/>
      <c r="G17" s="49">
        <v>8</v>
      </c>
      <c r="H17" s="15" t="s">
        <v>489</v>
      </c>
      <c r="I17" s="144"/>
      <c r="K17" s="143"/>
      <c r="L17" s="49">
        <f>VLOOKUP(M17,'Connectors Pinout'!H:I,2,FALSE)</f>
        <v>33</v>
      </c>
      <c r="M17" s="11" t="s">
        <v>176</v>
      </c>
      <c r="N17" s="143"/>
      <c r="O17" s="76">
        <f t="shared" si="0"/>
        <v>1</v>
      </c>
      <c r="P17" s="143"/>
      <c r="Q17" s="49">
        <v>8</v>
      </c>
      <c r="R17" s="15" t="s">
        <v>318</v>
      </c>
      <c r="S17" s="141"/>
      <c r="U17" s="73" t="s">
        <v>475</v>
      </c>
      <c r="V17" s="60">
        <v>1</v>
      </c>
    </row>
    <row r="18" spans="1:23" x14ac:dyDescent="0.25">
      <c r="A18" s="143"/>
      <c r="B18" s="49">
        <f>VLOOKUP(C18,'Connectors Pinout'!B:C,2,FALSE)</f>
        <v>49</v>
      </c>
      <c r="C18" s="11" t="s">
        <v>197</v>
      </c>
      <c r="D18" s="142"/>
      <c r="E18" s="76"/>
      <c r="F18" s="143"/>
      <c r="G18" s="49">
        <v>9</v>
      </c>
      <c r="H18" s="15" t="s">
        <v>490</v>
      </c>
      <c r="I18" s="144"/>
      <c r="K18" s="143"/>
      <c r="L18" s="49">
        <f>VLOOKUP(M18,'Connectors Pinout'!H:I,2,FALSE)</f>
        <v>48</v>
      </c>
      <c r="M18" s="11" t="s">
        <v>204</v>
      </c>
      <c r="N18" s="143"/>
      <c r="O18" s="76">
        <f t="shared" si="0"/>
        <v>1</v>
      </c>
      <c r="P18" s="143"/>
      <c r="Q18" s="49">
        <v>9</v>
      </c>
      <c r="R18" s="15" t="s">
        <v>319</v>
      </c>
      <c r="S18" s="141"/>
      <c r="U18" s="73" t="s">
        <v>475</v>
      </c>
      <c r="W18" s="60">
        <v>1</v>
      </c>
    </row>
    <row r="19" spans="1:23" x14ac:dyDescent="0.25">
      <c r="A19" s="143"/>
      <c r="B19" s="49">
        <f>VLOOKUP(C19,'Connectors Pinout'!B:C,2,FALSE)</f>
        <v>54</v>
      </c>
      <c r="C19" s="11" t="s">
        <v>198</v>
      </c>
      <c r="D19" s="142"/>
      <c r="E19" s="76"/>
      <c r="F19" s="143"/>
      <c r="G19" s="49">
        <v>10</v>
      </c>
      <c r="H19" s="15" t="s">
        <v>491</v>
      </c>
      <c r="I19" s="144"/>
      <c r="K19" s="143"/>
      <c r="L19" s="49">
        <f>VLOOKUP(M19,'Connectors Pinout'!H:I,2,FALSE)</f>
        <v>49</v>
      </c>
      <c r="M19" s="11" t="s">
        <v>205</v>
      </c>
      <c r="N19" s="143"/>
      <c r="O19" s="76">
        <f t="shared" si="0"/>
        <v>2</v>
      </c>
      <c r="P19" s="143"/>
      <c r="Q19" s="49">
        <v>10</v>
      </c>
      <c r="R19" s="15" t="s">
        <v>320</v>
      </c>
      <c r="S19" s="141"/>
      <c r="U19" s="73" t="s">
        <v>475</v>
      </c>
      <c r="W19" s="60">
        <v>1</v>
      </c>
    </row>
    <row r="20" spans="1:23" x14ac:dyDescent="0.25">
      <c r="A20" s="143"/>
      <c r="B20" s="49">
        <f>VLOOKUP(C20,'Connectors Pinout'!B:C,2,FALSE)</f>
        <v>41</v>
      </c>
      <c r="C20" s="11" t="s">
        <v>187</v>
      </c>
      <c r="D20" s="142"/>
      <c r="E20" s="76"/>
      <c r="F20" s="143"/>
      <c r="G20" s="49">
        <v>11</v>
      </c>
      <c r="H20" s="15" t="s">
        <v>492</v>
      </c>
      <c r="I20" s="144"/>
      <c r="K20" s="143"/>
      <c r="L20" s="49">
        <f>VLOOKUP(M20,'Connectors Pinout'!H:I,2,FALSE)</f>
        <v>43</v>
      </c>
      <c r="M20" s="11" t="s">
        <v>391</v>
      </c>
      <c r="N20" s="143"/>
      <c r="O20" s="76">
        <f t="shared" si="0"/>
        <v>1</v>
      </c>
      <c r="P20" s="143"/>
      <c r="Q20" s="49">
        <v>11</v>
      </c>
      <c r="R20" s="15" t="s">
        <v>321</v>
      </c>
      <c r="S20" s="141"/>
      <c r="U20" s="73" t="s">
        <v>475</v>
      </c>
      <c r="W20" s="60">
        <v>0</v>
      </c>
    </row>
    <row r="21" spans="1:23" x14ac:dyDescent="0.25">
      <c r="A21" s="143"/>
      <c r="B21" s="49">
        <f>VLOOKUP(C21,'Connectors Pinout'!B:C,2,FALSE)</f>
        <v>54</v>
      </c>
      <c r="C21" s="11" t="s">
        <v>198</v>
      </c>
      <c r="D21" s="142"/>
      <c r="E21" s="76"/>
      <c r="F21" s="143"/>
      <c r="G21" s="49">
        <v>12</v>
      </c>
      <c r="H21" s="15" t="s">
        <v>493</v>
      </c>
      <c r="I21" s="144"/>
      <c r="K21" s="143"/>
      <c r="L21" s="77">
        <f>VLOOKUP(M21,'Connectors Pinout'!H:I,2,FALSE)</f>
        <v>49</v>
      </c>
      <c r="M21" s="11" t="s">
        <v>205</v>
      </c>
      <c r="N21" s="143"/>
      <c r="O21" s="76">
        <f t="shared" si="0"/>
        <v>2</v>
      </c>
      <c r="P21" s="143"/>
      <c r="Q21" s="49">
        <v>12</v>
      </c>
      <c r="R21" s="15" t="s">
        <v>320</v>
      </c>
      <c r="S21" s="141"/>
      <c r="U21" s="73" t="s">
        <v>475</v>
      </c>
      <c r="W21" s="60">
        <v>1</v>
      </c>
    </row>
    <row r="22" spans="1:23" x14ac:dyDescent="0.25">
      <c r="A22" s="143"/>
      <c r="B22" s="49">
        <f>VLOOKUP(C22,'Connectors Pinout'!B:C,2,FALSE)</f>
        <v>59</v>
      </c>
      <c r="C22" s="11" t="s">
        <v>199</v>
      </c>
      <c r="D22" s="142"/>
      <c r="E22" s="76"/>
      <c r="F22" s="143"/>
      <c r="G22" s="49">
        <v>13</v>
      </c>
      <c r="H22" s="15" t="s">
        <v>494</v>
      </c>
      <c r="I22" s="144"/>
      <c r="K22" s="143"/>
      <c r="L22" s="49">
        <f>VLOOKUP(M22,'Connectors Pinout'!H:I,2,FALSE)</f>
        <v>50</v>
      </c>
      <c r="M22" s="11" t="s">
        <v>206</v>
      </c>
      <c r="N22" s="143"/>
      <c r="O22" s="76">
        <f t="shared" si="0"/>
        <v>1</v>
      </c>
      <c r="P22" s="143"/>
      <c r="Q22" s="49">
        <v>13</v>
      </c>
      <c r="R22" s="15" t="s">
        <v>322</v>
      </c>
      <c r="S22" s="141"/>
      <c r="U22" s="73" t="s">
        <v>475</v>
      </c>
      <c r="W22" s="60">
        <v>1</v>
      </c>
    </row>
    <row r="23" spans="1:23" x14ac:dyDescent="0.25">
      <c r="A23" s="143"/>
      <c r="B23" s="49">
        <f>VLOOKUP(C23,'Connectors Pinout'!B:C,2,FALSE)</f>
        <v>19</v>
      </c>
      <c r="C23" s="11" t="s">
        <v>60</v>
      </c>
      <c r="D23" s="142"/>
      <c r="E23" s="76"/>
      <c r="F23" s="143"/>
      <c r="G23" s="49">
        <v>14</v>
      </c>
      <c r="H23" s="15" t="s">
        <v>495</v>
      </c>
      <c r="I23" s="144"/>
      <c r="K23" s="143"/>
      <c r="L23" s="49">
        <f>VLOOKUP(M23,'Connectors Pinout'!H:I,2,FALSE)</f>
        <v>51</v>
      </c>
      <c r="M23" s="11" t="s">
        <v>207</v>
      </c>
      <c r="N23" s="143"/>
      <c r="O23" s="76">
        <f t="shared" si="0"/>
        <v>1</v>
      </c>
      <c r="P23" s="143"/>
      <c r="Q23" s="49">
        <v>14</v>
      </c>
      <c r="R23" s="15" t="s">
        <v>323</v>
      </c>
      <c r="S23" s="141"/>
      <c r="U23" s="73" t="s">
        <v>478</v>
      </c>
      <c r="W23" s="60">
        <v>2</v>
      </c>
    </row>
    <row r="24" spans="1:23" x14ac:dyDescent="0.25">
      <c r="A24" s="143"/>
      <c r="B24" s="49">
        <f>VLOOKUP(C24,'Connectors Pinout'!B:C,2,FALSE)</f>
        <v>20</v>
      </c>
      <c r="C24" s="11" t="s">
        <v>61</v>
      </c>
      <c r="D24" s="142"/>
      <c r="E24" s="76"/>
      <c r="F24" s="143"/>
      <c r="G24" s="49">
        <v>15</v>
      </c>
      <c r="H24" s="15" t="s">
        <v>496</v>
      </c>
      <c r="I24" s="144"/>
      <c r="K24" s="143"/>
      <c r="L24" s="49">
        <f>VLOOKUP(M24,'Connectors Pinout'!H:I,2,FALSE)</f>
        <v>52</v>
      </c>
      <c r="M24" s="11" t="s">
        <v>208</v>
      </c>
      <c r="N24" s="143"/>
      <c r="O24" s="76">
        <f t="shared" si="0"/>
        <v>1</v>
      </c>
      <c r="P24" s="143"/>
      <c r="Q24" s="49">
        <v>15</v>
      </c>
      <c r="R24" s="15" t="s">
        <v>324</v>
      </c>
      <c r="S24" s="141"/>
      <c r="U24" s="73" t="s">
        <v>478</v>
      </c>
      <c r="W24" s="60">
        <v>2</v>
      </c>
    </row>
    <row r="25" spans="1:23" x14ac:dyDescent="0.25">
      <c r="A25" s="143"/>
      <c r="B25" s="49">
        <f>VLOOKUP(C25,'Connectors Pinout'!B:C,2,FALSE)</f>
        <v>21</v>
      </c>
      <c r="C25" s="11" t="s">
        <v>63</v>
      </c>
      <c r="D25" s="142"/>
      <c r="E25" s="76"/>
      <c r="F25" s="143"/>
      <c r="G25" s="49">
        <v>16</v>
      </c>
      <c r="H25" s="15" t="s">
        <v>497</v>
      </c>
      <c r="I25" s="144"/>
      <c r="K25" s="143"/>
      <c r="L25" s="49">
        <f>VLOOKUP(M25,'Connectors Pinout'!H:I,2,FALSE)</f>
        <v>53</v>
      </c>
      <c r="M25" s="11" t="s">
        <v>209</v>
      </c>
      <c r="N25" s="143"/>
      <c r="O25" s="76">
        <f t="shared" si="0"/>
        <v>1</v>
      </c>
      <c r="P25" s="143"/>
      <c r="Q25" s="49">
        <v>16</v>
      </c>
      <c r="R25" s="15" t="s">
        <v>325</v>
      </c>
      <c r="S25" s="141"/>
      <c r="U25" s="73" t="s">
        <v>478</v>
      </c>
      <c r="W25" s="60">
        <v>2</v>
      </c>
    </row>
    <row r="26" spans="1:23" x14ac:dyDescent="0.25">
      <c r="A26" s="143"/>
      <c r="B26" s="49">
        <f>VLOOKUP(C26,'Connectors Pinout'!B:C,2,FALSE)</f>
        <v>22</v>
      </c>
      <c r="C26" s="11" t="s">
        <v>64</v>
      </c>
      <c r="D26" s="142"/>
      <c r="E26" s="76"/>
      <c r="F26" s="143"/>
      <c r="G26" s="49">
        <v>17</v>
      </c>
      <c r="H26" s="15" t="s">
        <v>498</v>
      </c>
      <c r="I26" s="144"/>
      <c r="K26" s="143"/>
      <c r="L26" s="49">
        <f>VLOOKUP(M26,'Connectors Pinout'!H:I,2,FALSE)</f>
        <v>54</v>
      </c>
      <c r="M26" s="11" t="s">
        <v>210</v>
      </c>
      <c r="N26" s="143"/>
      <c r="O26" s="76">
        <f t="shared" si="0"/>
        <v>1</v>
      </c>
      <c r="P26" s="143"/>
      <c r="Q26" s="49">
        <v>17</v>
      </c>
      <c r="R26" s="15" t="s">
        <v>326</v>
      </c>
      <c r="S26" s="141"/>
      <c r="U26" s="73" t="s">
        <v>475</v>
      </c>
      <c r="W26" s="60">
        <v>0</v>
      </c>
    </row>
    <row r="27" spans="1:23" x14ac:dyDescent="0.25">
      <c r="A27" s="143"/>
      <c r="B27" s="49">
        <f>VLOOKUP(C27,'Connectors Pinout'!B:C,2,FALSE)</f>
        <v>23</v>
      </c>
      <c r="C27" s="11" t="s">
        <v>65</v>
      </c>
      <c r="D27" s="142"/>
      <c r="E27" s="76"/>
      <c r="F27" s="143"/>
      <c r="G27" s="49">
        <v>18</v>
      </c>
      <c r="H27" s="15" t="s">
        <v>499</v>
      </c>
      <c r="I27" s="144"/>
      <c r="K27" s="143"/>
      <c r="L27" s="49">
        <f>VLOOKUP(M27,'Connectors Pinout'!H:I,2,FALSE)</f>
        <v>55</v>
      </c>
      <c r="M27" s="11" t="s">
        <v>211</v>
      </c>
      <c r="N27" s="143"/>
      <c r="O27" s="76">
        <f t="shared" si="0"/>
        <v>1</v>
      </c>
      <c r="P27" s="143"/>
      <c r="Q27" s="49">
        <v>18</v>
      </c>
      <c r="R27" s="15" t="s">
        <v>327</v>
      </c>
      <c r="S27" s="141"/>
      <c r="U27" s="73" t="s">
        <v>475</v>
      </c>
      <c r="V27" s="47"/>
      <c r="W27" s="15">
        <v>0</v>
      </c>
    </row>
    <row r="28" spans="1:23" x14ac:dyDescent="0.25">
      <c r="A28" s="143"/>
      <c r="B28" s="49">
        <f>VLOOKUP(C28,'Connectors Pinout'!B:C,2,FALSE)</f>
        <v>24</v>
      </c>
      <c r="C28" s="11" t="s">
        <v>67</v>
      </c>
      <c r="D28" s="142"/>
      <c r="E28" s="76"/>
      <c r="F28" s="143"/>
      <c r="G28" s="49">
        <v>19</v>
      </c>
      <c r="H28" s="15" t="s">
        <v>500</v>
      </c>
      <c r="I28" s="144"/>
      <c r="K28" s="143"/>
      <c r="L28" s="79">
        <f>VLOOKUP(M28,'Connectors Pinout'!H:I,2,FALSE)</f>
        <v>75</v>
      </c>
      <c r="M28" s="80" t="s">
        <v>399</v>
      </c>
      <c r="N28" s="143"/>
      <c r="O28" s="76">
        <f t="shared" si="0"/>
        <v>1</v>
      </c>
      <c r="P28" s="143"/>
      <c r="Q28" s="49">
        <v>19</v>
      </c>
      <c r="R28" s="15" t="s">
        <v>328</v>
      </c>
      <c r="S28" s="141"/>
      <c r="U28" s="73" t="s">
        <v>475</v>
      </c>
      <c r="V28" s="47"/>
      <c r="W28" s="15">
        <v>0</v>
      </c>
    </row>
    <row r="29" spans="1:23" x14ac:dyDescent="0.25">
      <c r="A29" s="143"/>
      <c r="B29" s="49">
        <f>VLOOKUP(C29,'Connectors Pinout'!B:C,2,FALSE)</f>
        <v>44</v>
      </c>
      <c r="C29" s="11" t="s">
        <v>295</v>
      </c>
      <c r="D29" s="142"/>
      <c r="E29" s="76"/>
      <c r="F29" s="143"/>
      <c r="G29" s="49">
        <v>20</v>
      </c>
      <c r="H29" s="15" t="s">
        <v>501</v>
      </c>
      <c r="I29" s="144"/>
      <c r="K29" s="143"/>
      <c r="L29" s="49">
        <f>VLOOKUP(M29,'Connectors Pinout'!H:I,2,FALSE)</f>
        <v>77</v>
      </c>
      <c r="M29" s="11" t="s">
        <v>387</v>
      </c>
      <c r="N29" s="143"/>
      <c r="O29" s="76">
        <f t="shared" si="0"/>
        <v>1</v>
      </c>
      <c r="P29" s="143"/>
      <c r="Q29" s="49">
        <v>20</v>
      </c>
      <c r="R29" s="15" t="s">
        <v>329</v>
      </c>
      <c r="S29" s="141"/>
      <c r="U29" s="73" t="s">
        <v>475</v>
      </c>
      <c r="W29" s="60">
        <v>0</v>
      </c>
    </row>
    <row r="30" spans="1:23" x14ac:dyDescent="0.25">
      <c r="A30" s="143"/>
      <c r="B30" s="49">
        <f>VLOOKUP(C30,'Connectors Pinout'!B:C,2,FALSE)</f>
        <v>45</v>
      </c>
      <c r="C30" s="11" t="s">
        <v>189</v>
      </c>
      <c r="D30" s="142"/>
      <c r="E30" s="76"/>
      <c r="F30" s="143"/>
      <c r="G30" s="49">
        <v>21</v>
      </c>
      <c r="H30" s="15" t="s">
        <v>502</v>
      </c>
      <c r="I30" s="144"/>
      <c r="K30" s="143"/>
      <c r="L30" s="49">
        <f>VLOOKUP(M30,'Connectors Pinout'!H:I,2,FALSE)</f>
        <v>78</v>
      </c>
      <c r="M30" s="11" t="s">
        <v>388</v>
      </c>
      <c r="N30" s="143"/>
      <c r="O30" s="76">
        <f t="shared" si="0"/>
        <v>1</v>
      </c>
      <c r="P30" s="143"/>
      <c r="Q30" s="49">
        <v>21</v>
      </c>
      <c r="R30" s="15" t="s">
        <v>330</v>
      </c>
      <c r="S30" s="141"/>
    </row>
    <row r="31" spans="1:23" x14ac:dyDescent="0.25">
      <c r="A31" s="143"/>
      <c r="B31" s="49">
        <f>VLOOKUP(C31,'Connectors Pinout'!B:C,2,FALSE)</f>
        <v>9</v>
      </c>
      <c r="C31" s="11" t="s">
        <v>417</v>
      </c>
      <c r="D31" s="142"/>
      <c r="E31" s="76"/>
      <c r="F31" s="143"/>
      <c r="G31" s="49">
        <v>22</v>
      </c>
      <c r="H31" s="15" t="s">
        <v>503</v>
      </c>
      <c r="I31" s="144"/>
      <c r="K31" s="143"/>
      <c r="L31" s="49">
        <f>VLOOKUP(M31,'Connectors Pinout'!H:I,2,FALSE)</f>
        <v>17</v>
      </c>
      <c r="M31" s="11" t="s">
        <v>411</v>
      </c>
      <c r="N31" s="143"/>
      <c r="O31" s="76">
        <f t="shared" si="0"/>
        <v>1</v>
      </c>
      <c r="P31" s="143"/>
      <c r="Q31" s="49">
        <v>22</v>
      </c>
      <c r="R31" s="15" t="s">
        <v>181</v>
      </c>
      <c r="S31" s="141"/>
    </row>
    <row r="32" spans="1:23" x14ac:dyDescent="0.25">
      <c r="A32" s="143"/>
      <c r="B32" s="47" t="s">
        <v>442</v>
      </c>
      <c r="C32" s="11"/>
      <c r="D32" s="142"/>
      <c r="E32" s="76"/>
      <c r="F32" s="143"/>
      <c r="G32" s="49">
        <v>23</v>
      </c>
      <c r="H32" s="15" t="s">
        <v>442</v>
      </c>
      <c r="I32" s="144"/>
      <c r="K32" s="143"/>
      <c r="L32" s="47" t="s">
        <v>442</v>
      </c>
      <c r="N32" s="143"/>
      <c r="O32" s="76">
        <f t="shared" si="0"/>
        <v>0</v>
      </c>
      <c r="P32" s="143"/>
      <c r="Q32" s="49">
        <v>23</v>
      </c>
      <c r="R32" s="15" t="s">
        <v>442</v>
      </c>
      <c r="S32" s="141"/>
    </row>
    <row r="33" spans="1:23" x14ac:dyDescent="0.25">
      <c r="A33" s="143"/>
      <c r="D33" s="142"/>
      <c r="E33" s="76"/>
      <c r="F33" s="143"/>
      <c r="G33" s="49">
        <v>24</v>
      </c>
      <c r="I33" s="144"/>
      <c r="K33" s="143"/>
      <c r="N33" s="143"/>
      <c r="O33" s="76">
        <f t="shared" si="0"/>
        <v>0</v>
      </c>
      <c r="P33" s="143"/>
      <c r="Q33" s="49">
        <v>24</v>
      </c>
      <c r="S33" s="141"/>
    </row>
    <row r="34" spans="1:23" x14ac:dyDescent="0.25">
      <c r="A34" s="143"/>
      <c r="C34" s="11"/>
      <c r="D34" s="142"/>
      <c r="E34" s="76"/>
      <c r="F34" s="47"/>
      <c r="K34" s="143"/>
      <c r="N34" s="143"/>
      <c r="O34" s="76">
        <f t="shared" si="0"/>
        <v>0</v>
      </c>
      <c r="P34" s="47"/>
    </row>
    <row r="35" spans="1:23" x14ac:dyDescent="0.25">
      <c r="A35" s="143"/>
      <c r="C35" s="11"/>
      <c r="D35" s="142"/>
      <c r="E35" s="76"/>
      <c r="F35" s="47"/>
      <c r="K35" s="143"/>
      <c r="N35" s="143"/>
      <c r="O35" s="76">
        <f t="shared" si="0"/>
        <v>0</v>
      </c>
      <c r="P35" s="47"/>
    </row>
    <row r="36" spans="1:23" ht="15" customHeight="1" x14ac:dyDescent="0.25">
      <c r="A36" s="143"/>
      <c r="B36" s="49">
        <f>VLOOKUP(C36,'Connectors Pinout'!B:C,2,FALSE)</f>
        <v>1</v>
      </c>
      <c r="C36" s="11" t="s">
        <v>22</v>
      </c>
      <c r="D36" s="142"/>
      <c r="E36" s="76"/>
      <c r="F36" s="143" t="s">
        <v>385</v>
      </c>
      <c r="G36" s="49">
        <v>1</v>
      </c>
      <c r="H36" s="15" t="s">
        <v>504</v>
      </c>
      <c r="I36" s="144" t="s">
        <v>446</v>
      </c>
      <c r="K36" s="143"/>
      <c r="L36" s="49">
        <f>VLOOKUP(M36,'Connectors Pinout'!H:I,2,FALSE)</f>
        <v>1</v>
      </c>
      <c r="M36" s="11" t="s">
        <v>144</v>
      </c>
      <c r="N36" s="143"/>
      <c r="O36" s="76">
        <f t="shared" si="0"/>
        <v>1</v>
      </c>
      <c r="P36" s="143" t="s">
        <v>382</v>
      </c>
      <c r="Q36" s="49">
        <v>1</v>
      </c>
      <c r="R36" s="15" t="s">
        <v>331</v>
      </c>
      <c r="S36" s="141" t="s">
        <v>440</v>
      </c>
      <c r="U36" s="73" t="s">
        <v>474</v>
      </c>
      <c r="V36" s="60">
        <v>14.5</v>
      </c>
    </row>
    <row r="37" spans="1:23" x14ac:dyDescent="0.25">
      <c r="A37" s="143"/>
      <c r="B37" s="49">
        <f>VLOOKUP(C37,'Connectors Pinout'!B:C,2,FALSE)</f>
        <v>2</v>
      </c>
      <c r="C37" s="11" t="s">
        <v>26</v>
      </c>
      <c r="D37" s="142"/>
      <c r="E37" s="76"/>
      <c r="F37" s="143"/>
      <c r="G37" s="49">
        <v>2</v>
      </c>
      <c r="H37" s="15" t="s">
        <v>505</v>
      </c>
      <c r="I37" s="144"/>
      <c r="K37" s="143"/>
      <c r="L37" s="49">
        <f>VLOOKUP(M37,'Connectors Pinout'!H:I,2,FALSE)</f>
        <v>2</v>
      </c>
      <c r="M37" s="11" t="s">
        <v>145</v>
      </c>
      <c r="N37" s="143"/>
      <c r="O37" s="76">
        <f t="shared" si="0"/>
        <v>1</v>
      </c>
      <c r="P37" s="143"/>
      <c r="Q37" s="49">
        <v>2</v>
      </c>
      <c r="R37" s="15" t="s">
        <v>332</v>
      </c>
      <c r="S37" s="141"/>
      <c r="U37" s="73" t="s">
        <v>474</v>
      </c>
      <c r="V37" s="60">
        <v>14.5</v>
      </c>
    </row>
    <row r="38" spans="1:23" x14ac:dyDescent="0.25">
      <c r="A38" s="143"/>
      <c r="B38" s="49">
        <f>VLOOKUP(C38,'Connectors Pinout'!B:C,2,FALSE)</f>
        <v>3</v>
      </c>
      <c r="C38" s="11" t="s">
        <v>31</v>
      </c>
      <c r="D38" s="142"/>
      <c r="E38" s="76"/>
      <c r="F38" s="143"/>
      <c r="G38" s="49">
        <v>3</v>
      </c>
      <c r="H38" s="15" t="s">
        <v>506</v>
      </c>
      <c r="I38" s="144"/>
      <c r="K38" s="143"/>
      <c r="L38" s="81">
        <f>VLOOKUP(M38,'Connectors Pinout'!H:I,2,FALSE)</f>
        <v>3</v>
      </c>
      <c r="M38" s="11" t="s">
        <v>147</v>
      </c>
      <c r="N38" s="143"/>
      <c r="O38" s="76">
        <f t="shared" si="0"/>
        <v>1</v>
      </c>
      <c r="P38" s="143"/>
      <c r="Q38" s="49">
        <v>3</v>
      </c>
      <c r="R38" s="15" t="s">
        <v>333</v>
      </c>
      <c r="S38" s="141"/>
      <c r="U38" s="73" t="s">
        <v>474</v>
      </c>
      <c r="V38" s="60">
        <v>14.5</v>
      </c>
    </row>
    <row r="39" spans="1:23" x14ac:dyDescent="0.25">
      <c r="A39" s="143"/>
      <c r="B39" s="49">
        <f>VLOOKUP(C39,'Connectors Pinout'!B:C,2,FALSE)</f>
        <v>4</v>
      </c>
      <c r="C39" s="11" t="s">
        <v>34</v>
      </c>
      <c r="D39" s="142"/>
      <c r="E39" s="76"/>
      <c r="F39" s="143"/>
      <c r="G39" s="49">
        <v>4</v>
      </c>
      <c r="H39" s="15" t="s">
        <v>507</v>
      </c>
      <c r="I39" s="144"/>
      <c r="K39" s="143"/>
      <c r="L39" s="81">
        <f>VLOOKUP(M39,'Connectors Pinout'!H:I,2,FALSE)</f>
        <v>4</v>
      </c>
      <c r="M39" s="11" t="s">
        <v>148</v>
      </c>
      <c r="N39" s="143"/>
      <c r="O39" s="76">
        <f t="shared" si="0"/>
        <v>1</v>
      </c>
      <c r="P39" s="143"/>
      <c r="Q39" s="49">
        <v>4</v>
      </c>
      <c r="R39" s="15" t="s">
        <v>334</v>
      </c>
      <c r="S39" s="141"/>
      <c r="U39" s="73" t="s">
        <v>474</v>
      </c>
      <c r="V39" s="60">
        <v>14.5</v>
      </c>
    </row>
    <row r="40" spans="1:23" x14ac:dyDescent="0.25">
      <c r="A40" s="143"/>
      <c r="B40" s="49">
        <f>VLOOKUP(C40,'Connectors Pinout'!B:C,2,FALSE)</f>
        <v>64</v>
      </c>
      <c r="C40" s="11" t="s">
        <v>285</v>
      </c>
      <c r="D40" s="142"/>
      <c r="E40" s="76"/>
      <c r="F40" s="143"/>
      <c r="G40" s="49">
        <v>5</v>
      </c>
      <c r="H40" s="15" t="s">
        <v>508</v>
      </c>
      <c r="I40" s="144"/>
      <c r="K40" s="143"/>
      <c r="L40" s="81">
        <f>VLOOKUP(M40,'Connectors Pinout'!H:I,2,FALSE)</f>
        <v>34</v>
      </c>
      <c r="M40" s="11" t="s">
        <v>177</v>
      </c>
      <c r="N40" s="143"/>
      <c r="O40" s="76">
        <f t="shared" si="0"/>
        <v>1</v>
      </c>
      <c r="P40" s="143"/>
      <c r="Q40" s="49">
        <v>5</v>
      </c>
      <c r="R40" s="15" t="s">
        <v>335</v>
      </c>
      <c r="S40" s="141"/>
      <c r="U40" s="73" t="s">
        <v>475</v>
      </c>
      <c r="V40" s="60">
        <v>1</v>
      </c>
    </row>
    <row r="41" spans="1:23" x14ac:dyDescent="0.25">
      <c r="A41" s="143"/>
      <c r="B41" s="49">
        <f>VLOOKUP(C41,'Connectors Pinout'!B:C,2,FALSE)</f>
        <v>65</v>
      </c>
      <c r="C41" s="11" t="s">
        <v>286</v>
      </c>
      <c r="D41" s="142"/>
      <c r="E41" s="76"/>
      <c r="F41" s="143"/>
      <c r="G41" s="49">
        <v>6</v>
      </c>
      <c r="H41" s="15" t="s">
        <v>509</v>
      </c>
      <c r="I41" s="144"/>
      <c r="K41" s="143"/>
      <c r="L41" s="81">
        <f>VLOOKUP(M41,'Connectors Pinout'!H:I,2,FALSE)</f>
        <v>35</v>
      </c>
      <c r="M41" s="11" t="s">
        <v>178</v>
      </c>
      <c r="N41" s="143"/>
      <c r="O41" s="76">
        <f t="shared" si="0"/>
        <v>1</v>
      </c>
      <c r="P41" s="143"/>
      <c r="Q41" s="49">
        <v>6</v>
      </c>
      <c r="R41" s="15" t="s">
        <v>336</v>
      </c>
      <c r="S41" s="141"/>
      <c r="U41" s="73" t="s">
        <v>475</v>
      </c>
      <c r="V41" s="60">
        <v>1</v>
      </c>
    </row>
    <row r="42" spans="1:23" x14ac:dyDescent="0.25">
      <c r="A42" s="143"/>
      <c r="B42" s="49">
        <f>VLOOKUP(C42,'Connectors Pinout'!B:C,2,FALSE)</f>
        <v>100</v>
      </c>
      <c r="C42" s="11" t="s">
        <v>300</v>
      </c>
      <c r="D42" s="142"/>
      <c r="E42" s="76"/>
      <c r="F42" s="143"/>
      <c r="G42" s="49">
        <v>7</v>
      </c>
      <c r="H42" s="15" t="s">
        <v>510</v>
      </c>
      <c r="I42" s="144"/>
      <c r="K42" s="143"/>
      <c r="L42" s="49">
        <f>VLOOKUP(M42,'Connectors Pinout'!H:I,2,FALSE)</f>
        <v>36</v>
      </c>
      <c r="M42" s="11" t="s">
        <v>179</v>
      </c>
      <c r="N42" s="143"/>
      <c r="O42" s="76">
        <f t="shared" si="0"/>
        <v>1</v>
      </c>
      <c r="P42" s="143"/>
      <c r="Q42" s="49">
        <v>7</v>
      </c>
      <c r="R42" s="15" t="s">
        <v>337</v>
      </c>
      <c r="S42" s="141"/>
      <c r="U42" s="73" t="s">
        <v>475</v>
      </c>
      <c r="V42" s="60">
        <v>0</v>
      </c>
    </row>
    <row r="43" spans="1:23" x14ac:dyDescent="0.25">
      <c r="A43" s="143"/>
      <c r="B43" s="49">
        <f>VLOOKUP(C43,'Connectors Pinout'!B:C,2,FALSE)</f>
        <v>63</v>
      </c>
      <c r="C43" s="11" t="s">
        <v>200</v>
      </c>
      <c r="D43" s="142"/>
      <c r="E43" s="76"/>
      <c r="F43" s="143"/>
      <c r="G43" s="49">
        <v>8</v>
      </c>
      <c r="H43" s="15" t="s">
        <v>511</v>
      </c>
      <c r="I43" s="144"/>
      <c r="K43" s="143"/>
      <c r="L43" s="49">
        <f>VLOOKUP(M43,'Connectors Pinout'!H:I,2,FALSE)</f>
        <v>57</v>
      </c>
      <c r="M43" s="11" t="s">
        <v>213</v>
      </c>
      <c r="N43" s="143"/>
      <c r="O43" s="76">
        <f t="shared" si="0"/>
        <v>1</v>
      </c>
      <c r="P43" s="143"/>
      <c r="Q43" s="49">
        <v>8</v>
      </c>
      <c r="R43" s="15" t="s">
        <v>338</v>
      </c>
      <c r="S43" s="141"/>
      <c r="U43" s="73" t="s">
        <v>475</v>
      </c>
      <c r="W43" s="60">
        <v>1</v>
      </c>
    </row>
    <row r="44" spans="1:23" x14ac:dyDescent="0.25">
      <c r="A44" s="143"/>
      <c r="B44" s="49">
        <f>VLOOKUP(C44,'Connectors Pinout'!B:C,2,FALSE)</f>
        <v>25</v>
      </c>
      <c r="C44" s="11" t="s">
        <v>68</v>
      </c>
      <c r="D44" s="142"/>
      <c r="E44" s="76"/>
      <c r="F44" s="143"/>
      <c r="G44" s="49">
        <v>9</v>
      </c>
      <c r="H44" s="15" t="s">
        <v>512</v>
      </c>
      <c r="I44" s="144"/>
      <c r="K44" s="143"/>
      <c r="L44" s="49">
        <f>VLOOKUP(M44,'Connectors Pinout'!H:I,2,FALSE)</f>
        <v>58</v>
      </c>
      <c r="M44" s="11" t="s">
        <v>214</v>
      </c>
      <c r="N44" s="143"/>
      <c r="O44" s="76">
        <f t="shared" si="0"/>
        <v>1</v>
      </c>
      <c r="P44" s="143"/>
      <c r="Q44" s="49">
        <v>9</v>
      </c>
      <c r="R44" s="15" t="s">
        <v>339</v>
      </c>
      <c r="S44" s="141"/>
      <c r="U44" s="73" t="s">
        <v>475</v>
      </c>
      <c r="W44" s="60">
        <v>1</v>
      </c>
    </row>
    <row r="45" spans="1:23" x14ac:dyDescent="0.25">
      <c r="A45" s="143"/>
      <c r="B45" s="49">
        <f>VLOOKUP(C45,'Connectors Pinout'!B:C,2,FALSE)</f>
        <v>26</v>
      </c>
      <c r="C45" s="11" t="s">
        <v>69</v>
      </c>
      <c r="D45" s="142"/>
      <c r="E45" s="76"/>
      <c r="F45" s="143"/>
      <c r="G45" s="49">
        <v>10</v>
      </c>
      <c r="H45" s="15" t="s">
        <v>513</v>
      </c>
      <c r="I45" s="144"/>
      <c r="K45" s="143"/>
      <c r="L45" s="49">
        <f>VLOOKUP(M45,'Connectors Pinout'!H:I,2,FALSE)</f>
        <v>59</v>
      </c>
      <c r="M45" s="11" t="s">
        <v>215</v>
      </c>
      <c r="N45" s="143"/>
      <c r="O45" s="76">
        <f t="shared" si="0"/>
        <v>1</v>
      </c>
      <c r="P45" s="143"/>
      <c r="Q45" s="49">
        <v>10</v>
      </c>
      <c r="R45" s="15" t="s">
        <v>340</v>
      </c>
      <c r="S45" s="141"/>
      <c r="U45" s="73" t="s">
        <v>478</v>
      </c>
      <c r="W45" s="60">
        <v>2</v>
      </c>
    </row>
    <row r="46" spans="1:23" x14ac:dyDescent="0.25">
      <c r="A46" s="143"/>
      <c r="B46" s="49">
        <f>VLOOKUP(C46,'Connectors Pinout'!B:C,2,FALSE)</f>
        <v>27</v>
      </c>
      <c r="C46" s="11" t="s">
        <v>72</v>
      </c>
      <c r="D46" s="142"/>
      <c r="E46" s="76"/>
      <c r="F46" s="143"/>
      <c r="G46" s="49">
        <v>11</v>
      </c>
      <c r="H46" s="15" t="s">
        <v>514</v>
      </c>
      <c r="I46" s="144"/>
      <c r="K46" s="143"/>
      <c r="L46" s="49">
        <f>VLOOKUP(M46,'Connectors Pinout'!H:I,2,FALSE)</f>
        <v>60</v>
      </c>
      <c r="M46" s="11" t="s">
        <v>216</v>
      </c>
      <c r="N46" s="143"/>
      <c r="O46" s="76">
        <f t="shared" si="0"/>
        <v>1</v>
      </c>
      <c r="P46" s="143"/>
      <c r="Q46" s="49">
        <v>11</v>
      </c>
      <c r="R46" s="15" t="s">
        <v>341</v>
      </c>
      <c r="S46" s="141"/>
      <c r="U46" s="73" t="s">
        <v>478</v>
      </c>
      <c r="W46" s="60">
        <v>2</v>
      </c>
    </row>
    <row r="47" spans="1:23" x14ac:dyDescent="0.25">
      <c r="A47" s="143"/>
      <c r="B47" s="49">
        <f>VLOOKUP(C47,'Connectors Pinout'!B:C,2,FALSE)</f>
        <v>28</v>
      </c>
      <c r="C47" s="11" t="s">
        <v>75</v>
      </c>
      <c r="D47" s="142"/>
      <c r="E47" s="76"/>
      <c r="F47" s="143"/>
      <c r="G47" s="49">
        <v>12</v>
      </c>
      <c r="H47" s="15" t="s">
        <v>515</v>
      </c>
      <c r="I47" s="144"/>
      <c r="K47" s="143"/>
      <c r="L47" s="49">
        <f>VLOOKUP(M47,'Connectors Pinout'!H:I,2,FALSE)</f>
        <v>61</v>
      </c>
      <c r="M47" s="11" t="s">
        <v>217</v>
      </c>
      <c r="N47" s="143"/>
      <c r="O47" s="76">
        <f t="shared" si="0"/>
        <v>1</v>
      </c>
      <c r="P47" s="143"/>
      <c r="Q47" s="49">
        <v>12</v>
      </c>
      <c r="R47" s="15" t="s">
        <v>342</v>
      </c>
      <c r="S47" s="141"/>
      <c r="U47" s="73" t="s">
        <v>475</v>
      </c>
      <c r="W47" s="60">
        <v>1</v>
      </c>
    </row>
    <row r="48" spans="1:23" x14ac:dyDescent="0.25">
      <c r="A48" s="143"/>
      <c r="B48" s="49">
        <f>VLOOKUP(C48,'Connectors Pinout'!B:C,2,FALSE)</f>
        <v>29</v>
      </c>
      <c r="C48" s="11" t="s">
        <v>78</v>
      </c>
      <c r="D48" s="142"/>
      <c r="E48" s="76"/>
      <c r="F48" s="143"/>
      <c r="G48" s="49">
        <v>13</v>
      </c>
      <c r="H48" s="15" t="s">
        <v>516</v>
      </c>
      <c r="I48" s="144"/>
      <c r="K48" s="143"/>
      <c r="L48" s="49">
        <f>VLOOKUP(M48,'Connectors Pinout'!H:I,2,FALSE)</f>
        <v>62</v>
      </c>
      <c r="M48" s="11" t="s">
        <v>218</v>
      </c>
      <c r="N48" s="143"/>
      <c r="O48" s="76">
        <f t="shared" si="0"/>
        <v>1</v>
      </c>
      <c r="P48" s="143"/>
      <c r="Q48" s="49">
        <v>13</v>
      </c>
      <c r="R48" s="15" t="s">
        <v>343</v>
      </c>
      <c r="S48" s="141"/>
      <c r="U48" s="73" t="s">
        <v>475</v>
      </c>
      <c r="W48" s="60">
        <v>1</v>
      </c>
    </row>
    <row r="49" spans="1:23" x14ac:dyDescent="0.25">
      <c r="A49" s="143"/>
      <c r="B49" s="49">
        <f>VLOOKUP(C49,'Connectors Pinout'!B:C,2,FALSE)</f>
        <v>30</v>
      </c>
      <c r="C49" s="11" t="s">
        <v>82</v>
      </c>
      <c r="D49" s="142"/>
      <c r="E49" s="76"/>
      <c r="F49" s="143"/>
      <c r="G49" s="49">
        <v>14</v>
      </c>
      <c r="H49" s="15" t="s">
        <v>517</v>
      </c>
      <c r="I49" s="144"/>
      <c r="K49" s="143"/>
      <c r="L49" s="49">
        <f>VLOOKUP(M49,'Connectors Pinout'!H:I,2,FALSE)</f>
        <v>63</v>
      </c>
      <c r="M49" s="11" t="s">
        <v>219</v>
      </c>
      <c r="N49" s="143"/>
      <c r="O49" s="76">
        <f t="shared" si="0"/>
        <v>1</v>
      </c>
      <c r="P49" s="143"/>
      <c r="Q49" s="49">
        <v>14</v>
      </c>
      <c r="R49" s="15" t="s">
        <v>344</v>
      </c>
      <c r="S49" s="141"/>
      <c r="U49" s="73" t="s">
        <v>475</v>
      </c>
      <c r="W49" s="60">
        <v>0</v>
      </c>
    </row>
    <row r="50" spans="1:23" x14ac:dyDescent="0.25">
      <c r="A50" s="143"/>
      <c r="B50" s="49">
        <f>VLOOKUP(C50,'Connectors Pinout'!B:C,2,FALSE)</f>
        <v>31</v>
      </c>
      <c r="C50" s="11" t="s">
        <v>85</v>
      </c>
      <c r="D50" s="142"/>
      <c r="E50" s="76"/>
      <c r="F50" s="143"/>
      <c r="G50" s="49">
        <v>15</v>
      </c>
      <c r="H50" s="15" t="s">
        <v>518</v>
      </c>
      <c r="I50" s="144"/>
      <c r="K50" s="143"/>
      <c r="L50" s="49">
        <f>VLOOKUP(M50,'Connectors Pinout'!H:I,2,FALSE)</f>
        <v>64</v>
      </c>
      <c r="M50" s="11" t="s">
        <v>224</v>
      </c>
      <c r="N50" s="143"/>
      <c r="O50" s="76">
        <f t="shared" si="0"/>
        <v>1</v>
      </c>
      <c r="P50" s="143"/>
      <c r="Q50" s="49">
        <v>15</v>
      </c>
      <c r="R50" s="15" t="s">
        <v>345</v>
      </c>
      <c r="S50" s="141"/>
      <c r="U50" s="73" t="s">
        <v>475</v>
      </c>
      <c r="W50" s="60">
        <v>0</v>
      </c>
    </row>
    <row r="51" spans="1:23" x14ac:dyDescent="0.25">
      <c r="A51" s="143"/>
      <c r="B51" s="49">
        <f>VLOOKUP(C51,'Connectors Pinout'!B:C,2,FALSE)</f>
        <v>18</v>
      </c>
      <c r="C51" s="11" t="s">
        <v>410</v>
      </c>
      <c r="D51" s="142"/>
      <c r="E51" s="76"/>
      <c r="F51" s="143"/>
      <c r="G51" s="49">
        <v>16</v>
      </c>
      <c r="H51" s="15" t="s">
        <v>519</v>
      </c>
      <c r="I51" s="144"/>
      <c r="K51" s="143"/>
      <c r="L51" s="49">
        <f>VLOOKUP(M51,'Connectors Pinout'!H:I,2,FALSE)</f>
        <v>65</v>
      </c>
      <c r="M51" s="11" t="s">
        <v>227</v>
      </c>
      <c r="N51" s="143"/>
      <c r="O51" s="76">
        <f t="shared" si="0"/>
        <v>1</v>
      </c>
      <c r="P51" s="143"/>
      <c r="Q51" s="49">
        <v>16</v>
      </c>
      <c r="R51" s="15" t="s">
        <v>181</v>
      </c>
      <c r="S51" s="141"/>
    </row>
    <row r="52" spans="1:23" x14ac:dyDescent="0.25">
      <c r="A52" s="143"/>
      <c r="B52" s="47" t="s">
        <v>442</v>
      </c>
      <c r="C52" s="11"/>
      <c r="D52" s="142"/>
      <c r="E52" s="76"/>
      <c r="F52" s="143"/>
      <c r="G52" s="49">
        <v>17</v>
      </c>
      <c r="H52" s="15" t="s">
        <v>442</v>
      </c>
      <c r="I52" s="144"/>
      <c r="K52" s="143"/>
      <c r="L52" s="47" t="s">
        <v>442</v>
      </c>
      <c r="N52" s="143"/>
      <c r="O52" s="76">
        <f t="shared" si="0"/>
        <v>0</v>
      </c>
      <c r="P52" s="143"/>
      <c r="Q52" s="49">
        <v>17</v>
      </c>
      <c r="R52" s="15" t="s">
        <v>442</v>
      </c>
      <c r="S52" s="141"/>
    </row>
    <row r="53" spans="1:23" x14ac:dyDescent="0.25">
      <c r="A53" s="143"/>
      <c r="D53" s="142"/>
      <c r="E53" s="76"/>
      <c r="F53" s="143"/>
      <c r="G53" s="49">
        <v>18</v>
      </c>
      <c r="I53" s="144"/>
      <c r="K53" s="143"/>
      <c r="N53" s="143"/>
      <c r="O53" s="76">
        <f t="shared" si="0"/>
        <v>0</v>
      </c>
      <c r="P53" s="143"/>
      <c r="Q53" s="49">
        <v>18</v>
      </c>
      <c r="S53" s="141"/>
    </row>
    <row r="54" spans="1:23" x14ac:dyDescent="0.25">
      <c r="A54" s="143"/>
      <c r="C54" s="11"/>
      <c r="D54" s="142"/>
      <c r="E54" s="76"/>
      <c r="F54" s="143"/>
      <c r="G54" s="49">
        <v>19</v>
      </c>
      <c r="I54" s="144"/>
      <c r="K54" s="143"/>
      <c r="N54" s="143"/>
      <c r="O54" s="76">
        <f t="shared" si="0"/>
        <v>0</v>
      </c>
      <c r="P54" s="143"/>
      <c r="Q54" s="49">
        <v>19</v>
      </c>
      <c r="S54" s="141"/>
    </row>
    <row r="55" spans="1:23" x14ac:dyDescent="0.25">
      <c r="A55" s="143"/>
      <c r="B55" s="49">
        <f>VLOOKUP(C55,'Connectors Pinout'!B:C,2,FALSE)</f>
        <v>99</v>
      </c>
      <c r="C55" s="11" t="s">
        <v>299</v>
      </c>
      <c r="D55" s="142"/>
      <c r="E55" s="76"/>
      <c r="F55" s="143"/>
      <c r="G55" s="49">
        <v>20</v>
      </c>
      <c r="H55" s="15" t="s">
        <v>520</v>
      </c>
      <c r="I55" s="144"/>
      <c r="K55" s="143"/>
      <c r="L55" s="49">
        <f>VLOOKUP(M55,'Connectors Pinout'!H:I,2,FALSE)</f>
        <v>25</v>
      </c>
      <c r="M55" s="11" t="s">
        <v>412</v>
      </c>
      <c r="N55" s="143"/>
      <c r="O55" s="76">
        <f t="shared" si="0"/>
        <v>1</v>
      </c>
      <c r="P55" s="143"/>
      <c r="Q55" s="49">
        <v>20</v>
      </c>
      <c r="R55" s="15" t="s">
        <v>346</v>
      </c>
      <c r="S55" s="141"/>
      <c r="U55" s="73" t="s">
        <v>475</v>
      </c>
      <c r="W55" s="60">
        <v>1</v>
      </c>
    </row>
    <row r="56" spans="1:23" x14ac:dyDescent="0.25">
      <c r="A56" s="143"/>
      <c r="C56" s="11"/>
      <c r="D56" s="142"/>
      <c r="E56" s="76"/>
      <c r="F56" s="47"/>
      <c r="K56" s="143"/>
      <c r="N56" s="143"/>
      <c r="O56" s="76">
        <f t="shared" si="0"/>
        <v>0</v>
      </c>
      <c r="P56" s="47"/>
    </row>
    <row r="57" spans="1:23" x14ac:dyDescent="0.25">
      <c r="A57" s="143"/>
      <c r="C57" s="11"/>
      <c r="D57" s="142"/>
      <c r="E57" s="76"/>
      <c r="F57" s="47"/>
      <c r="K57" s="143"/>
      <c r="N57" s="143"/>
      <c r="O57" s="76">
        <f t="shared" si="0"/>
        <v>0</v>
      </c>
      <c r="P57" s="47"/>
    </row>
    <row r="58" spans="1:23" ht="15" customHeight="1" x14ac:dyDescent="0.25">
      <c r="A58" s="143"/>
      <c r="B58" s="49">
        <f>VLOOKUP(C58,'Connectors Pinout'!B:C,2,FALSE)</f>
        <v>5</v>
      </c>
      <c r="C58" s="11" t="s">
        <v>38</v>
      </c>
      <c r="D58" s="142"/>
      <c r="E58" s="76"/>
      <c r="F58" s="143" t="s">
        <v>386</v>
      </c>
      <c r="G58" s="49">
        <v>1</v>
      </c>
      <c r="H58" s="15" t="s">
        <v>521</v>
      </c>
      <c r="I58" s="144" t="s">
        <v>447</v>
      </c>
      <c r="K58" s="143"/>
      <c r="L58" s="49">
        <f>VLOOKUP(M58,'Connectors Pinout'!H:I,2,FALSE)</f>
        <v>5</v>
      </c>
      <c r="M58" s="11" t="s">
        <v>149</v>
      </c>
      <c r="N58" s="143"/>
      <c r="O58" s="76">
        <f t="shared" si="0"/>
        <v>1</v>
      </c>
      <c r="P58" s="143" t="s">
        <v>383</v>
      </c>
      <c r="Q58" s="49">
        <v>1</v>
      </c>
      <c r="R58" s="15" t="s">
        <v>347</v>
      </c>
      <c r="S58" s="141" t="s">
        <v>439</v>
      </c>
      <c r="U58" s="73" t="s">
        <v>474</v>
      </c>
      <c r="V58" s="60">
        <v>11</v>
      </c>
    </row>
    <row r="59" spans="1:23" x14ac:dyDescent="0.25">
      <c r="A59" s="143"/>
      <c r="B59" s="49">
        <f>VLOOKUP(C59,'Connectors Pinout'!B:C,2,FALSE)</f>
        <v>6</v>
      </c>
      <c r="C59" s="11" t="s">
        <v>41</v>
      </c>
      <c r="D59" s="142"/>
      <c r="E59" s="76"/>
      <c r="F59" s="143"/>
      <c r="G59" s="49">
        <v>2</v>
      </c>
      <c r="H59" s="15" t="s">
        <v>522</v>
      </c>
      <c r="I59" s="144"/>
      <c r="K59" s="143"/>
      <c r="L59" s="49">
        <f>VLOOKUP(M59,'Connectors Pinout'!H:I,2,FALSE)</f>
        <v>6</v>
      </c>
      <c r="M59" s="11" t="s">
        <v>151</v>
      </c>
      <c r="N59" s="143"/>
      <c r="O59" s="76">
        <f t="shared" si="0"/>
        <v>1</v>
      </c>
      <c r="P59" s="143"/>
      <c r="Q59" s="49">
        <v>2</v>
      </c>
      <c r="R59" s="15" t="s">
        <v>348</v>
      </c>
      <c r="S59" s="141"/>
      <c r="U59" s="73" t="s">
        <v>474</v>
      </c>
      <c r="V59" s="60">
        <v>11</v>
      </c>
    </row>
    <row r="60" spans="1:23" x14ac:dyDescent="0.25">
      <c r="A60" s="143"/>
      <c r="B60" s="49">
        <f>VLOOKUP(C60,'Connectors Pinout'!B:C,2,FALSE)</f>
        <v>7</v>
      </c>
      <c r="C60" s="11" t="s">
        <v>44</v>
      </c>
      <c r="D60" s="142"/>
      <c r="E60" s="76"/>
      <c r="F60" s="143"/>
      <c r="G60" s="49">
        <v>3</v>
      </c>
      <c r="H60" s="15" t="s">
        <v>523</v>
      </c>
      <c r="I60" s="144"/>
      <c r="K60" s="143"/>
      <c r="L60" s="49">
        <f>VLOOKUP(M60,'Connectors Pinout'!H:I,2,FALSE)</f>
        <v>7</v>
      </c>
      <c r="M60" s="11" t="s">
        <v>152</v>
      </c>
      <c r="N60" s="143"/>
      <c r="O60" s="76">
        <f t="shared" si="0"/>
        <v>1</v>
      </c>
      <c r="P60" s="143"/>
      <c r="Q60" s="49">
        <v>3</v>
      </c>
      <c r="R60" s="15" t="s">
        <v>349</v>
      </c>
      <c r="S60" s="141"/>
      <c r="U60" s="73" t="s">
        <v>474</v>
      </c>
      <c r="V60" s="60">
        <v>11</v>
      </c>
    </row>
    <row r="61" spans="1:23" x14ac:dyDescent="0.25">
      <c r="A61" s="143"/>
      <c r="B61" s="49">
        <f>VLOOKUP(C61,'Connectors Pinout'!B:C,2,FALSE)</f>
        <v>8</v>
      </c>
      <c r="C61" s="11" t="s">
        <v>48</v>
      </c>
      <c r="D61" s="142"/>
      <c r="E61" s="76"/>
      <c r="F61" s="143"/>
      <c r="G61" s="49">
        <v>4</v>
      </c>
      <c r="H61" s="15" t="s">
        <v>524</v>
      </c>
      <c r="I61" s="144"/>
      <c r="K61" s="143"/>
      <c r="L61" s="49">
        <f>VLOOKUP(M61,'Connectors Pinout'!H:I,2,FALSE)</f>
        <v>8</v>
      </c>
      <c r="M61" s="11" t="s">
        <v>153</v>
      </c>
      <c r="N61" s="143"/>
      <c r="O61" s="76">
        <f t="shared" si="0"/>
        <v>1</v>
      </c>
      <c r="P61" s="143"/>
      <c r="Q61" s="49">
        <v>4</v>
      </c>
      <c r="R61" s="15" t="s">
        <v>350</v>
      </c>
      <c r="S61" s="141"/>
      <c r="U61" s="73" t="s">
        <v>474</v>
      </c>
      <c r="V61" s="60">
        <v>11</v>
      </c>
    </row>
    <row r="62" spans="1:23" x14ac:dyDescent="0.25">
      <c r="A62" s="143"/>
      <c r="B62" s="49">
        <f>VLOOKUP(C62,'Connectors Pinout'!B:C,2,FALSE)</f>
        <v>68</v>
      </c>
      <c r="C62" s="11" t="s">
        <v>288</v>
      </c>
      <c r="D62" s="142"/>
      <c r="E62" s="76"/>
      <c r="F62" s="143"/>
      <c r="G62" s="49">
        <v>5</v>
      </c>
      <c r="H62" s="15" t="s">
        <v>525</v>
      </c>
      <c r="I62" s="144"/>
      <c r="K62" s="143"/>
      <c r="L62" s="49">
        <f>VLOOKUP(M62,'Connectors Pinout'!H:I,2,FALSE)</f>
        <v>37</v>
      </c>
      <c r="M62" s="11" t="s">
        <v>180</v>
      </c>
      <c r="N62" s="143"/>
      <c r="O62" s="76">
        <f t="shared" si="0"/>
        <v>1</v>
      </c>
      <c r="P62" s="143"/>
      <c r="Q62" s="49">
        <v>5</v>
      </c>
      <c r="R62" s="15" t="s">
        <v>351</v>
      </c>
      <c r="S62" s="141"/>
      <c r="U62" s="73" t="s">
        <v>475</v>
      </c>
      <c r="V62" s="60">
        <v>1</v>
      </c>
    </row>
    <row r="63" spans="1:23" x14ac:dyDescent="0.25">
      <c r="A63" s="143"/>
      <c r="B63" s="49">
        <f>VLOOKUP(C63,'Connectors Pinout'!B:C,2,FALSE)</f>
        <v>72</v>
      </c>
      <c r="C63" s="11" t="s">
        <v>291</v>
      </c>
      <c r="D63" s="142"/>
      <c r="E63" s="76"/>
      <c r="F63" s="143"/>
      <c r="G63" s="49">
        <v>6</v>
      </c>
      <c r="H63" s="15" t="s">
        <v>526</v>
      </c>
      <c r="I63" s="144"/>
      <c r="K63" s="143"/>
      <c r="L63" s="49">
        <f>VLOOKUP(M63,'Connectors Pinout'!H:I,2,FALSE)</f>
        <v>38</v>
      </c>
      <c r="M63" s="11" t="s">
        <v>182</v>
      </c>
      <c r="N63" s="143"/>
      <c r="O63" s="76">
        <f t="shared" si="0"/>
        <v>1</v>
      </c>
      <c r="P63" s="143"/>
      <c r="Q63" s="49">
        <v>6</v>
      </c>
      <c r="R63" s="15" t="s">
        <v>352</v>
      </c>
      <c r="S63" s="141"/>
      <c r="U63" s="73" t="s">
        <v>475</v>
      </c>
      <c r="V63" s="60">
        <v>1</v>
      </c>
    </row>
    <row r="64" spans="1:23" x14ac:dyDescent="0.25">
      <c r="A64" s="143"/>
      <c r="B64" s="49">
        <f>VLOOKUP(C64,'Connectors Pinout'!B:C,2,FALSE)</f>
        <v>67</v>
      </c>
      <c r="C64" s="11" t="s">
        <v>201</v>
      </c>
      <c r="D64" s="142"/>
      <c r="E64" s="76"/>
      <c r="F64" s="143"/>
      <c r="G64" s="49">
        <v>7</v>
      </c>
      <c r="H64" s="15" t="s">
        <v>527</v>
      </c>
      <c r="I64" s="144"/>
      <c r="K64" s="143"/>
      <c r="L64" s="49">
        <f>VLOOKUP(M64,'Connectors Pinout'!H:I,2,FALSE)</f>
        <v>66</v>
      </c>
      <c r="M64" s="11" t="s">
        <v>230</v>
      </c>
      <c r="N64" s="143"/>
      <c r="O64" s="76">
        <f t="shared" si="0"/>
        <v>1</v>
      </c>
      <c r="P64" s="143"/>
      <c r="Q64" s="49">
        <v>7</v>
      </c>
      <c r="R64" s="15" t="s">
        <v>353</v>
      </c>
      <c r="S64" s="141"/>
      <c r="U64" s="73" t="s">
        <v>475</v>
      </c>
      <c r="W64" s="60">
        <v>1</v>
      </c>
    </row>
    <row r="65" spans="1:23" x14ac:dyDescent="0.25">
      <c r="A65" s="143"/>
      <c r="B65" s="49">
        <f>VLOOKUP(C65,'Connectors Pinout'!B:C,2,FALSE)</f>
        <v>71</v>
      </c>
      <c r="C65" s="11" t="s">
        <v>202</v>
      </c>
      <c r="D65" s="142"/>
      <c r="E65" s="76"/>
      <c r="F65" s="143"/>
      <c r="G65" s="49">
        <v>8</v>
      </c>
      <c r="H65" s="15" t="s">
        <v>528</v>
      </c>
      <c r="I65" s="144"/>
      <c r="K65" s="143"/>
      <c r="L65" s="49">
        <f>VLOOKUP(M65,'Connectors Pinout'!H:I,2,FALSE)</f>
        <v>67</v>
      </c>
      <c r="M65" s="11" t="s">
        <v>233</v>
      </c>
      <c r="N65" s="143"/>
      <c r="O65" s="76">
        <f t="shared" si="0"/>
        <v>1</v>
      </c>
      <c r="P65" s="143"/>
      <c r="Q65" s="49">
        <v>8</v>
      </c>
      <c r="R65" s="15" t="s">
        <v>354</v>
      </c>
      <c r="S65" s="141"/>
      <c r="U65" s="73" t="s">
        <v>475</v>
      </c>
      <c r="W65" s="60">
        <v>1</v>
      </c>
    </row>
    <row r="66" spans="1:23" x14ac:dyDescent="0.25">
      <c r="A66" s="143"/>
      <c r="B66" s="49">
        <f>VLOOKUP(C66,'Connectors Pinout'!B:C,2,FALSE)</f>
        <v>32</v>
      </c>
      <c r="C66" s="11" t="s">
        <v>88</v>
      </c>
      <c r="D66" s="142"/>
      <c r="E66" s="76"/>
      <c r="F66" s="143"/>
      <c r="G66" s="49">
        <v>9</v>
      </c>
      <c r="H66" s="15" t="s">
        <v>529</v>
      </c>
      <c r="I66" s="144"/>
      <c r="K66" s="143"/>
      <c r="L66" s="49">
        <f>VLOOKUP(M66,'Connectors Pinout'!H:I,2,FALSE)</f>
        <v>68</v>
      </c>
      <c r="M66" s="11" t="s">
        <v>236</v>
      </c>
      <c r="N66" s="143"/>
      <c r="O66" s="76">
        <f t="shared" si="0"/>
        <v>1</v>
      </c>
      <c r="P66" s="143"/>
      <c r="Q66" s="49">
        <v>9</v>
      </c>
      <c r="R66" s="15" t="s">
        <v>355</v>
      </c>
      <c r="S66" s="141"/>
      <c r="U66" s="73" t="s">
        <v>478</v>
      </c>
      <c r="W66" s="60">
        <v>2</v>
      </c>
    </row>
    <row r="67" spans="1:23" x14ac:dyDescent="0.25">
      <c r="A67" s="143"/>
      <c r="B67" s="49">
        <f>VLOOKUP(C67,'Connectors Pinout'!B:C,2,FALSE)</f>
        <v>33</v>
      </c>
      <c r="C67" s="11" t="s">
        <v>92</v>
      </c>
      <c r="D67" s="142"/>
      <c r="E67" s="76"/>
      <c r="F67" s="143"/>
      <c r="G67" s="49">
        <v>10</v>
      </c>
      <c r="H67" s="15" t="s">
        <v>530</v>
      </c>
      <c r="I67" s="144"/>
      <c r="K67" s="143"/>
      <c r="L67" s="49">
        <f>VLOOKUP(M67,'Connectors Pinout'!H:I,2,FALSE)</f>
        <v>69</v>
      </c>
      <c r="M67" s="11" t="s">
        <v>239</v>
      </c>
      <c r="N67" s="143"/>
      <c r="O67" s="76">
        <f t="shared" si="0"/>
        <v>1</v>
      </c>
      <c r="P67" s="143"/>
      <c r="Q67" s="49">
        <v>10</v>
      </c>
      <c r="R67" s="15" t="s">
        <v>356</v>
      </c>
      <c r="S67" s="141"/>
      <c r="U67" s="73" t="s">
        <v>478</v>
      </c>
      <c r="W67" s="60">
        <v>2</v>
      </c>
    </row>
    <row r="68" spans="1:23" x14ac:dyDescent="0.25">
      <c r="A68" s="143"/>
      <c r="B68" s="49">
        <f>VLOOKUP(C68,'Connectors Pinout'!B:C,2,FALSE)</f>
        <v>34</v>
      </c>
      <c r="C68" s="11" t="s">
        <v>95</v>
      </c>
      <c r="D68" s="142"/>
      <c r="E68" s="76"/>
      <c r="F68" s="143"/>
      <c r="G68" s="49">
        <v>11</v>
      </c>
      <c r="H68" s="15" t="s">
        <v>531</v>
      </c>
      <c r="I68" s="144"/>
      <c r="K68" s="143"/>
      <c r="L68" s="49">
        <f>VLOOKUP(M68,'Connectors Pinout'!H:I,2,FALSE)</f>
        <v>70</v>
      </c>
      <c r="M68" s="11" t="s">
        <v>242</v>
      </c>
      <c r="N68" s="143"/>
      <c r="O68" s="76">
        <f t="shared" si="0"/>
        <v>1</v>
      </c>
      <c r="P68" s="143"/>
      <c r="Q68" s="49">
        <v>11</v>
      </c>
      <c r="R68" s="15" t="s">
        <v>357</v>
      </c>
      <c r="S68" s="141"/>
      <c r="U68" s="73" t="s">
        <v>478</v>
      </c>
      <c r="W68" s="60">
        <v>2</v>
      </c>
    </row>
    <row r="69" spans="1:23" x14ac:dyDescent="0.25">
      <c r="A69" s="143"/>
      <c r="B69" s="49">
        <f>VLOOKUP(C69,'Connectors Pinout'!B:C,2,FALSE)</f>
        <v>35</v>
      </c>
      <c r="C69" s="11" t="s">
        <v>98</v>
      </c>
      <c r="D69" s="142"/>
      <c r="E69" s="76"/>
      <c r="F69" s="143"/>
      <c r="G69" s="49">
        <v>12</v>
      </c>
      <c r="H69" s="15" t="s">
        <v>532</v>
      </c>
      <c r="I69" s="144"/>
      <c r="K69" s="143"/>
      <c r="L69" s="49">
        <f>VLOOKUP(M69,'Connectors Pinout'!H:I,2,FALSE)</f>
        <v>71</v>
      </c>
      <c r="M69" s="11" t="s">
        <v>245</v>
      </c>
      <c r="N69" s="143"/>
      <c r="O69" s="76">
        <f t="shared" si="0"/>
        <v>1</v>
      </c>
      <c r="P69" s="143"/>
      <c r="Q69" s="49">
        <v>12</v>
      </c>
      <c r="R69" s="15" t="s">
        <v>358</v>
      </c>
      <c r="S69" s="141"/>
      <c r="U69" s="73" t="s">
        <v>478</v>
      </c>
      <c r="W69" s="60">
        <v>2</v>
      </c>
    </row>
    <row r="70" spans="1:23" x14ac:dyDescent="0.25">
      <c r="A70" s="143"/>
      <c r="B70" s="49">
        <f>VLOOKUP(C70,'Connectors Pinout'!B:C,2,FALSE)</f>
        <v>36</v>
      </c>
      <c r="C70" s="11" t="s">
        <v>102</v>
      </c>
      <c r="D70" s="142"/>
      <c r="E70" s="76"/>
      <c r="F70" s="143"/>
      <c r="G70" s="49">
        <v>13</v>
      </c>
      <c r="H70" s="15" t="s">
        <v>533</v>
      </c>
      <c r="I70" s="144"/>
      <c r="K70" s="143"/>
      <c r="L70" s="81">
        <f>VLOOKUP(M70,'Connectors Pinout'!H:I,2,FALSE)</f>
        <v>72</v>
      </c>
      <c r="M70" s="11" t="s">
        <v>248</v>
      </c>
      <c r="N70" s="143"/>
      <c r="O70" s="76">
        <f t="shared" si="0"/>
        <v>1</v>
      </c>
      <c r="P70" s="143"/>
      <c r="Q70" s="49">
        <v>13</v>
      </c>
      <c r="R70" s="15" t="s">
        <v>359</v>
      </c>
      <c r="S70" s="141"/>
      <c r="U70" s="73" t="s">
        <v>475</v>
      </c>
      <c r="W70" s="60">
        <v>1</v>
      </c>
    </row>
    <row r="71" spans="1:23" x14ac:dyDescent="0.25">
      <c r="A71" s="143"/>
      <c r="B71" s="49">
        <f>VLOOKUP(C71,'Connectors Pinout'!B:C,2,FALSE)</f>
        <v>37</v>
      </c>
      <c r="C71" s="11" t="s">
        <v>105</v>
      </c>
      <c r="D71" s="142"/>
      <c r="E71" s="76"/>
      <c r="F71" s="143"/>
      <c r="G71" s="49">
        <v>14</v>
      </c>
      <c r="H71" s="15" t="s">
        <v>534</v>
      </c>
      <c r="I71" s="144"/>
      <c r="K71" s="143"/>
      <c r="L71" s="81">
        <f>VLOOKUP(M71,'Connectors Pinout'!H:I,2,FALSE)</f>
        <v>73</v>
      </c>
      <c r="M71" s="11" t="s">
        <v>251</v>
      </c>
      <c r="N71" s="143"/>
      <c r="O71" s="76">
        <f t="shared" si="0"/>
        <v>1</v>
      </c>
      <c r="P71" s="143"/>
      <c r="Q71" s="49">
        <v>14</v>
      </c>
      <c r="R71" s="15" t="s">
        <v>360</v>
      </c>
      <c r="S71" s="141"/>
      <c r="U71" s="73" t="s">
        <v>475</v>
      </c>
      <c r="W71" s="60">
        <v>1</v>
      </c>
    </row>
    <row r="72" spans="1:23" x14ac:dyDescent="0.25">
      <c r="A72" s="143"/>
      <c r="B72" s="49">
        <f>VLOOKUP(C72,'Connectors Pinout'!B:C,2,FALSE)</f>
        <v>38</v>
      </c>
      <c r="C72" s="11" t="s">
        <v>109</v>
      </c>
      <c r="D72" s="142"/>
      <c r="E72" s="76"/>
      <c r="F72" s="143"/>
      <c r="G72" s="49">
        <v>15</v>
      </c>
      <c r="H72" s="15" t="s">
        <v>535</v>
      </c>
      <c r="I72" s="144"/>
      <c r="K72" s="143"/>
      <c r="L72" s="81">
        <f>VLOOKUP(M72,'Connectors Pinout'!H:I,2,FALSE)</f>
        <v>74</v>
      </c>
      <c r="M72" s="11" t="s">
        <v>254</v>
      </c>
      <c r="N72" s="143"/>
      <c r="O72" s="76">
        <f t="shared" si="0"/>
        <v>1</v>
      </c>
      <c r="P72" s="143"/>
      <c r="Q72" s="49">
        <v>15</v>
      </c>
      <c r="R72" s="15" t="s">
        <v>361</v>
      </c>
      <c r="S72" s="141"/>
      <c r="U72" s="73" t="s">
        <v>475</v>
      </c>
      <c r="W72" s="60">
        <v>0</v>
      </c>
    </row>
    <row r="73" spans="1:23" x14ac:dyDescent="0.25">
      <c r="A73" s="143"/>
      <c r="B73" s="49">
        <f>VLOOKUP(C73,'Connectors Pinout'!B:C,2,FALSE)</f>
        <v>39</v>
      </c>
      <c r="C73" s="11" t="s">
        <v>185</v>
      </c>
      <c r="D73" s="142"/>
      <c r="E73" s="76"/>
      <c r="F73" s="143"/>
      <c r="G73" s="49">
        <v>16</v>
      </c>
      <c r="H73" s="15" t="s">
        <v>536</v>
      </c>
      <c r="I73" s="144"/>
      <c r="K73" s="143"/>
      <c r="L73" s="79">
        <f>VLOOKUP(M73,'Connectors Pinout'!H:I,2,FALSE)</f>
        <v>56</v>
      </c>
      <c r="M73" s="80" t="s">
        <v>212</v>
      </c>
      <c r="N73" s="143"/>
      <c r="O73" s="76">
        <f t="shared" si="0"/>
        <v>1</v>
      </c>
      <c r="P73" s="143"/>
      <c r="Q73" s="48">
        <v>16</v>
      </c>
      <c r="R73" s="15" t="s">
        <v>362</v>
      </c>
      <c r="S73" s="141"/>
      <c r="U73" s="73" t="s">
        <v>475</v>
      </c>
      <c r="W73" s="60">
        <v>0</v>
      </c>
    </row>
    <row r="74" spans="1:23" x14ac:dyDescent="0.25">
      <c r="A74" s="143"/>
      <c r="B74" s="49">
        <f>VLOOKUP(C74,'Connectors Pinout'!B:C,2,FALSE)</f>
        <v>40</v>
      </c>
      <c r="C74" s="11" t="s">
        <v>418</v>
      </c>
      <c r="D74" s="142"/>
      <c r="E74" s="76"/>
      <c r="F74" s="143"/>
      <c r="G74" s="49">
        <v>17</v>
      </c>
      <c r="H74" s="15" t="s">
        <v>537</v>
      </c>
      <c r="I74" s="144"/>
      <c r="K74" s="143"/>
      <c r="L74" s="48">
        <f>VLOOKUP(M74,'Connectors Pinout'!H:I,2,FALSE)</f>
        <v>42</v>
      </c>
      <c r="M74" s="11" t="s">
        <v>413</v>
      </c>
      <c r="N74" s="143"/>
      <c r="O74" s="76">
        <f t="shared" si="0"/>
        <v>1</v>
      </c>
      <c r="P74" s="143"/>
      <c r="Q74" s="49">
        <v>17</v>
      </c>
      <c r="R74" s="15" t="s">
        <v>181</v>
      </c>
      <c r="S74" s="141"/>
    </row>
    <row r="75" spans="1:23" x14ac:dyDescent="0.25">
      <c r="A75" s="143"/>
      <c r="B75" s="47" t="s">
        <v>442</v>
      </c>
      <c r="C75" s="11"/>
      <c r="D75" s="142"/>
      <c r="E75" s="76"/>
      <c r="F75" s="143"/>
      <c r="G75" s="49">
        <v>18</v>
      </c>
      <c r="H75" s="15" t="s">
        <v>442</v>
      </c>
      <c r="I75" s="144"/>
      <c r="K75" s="143"/>
      <c r="L75" s="47" t="s">
        <v>442</v>
      </c>
      <c r="N75" s="143"/>
      <c r="O75" s="76">
        <f t="shared" ref="O75:O79" si="1">COUNTIF(M:M,M75)</f>
        <v>0</v>
      </c>
      <c r="P75" s="143"/>
      <c r="Q75" s="49">
        <v>18</v>
      </c>
      <c r="R75" s="15" t="s">
        <v>442</v>
      </c>
      <c r="S75" s="141"/>
    </row>
    <row r="76" spans="1:23" x14ac:dyDescent="0.25">
      <c r="A76" s="143"/>
      <c r="C76" s="11"/>
      <c r="D76" s="142"/>
      <c r="E76" s="76"/>
      <c r="F76" s="143"/>
      <c r="G76" s="49">
        <v>19</v>
      </c>
      <c r="I76" s="144"/>
      <c r="K76" s="143"/>
      <c r="N76" s="143"/>
      <c r="O76" s="76">
        <f t="shared" si="1"/>
        <v>0</v>
      </c>
      <c r="P76" s="143"/>
      <c r="Q76" s="49">
        <v>19</v>
      </c>
      <c r="R76" s="15" t="s">
        <v>37</v>
      </c>
      <c r="S76" s="141"/>
    </row>
    <row r="77" spans="1:23" x14ac:dyDescent="0.25">
      <c r="A77" s="143"/>
      <c r="C77" s="11"/>
      <c r="D77" s="142"/>
      <c r="E77" s="76"/>
      <c r="F77" s="143"/>
      <c r="G77" s="49">
        <v>20</v>
      </c>
      <c r="I77" s="144"/>
      <c r="K77" s="143"/>
      <c r="N77" s="143"/>
      <c r="O77" s="76">
        <f t="shared" si="1"/>
        <v>0</v>
      </c>
      <c r="P77" s="143"/>
      <c r="Q77" s="49">
        <v>20</v>
      </c>
      <c r="R77" s="15" t="s">
        <v>37</v>
      </c>
      <c r="S77" s="141"/>
    </row>
    <row r="78" spans="1:23" x14ac:dyDescent="0.25">
      <c r="A78" s="143"/>
      <c r="C78" s="11"/>
      <c r="D78" s="142"/>
      <c r="E78" s="76"/>
      <c r="F78" s="143"/>
      <c r="G78" s="49">
        <v>21</v>
      </c>
      <c r="I78" s="144"/>
      <c r="K78" s="143"/>
      <c r="N78" s="143"/>
      <c r="O78" s="76">
        <f t="shared" si="1"/>
        <v>0</v>
      </c>
      <c r="P78" s="143"/>
      <c r="Q78" s="49">
        <v>21</v>
      </c>
      <c r="R78" s="15" t="s">
        <v>37</v>
      </c>
      <c r="S78" s="141"/>
    </row>
    <row r="79" spans="1:23" x14ac:dyDescent="0.25">
      <c r="A79" s="143"/>
      <c r="D79" s="142"/>
      <c r="E79" s="76"/>
      <c r="F79" s="143"/>
      <c r="G79" s="49">
        <v>22</v>
      </c>
      <c r="I79" s="144"/>
      <c r="K79" s="143"/>
      <c r="N79" s="143"/>
      <c r="O79" s="76">
        <f t="shared" si="1"/>
        <v>0</v>
      </c>
      <c r="P79" s="143"/>
      <c r="Q79" s="49">
        <v>22</v>
      </c>
      <c r="R79" s="15" t="s">
        <v>37</v>
      </c>
      <c r="S79" s="141"/>
    </row>
    <row r="80" spans="1:23" x14ac:dyDescent="0.25">
      <c r="E80" s="76"/>
      <c r="K80" s="47"/>
    </row>
  </sheetData>
  <mergeCells count="16">
    <mergeCell ref="A10:A79"/>
    <mergeCell ref="K10:K79"/>
    <mergeCell ref="F10:F33"/>
    <mergeCell ref="F36:F55"/>
    <mergeCell ref="F58:F79"/>
    <mergeCell ref="S36:S55"/>
    <mergeCell ref="S10:S33"/>
    <mergeCell ref="S58:S79"/>
    <mergeCell ref="D10:D79"/>
    <mergeCell ref="N10:N79"/>
    <mergeCell ref="I36:I55"/>
    <mergeCell ref="I58:I79"/>
    <mergeCell ref="I10:I33"/>
    <mergeCell ref="P58:P79"/>
    <mergeCell ref="P36:P55"/>
    <mergeCell ref="P10:P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49"/>
  <sheetViews>
    <sheetView tabSelected="1" topLeftCell="O19" workbookViewId="0">
      <selection activeCell="W10" sqref="W10"/>
    </sheetView>
  </sheetViews>
  <sheetFormatPr defaultColWidth="14.44140625" defaultRowHeight="15.75" customHeight="1" x14ac:dyDescent="0.25"/>
  <cols>
    <col min="1" max="1" width="17.5546875" bestFit="1" customWidth="1"/>
    <col min="2" max="2" width="7.44140625" style="4" customWidth="1"/>
    <col min="3" max="3" width="8.88671875" style="5" bestFit="1" customWidth="1"/>
    <col min="4" max="4" width="22.44140625" style="4" bestFit="1" customWidth="1"/>
    <col min="5" max="5" width="8.88671875" style="9" bestFit="1" customWidth="1"/>
    <col min="6" max="6" width="11.44140625" style="3" bestFit="1" customWidth="1"/>
    <col min="7" max="7" width="3.6640625" style="3" bestFit="1" customWidth="1"/>
    <col min="8" max="8" width="7.5546875" style="3" bestFit="1" customWidth="1"/>
    <col min="9" max="9" width="28.88671875" style="4" bestFit="1" customWidth="1"/>
    <col min="11" max="11" width="20.44140625" bestFit="1" customWidth="1"/>
    <col min="12" max="12" width="7.5546875" style="44" bestFit="1" customWidth="1"/>
    <col min="13" max="13" width="9" style="13" bestFit="1" customWidth="1"/>
    <col min="14" max="14" width="20.109375" style="13" bestFit="1" customWidth="1"/>
    <col min="15" max="15" width="9" style="13" bestFit="1" customWidth="1"/>
    <col min="16" max="16" width="11.44140625" style="11" bestFit="1" customWidth="1"/>
    <col min="17" max="17" width="3.6640625" style="14" bestFit="1" customWidth="1"/>
    <col min="18" max="18" width="46.5546875" style="13" bestFit="1" customWidth="1"/>
    <col min="19" max="19" width="28.88671875" style="13" bestFit="1" customWidth="1"/>
    <col min="20" max="20" width="38.109375" style="15" customWidth="1"/>
  </cols>
  <sheetData>
    <row r="1" spans="1:23" ht="15.75" customHeight="1" x14ac:dyDescent="0.25">
      <c r="A1" s="58" t="s">
        <v>10</v>
      </c>
      <c r="B1" s="56"/>
      <c r="C1" s="59"/>
      <c r="D1" s="28"/>
      <c r="E1" s="3"/>
      <c r="H1" s="5"/>
      <c r="I1" s="44"/>
      <c r="K1" s="50" t="s">
        <v>297</v>
      </c>
      <c r="L1" s="55"/>
      <c r="M1" s="11"/>
      <c r="N1" s="11"/>
      <c r="O1" s="14"/>
      <c r="P1" s="13"/>
      <c r="Q1" s="13"/>
      <c r="R1" s="15"/>
    </row>
    <row r="2" spans="1:23" ht="15.75" customHeight="1" x14ac:dyDescent="0.25">
      <c r="A2" s="53"/>
      <c r="B2" s="56"/>
      <c r="C2" s="59"/>
      <c r="D2" s="28"/>
      <c r="E2" s="3"/>
      <c r="H2" s="5"/>
      <c r="I2" s="44"/>
      <c r="K2" s="50"/>
      <c r="L2" s="55"/>
      <c r="M2" s="11"/>
      <c r="N2" s="11"/>
      <c r="O2" s="14"/>
      <c r="P2" s="13"/>
      <c r="Q2" s="13"/>
      <c r="R2" s="15"/>
    </row>
    <row r="3" spans="1:23" ht="15.75" customHeight="1" x14ac:dyDescent="0.25">
      <c r="A3" s="54" t="s">
        <v>367</v>
      </c>
      <c r="B3" s="56"/>
      <c r="C3" s="59"/>
      <c r="D3" s="28"/>
      <c r="E3" s="3"/>
      <c r="H3" s="5"/>
      <c r="I3" s="44"/>
      <c r="K3" s="51" t="s">
        <v>367</v>
      </c>
      <c r="L3" s="55"/>
      <c r="M3" s="11"/>
      <c r="N3" s="11"/>
      <c r="O3" s="14"/>
      <c r="P3" s="13"/>
      <c r="Q3" s="13"/>
      <c r="R3" s="15"/>
    </row>
    <row r="4" spans="1:23" ht="15.75" customHeight="1" x14ac:dyDescent="0.25">
      <c r="A4" s="54" t="s">
        <v>366</v>
      </c>
      <c r="B4" s="56"/>
      <c r="C4" s="50" t="s">
        <v>465</v>
      </c>
      <c r="D4" s="28"/>
      <c r="E4" s="3"/>
      <c r="H4" s="5"/>
      <c r="I4" s="44"/>
      <c r="K4" s="51" t="s">
        <v>366</v>
      </c>
      <c r="L4" s="50" t="s">
        <v>465</v>
      </c>
      <c r="M4" s="11"/>
      <c r="N4" s="11"/>
      <c r="O4" s="14"/>
      <c r="P4" s="13"/>
      <c r="Q4" s="13"/>
      <c r="R4" s="15"/>
    </row>
    <row r="5" spans="1:23" ht="15.75" customHeight="1" x14ac:dyDescent="0.25">
      <c r="A5" s="53"/>
      <c r="B5" s="56"/>
      <c r="C5" s="59"/>
      <c r="D5" s="28"/>
      <c r="E5" s="3"/>
      <c r="H5" s="5"/>
      <c r="I5" s="44"/>
      <c r="K5" s="50"/>
      <c r="L5" s="55"/>
      <c r="M5" s="11"/>
      <c r="N5" s="11"/>
      <c r="O5" s="14"/>
      <c r="P5" s="13"/>
      <c r="Q5" s="13"/>
      <c r="R5" s="15"/>
    </row>
    <row r="6" spans="1:23" ht="15.75" customHeight="1" x14ac:dyDescent="0.25">
      <c r="A6" s="3"/>
      <c r="C6" s="9"/>
      <c r="D6" s="28"/>
      <c r="E6" s="3"/>
      <c r="H6" s="5"/>
      <c r="I6" s="44"/>
      <c r="K6" s="13"/>
      <c r="L6" s="43"/>
      <c r="M6" s="11"/>
      <c r="N6" s="11"/>
      <c r="O6" s="14"/>
      <c r="P6" s="13"/>
      <c r="Q6" s="13"/>
      <c r="R6" s="15"/>
    </row>
    <row r="7" spans="1:23" ht="15.75" customHeight="1" x14ac:dyDescent="0.25">
      <c r="A7" s="3"/>
      <c r="C7" s="9"/>
      <c r="D7" s="28"/>
      <c r="E7" s="3"/>
      <c r="H7" s="5"/>
      <c r="I7" s="44"/>
      <c r="K7" s="13"/>
      <c r="L7" s="43"/>
      <c r="M7" s="11"/>
      <c r="N7" s="11"/>
      <c r="O7" s="14"/>
      <c r="P7" s="13"/>
      <c r="Q7" s="13"/>
      <c r="R7" s="15"/>
    </row>
    <row r="8" spans="1:23" ht="15.75" customHeight="1" x14ac:dyDescent="0.25">
      <c r="A8" s="6" t="s">
        <v>365</v>
      </c>
      <c r="B8" s="4" t="s">
        <v>364</v>
      </c>
      <c r="C8" s="9"/>
      <c r="D8" s="4" t="s">
        <v>368</v>
      </c>
      <c r="E8" s="3"/>
      <c r="F8" s="7" t="s">
        <v>12</v>
      </c>
      <c r="G8" s="6" t="s">
        <v>298</v>
      </c>
      <c r="H8" s="5" t="s">
        <v>470</v>
      </c>
      <c r="I8" s="4" t="s">
        <v>368</v>
      </c>
      <c r="K8" s="10" t="s">
        <v>365</v>
      </c>
      <c r="L8" s="43" t="s">
        <v>364</v>
      </c>
      <c r="M8" s="11"/>
      <c r="N8" s="10" t="s">
        <v>368</v>
      </c>
      <c r="O8" s="11"/>
      <c r="P8" s="12" t="s">
        <v>12</v>
      </c>
      <c r="Q8" s="10" t="s">
        <v>298</v>
      </c>
      <c r="R8" s="15" t="s">
        <v>471</v>
      </c>
      <c r="S8" s="10" t="s">
        <v>368</v>
      </c>
      <c r="U8" t="s">
        <v>473</v>
      </c>
      <c r="V8" s="72" t="s">
        <v>476</v>
      </c>
      <c r="W8" s="72" t="s">
        <v>477</v>
      </c>
    </row>
    <row r="9" spans="1:23" ht="15.75" customHeight="1" x14ac:dyDescent="0.25">
      <c r="A9" s="3"/>
      <c r="C9" s="9"/>
      <c r="D9" s="28"/>
      <c r="E9" s="3"/>
      <c r="H9" s="5"/>
      <c r="I9" s="44"/>
      <c r="K9" s="13"/>
      <c r="L9" s="43"/>
      <c r="M9" s="11"/>
      <c r="N9" s="11"/>
      <c r="O9" s="14"/>
      <c r="P9" s="13"/>
      <c r="Q9" s="13"/>
      <c r="R9" s="15"/>
    </row>
    <row r="10" spans="1:23" ht="15.75" customHeight="1" x14ac:dyDescent="0.25">
      <c r="A10" s="156" t="s">
        <v>429</v>
      </c>
      <c r="B10" s="155">
        <f>VLOOKUP(C10,'Connectors Pinout'!B:C,2,FALSE)</f>
        <v>64</v>
      </c>
      <c r="C10" s="83" t="s">
        <v>285</v>
      </c>
      <c r="D10" s="142" t="s">
        <v>463</v>
      </c>
      <c r="E10" s="76">
        <f>COUNTIF(C:C,C10)</f>
        <v>1</v>
      </c>
      <c r="F10" s="146" t="s">
        <v>378</v>
      </c>
      <c r="G10" s="8">
        <v>1</v>
      </c>
      <c r="H10" s="5" t="s">
        <v>14</v>
      </c>
      <c r="I10" s="146" t="s">
        <v>449</v>
      </c>
      <c r="K10" s="143" t="s">
        <v>433</v>
      </c>
      <c r="L10" s="43">
        <f>VLOOKUP(M10,'Connectors Pinout'!H:I,2,FALSE)</f>
        <v>33</v>
      </c>
      <c r="M10" s="11" t="s">
        <v>176</v>
      </c>
      <c r="N10" s="143" t="s">
        <v>464</v>
      </c>
      <c r="O10" s="108">
        <f>COUNTIF(L:L,L10)</f>
        <v>1</v>
      </c>
      <c r="P10" s="143" t="s">
        <v>363</v>
      </c>
      <c r="Q10" s="13">
        <v>1</v>
      </c>
      <c r="R10" s="15" t="s">
        <v>369</v>
      </c>
      <c r="S10" s="145" t="s">
        <v>448</v>
      </c>
      <c r="U10" s="73" t="s">
        <v>475</v>
      </c>
      <c r="V10">
        <v>1</v>
      </c>
    </row>
    <row r="11" spans="1:23" ht="15.75" customHeight="1" x14ac:dyDescent="0.25">
      <c r="A11" s="143"/>
      <c r="B11" s="4" t="e">
        <f>VLOOKUP(C11,'Connectors Pinout'!B:C,2,FALSE)</f>
        <v>#N/A</v>
      </c>
      <c r="C11" s="9"/>
      <c r="D11" s="142"/>
      <c r="E11" s="76">
        <f>COUNTIF(C:C,C11)</f>
        <v>0</v>
      </c>
      <c r="F11" s="146"/>
      <c r="G11" s="8">
        <v>2</v>
      </c>
      <c r="H11" s="5"/>
      <c r="I11" s="146"/>
      <c r="K11" s="143"/>
      <c r="L11" s="43" t="e">
        <f>VLOOKUP(M11,'Connectors Pinout'!H:I,2,FALSE)</f>
        <v>#N/A</v>
      </c>
      <c r="M11" s="11"/>
      <c r="N11" s="143"/>
      <c r="O11" s="108">
        <f t="shared" ref="O11:O44" si="0">COUNTIF(L:L,L11)</f>
        <v>3</v>
      </c>
      <c r="P11" s="143"/>
      <c r="Q11" s="13">
        <v>2</v>
      </c>
      <c r="R11" s="15" t="s">
        <v>370</v>
      </c>
      <c r="S11" s="145"/>
      <c r="U11" s="73" t="s">
        <v>475</v>
      </c>
    </row>
    <row r="12" spans="1:23" ht="15.75" customHeight="1" x14ac:dyDescent="0.3">
      <c r="A12" s="143"/>
      <c r="B12" s="4" t="e">
        <f>VLOOKUP(C12,'Connectors Pinout'!B:C,2,FALSE)</f>
        <v>#N/A</v>
      </c>
      <c r="C12" s="9"/>
      <c r="D12" s="142"/>
      <c r="E12" s="76">
        <f>COUNTIF(C:C,C12)</f>
        <v>0</v>
      </c>
      <c r="F12" s="146"/>
      <c r="G12" s="8">
        <v>3</v>
      </c>
      <c r="H12" s="5"/>
      <c r="I12" s="146"/>
      <c r="K12" s="143"/>
      <c r="L12" s="43" t="e">
        <f>VLOOKUP(M12,'Connectors Pinout'!H:I,2,FALSE)</f>
        <v>#N/A</v>
      </c>
      <c r="M12" s="11"/>
      <c r="N12" s="143"/>
      <c r="O12" s="108">
        <f t="shared" si="0"/>
        <v>3</v>
      </c>
      <c r="P12" s="143"/>
      <c r="Q12" s="13">
        <v>3</v>
      </c>
      <c r="R12" s="15" t="s">
        <v>371</v>
      </c>
      <c r="S12" s="145"/>
      <c r="T12" s="29"/>
      <c r="U12" s="73" t="s">
        <v>475</v>
      </c>
    </row>
    <row r="13" spans="1:23" ht="15.75" customHeight="1" x14ac:dyDescent="0.25">
      <c r="A13" s="143"/>
      <c r="B13" s="155">
        <f>VLOOKUP(C13,'Connectors Pinout'!B:C,2,FALSE)</f>
        <v>68</v>
      </c>
      <c r="C13" s="83" t="s">
        <v>288</v>
      </c>
      <c r="D13" s="142"/>
      <c r="E13" s="76">
        <f>COUNTIF(C:C,#REF!)</f>
        <v>0</v>
      </c>
      <c r="F13" s="146"/>
      <c r="G13" s="8">
        <v>4</v>
      </c>
      <c r="H13" s="5" t="s">
        <v>18</v>
      </c>
      <c r="I13" s="146"/>
      <c r="K13" s="143"/>
      <c r="L13" s="43">
        <f>VLOOKUP(M13,'Connectors Pinout'!H:I,2,FALSE)</f>
        <v>34</v>
      </c>
      <c r="M13" s="11" t="s">
        <v>177</v>
      </c>
      <c r="N13" s="143"/>
      <c r="O13" s="108">
        <f t="shared" si="0"/>
        <v>1</v>
      </c>
      <c r="P13" s="143"/>
      <c r="Q13" s="13">
        <v>4</v>
      </c>
      <c r="R13" s="15" t="s">
        <v>372</v>
      </c>
      <c r="S13" s="145"/>
      <c r="U13" s="73" t="s">
        <v>475</v>
      </c>
      <c r="V13">
        <v>1</v>
      </c>
    </row>
    <row r="14" spans="1:23" ht="15.75" customHeight="1" x14ac:dyDescent="0.25">
      <c r="A14" s="143"/>
      <c r="B14" s="4" t="e">
        <f>VLOOKUP(C14,'Connectors Pinout'!B:C,2,FALSE)</f>
        <v>#N/A</v>
      </c>
      <c r="D14" s="142"/>
      <c r="E14" s="76">
        <f>COUNTIF(C:C,C13)</f>
        <v>1</v>
      </c>
      <c r="F14" s="146"/>
      <c r="G14" s="8">
        <v>5</v>
      </c>
      <c r="H14" s="5"/>
      <c r="I14" s="146"/>
      <c r="K14" s="143"/>
      <c r="L14" s="43" t="e">
        <f>VLOOKUP(M14,'Connectors Pinout'!H:I,2,FALSE)</f>
        <v>#N/A</v>
      </c>
      <c r="M14" s="11"/>
      <c r="N14" s="143"/>
      <c r="O14" s="108">
        <f t="shared" si="0"/>
        <v>3</v>
      </c>
      <c r="P14" s="143"/>
      <c r="Q14" s="13">
        <v>5</v>
      </c>
      <c r="R14" s="15" t="s">
        <v>373</v>
      </c>
      <c r="S14" s="145"/>
      <c r="U14" s="73" t="s">
        <v>475</v>
      </c>
    </row>
    <row r="15" spans="1:23" ht="15.75" customHeight="1" x14ac:dyDescent="0.25">
      <c r="A15" s="143"/>
      <c r="B15" s="43" t="s">
        <v>442</v>
      </c>
      <c r="C15" s="9"/>
      <c r="D15" s="142"/>
      <c r="E15" s="76">
        <f>COUNTIF(C:C,C15)</f>
        <v>0</v>
      </c>
      <c r="F15" s="146"/>
      <c r="G15" s="8">
        <v>6</v>
      </c>
      <c r="H15" s="15" t="s">
        <v>442</v>
      </c>
      <c r="I15" s="146"/>
      <c r="K15" s="143"/>
      <c r="L15" s="43" t="s">
        <v>442</v>
      </c>
      <c r="M15" s="11"/>
      <c r="N15" s="143"/>
      <c r="O15" s="108">
        <f t="shared" si="0"/>
        <v>2</v>
      </c>
      <c r="P15" s="143"/>
      <c r="Q15" s="13">
        <v>6</v>
      </c>
      <c r="R15" s="15" t="s">
        <v>442</v>
      </c>
      <c r="S15" s="145"/>
    </row>
    <row r="16" spans="1:23" ht="15.75" customHeight="1" x14ac:dyDescent="0.25">
      <c r="A16" s="143"/>
      <c r="B16" s="4">
        <f>VLOOKUP(C16,'Connectors Pinout'!B:C,2,FALSE)</f>
        <v>52</v>
      </c>
      <c r="C16" s="9" t="s">
        <v>276</v>
      </c>
      <c r="D16" s="142"/>
      <c r="E16" s="76">
        <f>COUNTIF(C:C,C16)</f>
        <v>1</v>
      </c>
      <c r="F16" s="146"/>
      <c r="G16" s="8">
        <v>7</v>
      </c>
      <c r="H16" s="5" t="s">
        <v>45</v>
      </c>
      <c r="I16" s="146"/>
      <c r="K16" s="143"/>
      <c r="L16" s="43">
        <f>VLOOKUP(M16,'Connectors Pinout'!H:I,2,FALSE)</f>
        <v>48</v>
      </c>
      <c r="M16" s="11" t="s">
        <v>204</v>
      </c>
      <c r="N16" s="143"/>
      <c r="O16" s="108">
        <f t="shared" si="0"/>
        <v>1</v>
      </c>
      <c r="P16" s="143"/>
      <c r="Q16" s="13">
        <v>7</v>
      </c>
      <c r="R16" s="15" t="s">
        <v>374</v>
      </c>
      <c r="S16" s="145"/>
      <c r="U16" s="73" t="s">
        <v>475</v>
      </c>
      <c r="V16" s="73">
        <v>1</v>
      </c>
      <c r="W16" s="73"/>
    </row>
    <row r="17" spans="1:23" ht="15.75" customHeight="1" x14ac:dyDescent="0.25">
      <c r="A17" s="143"/>
      <c r="B17" s="4">
        <f>VLOOKUP(C17,'Connectors Pinout'!B:C,2,FALSE)</f>
        <v>53</v>
      </c>
      <c r="C17" s="9" t="s">
        <v>277</v>
      </c>
      <c r="D17" s="142"/>
      <c r="E17" s="76">
        <f>COUNTIF(C:C,C17)</f>
        <v>1</v>
      </c>
      <c r="F17" s="146"/>
      <c r="G17" s="8">
        <v>8</v>
      </c>
      <c r="H17" s="5" t="s">
        <v>50</v>
      </c>
      <c r="I17" s="146"/>
      <c r="K17" s="143"/>
      <c r="L17" s="43">
        <f>VLOOKUP(M17,'Connectors Pinout'!H:I,2,FALSE)</f>
        <v>49</v>
      </c>
      <c r="M17" s="11" t="s">
        <v>205</v>
      </c>
      <c r="N17" s="143"/>
      <c r="O17" s="108">
        <f t="shared" si="0"/>
        <v>1</v>
      </c>
      <c r="P17" s="143"/>
      <c r="Q17" s="13">
        <v>8</v>
      </c>
      <c r="R17" s="15" t="s">
        <v>375</v>
      </c>
      <c r="S17" s="145"/>
      <c r="U17" s="73" t="s">
        <v>475</v>
      </c>
      <c r="V17" s="73">
        <v>1</v>
      </c>
      <c r="W17" s="73"/>
    </row>
    <row r="18" spans="1:23" ht="15.75" customHeight="1" x14ac:dyDescent="0.25">
      <c r="A18" s="143"/>
      <c r="B18" s="4">
        <f>VLOOKUP(C18,'Connectors Pinout'!B:C,2,FALSE)</f>
        <v>57</v>
      </c>
      <c r="C18" s="9" t="s">
        <v>280</v>
      </c>
      <c r="D18" s="142"/>
      <c r="E18" s="76">
        <f>COUNTIF(C:C,C18)</f>
        <v>1</v>
      </c>
      <c r="F18" s="146"/>
      <c r="G18" s="8">
        <v>9</v>
      </c>
      <c r="H18" s="5" t="s">
        <v>53</v>
      </c>
      <c r="I18" s="146"/>
      <c r="K18" s="143"/>
      <c r="L18" s="43">
        <f>VLOOKUP(M18,'Connectors Pinout'!H:I,2,FALSE)</f>
        <v>50</v>
      </c>
      <c r="M18" s="11" t="s">
        <v>206</v>
      </c>
      <c r="N18" s="143"/>
      <c r="O18" s="108">
        <f t="shared" si="0"/>
        <v>1</v>
      </c>
      <c r="P18" s="143"/>
      <c r="Q18" s="13">
        <v>9</v>
      </c>
      <c r="R18" s="15" t="s">
        <v>376</v>
      </c>
      <c r="S18" s="145"/>
      <c r="U18" s="73" t="s">
        <v>475</v>
      </c>
      <c r="V18" s="73">
        <v>1</v>
      </c>
      <c r="W18" s="73"/>
    </row>
    <row r="19" spans="1:23" ht="15.75" customHeight="1" x14ac:dyDescent="0.25">
      <c r="A19" s="143"/>
      <c r="B19" s="4">
        <f>VLOOKUP(C19,'Connectors Pinout'!B:C,2,FALSE)</f>
        <v>58</v>
      </c>
      <c r="C19" s="9" t="s">
        <v>281</v>
      </c>
      <c r="D19" s="142"/>
      <c r="E19" s="76">
        <f>COUNTIF(C:C,C19)</f>
        <v>1</v>
      </c>
      <c r="F19" s="146"/>
      <c r="G19" s="8">
        <v>10</v>
      </c>
      <c r="H19" s="5" t="s">
        <v>54</v>
      </c>
      <c r="I19" s="146"/>
      <c r="K19" s="143"/>
      <c r="L19" s="43">
        <f>VLOOKUP(M19,'Connectors Pinout'!H:I,2,FALSE)</f>
        <v>51</v>
      </c>
      <c r="M19" s="11" t="s">
        <v>207</v>
      </c>
      <c r="N19" s="143"/>
      <c r="O19" s="108">
        <f t="shared" si="0"/>
        <v>1</v>
      </c>
      <c r="P19" s="143"/>
      <c r="Q19" s="13">
        <v>10</v>
      </c>
      <c r="R19" s="15" t="s">
        <v>377</v>
      </c>
      <c r="S19" s="145"/>
      <c r="U19" s="73" t="s">
        <v>475</v>
      </c>
      <c r="V19" s="73">
        <v>1</v>
      </c>
      <c r="W19" s="73"/>
    </row>
    <row r="20" spans="1:23" ht="15.75" customHeight="1" x14ac:dyDescent="0.25">
      <c r="A20" s="143"/>
      <c r="C20" s="9"/>
      <c r="D20" s="142"/>
      <c r="E20" s="76">
        <f>COUNTIF(C:C,C20)</f>
        <v>0</v>
      </c>
      <c r="F20" s="48"/>
      <c r="G20" s="8"/>
      <c r="H20" s="5"/>
      <c r="I20" s="44"/>
      <c r="K20" s="143"/>
      <c r="L20" s="43"/>
      <c r="M20" s="11"/>
      <c r="N20" s="143"/>
      <c r="O20" s="108">
        <f t="shared" si="0"/>
        <v>0</v>
      </c>
      <c r="P20" s="13"/>
      <c r="Q20" s="13"/>
      <c r="R20" s="15"/>
    </row>
    <row r="21" spans="1:23" ht="15.75" customHeight="1" x14ac:dyDescent="0.25">
      <c r="A21" s="143"/>
      <c r="B21" s="155">
        <f>VLOOKUP(C21,'Connectors Pinout'!B:C,2,FALSE)</f>
        <v>83</v>
      </c>
      <c r="C21" s="83" t="s">
        <v>124</v>
      </c>
      <c r="D21" s="142"/>
      <c r="E21" s="76">
        <f>COUNTIF(C:C,C21)</f>
        <v>1</v>
      </c>
      <c r="F21" s="146" t="s">
        <v>379</v>
      </c>
      <c r="G21" s="8">
        <v>1</v>
      </c>
      <c r="H21" s="5" t="s">
        <v>62</v>
      </c>
      <c r="I21" s="146" t="s">
        <v>451</v>
      </c>
      <c r="K21" s="143"/>
      <c r="L21" s="43">
        <f>VLOOKUP(M21,'Connectors Pinout'!H:I,2,FALSE)</f>
        <v>31</v>
      </c>
      <c r="M21" s="11" t="s">
        <v>173</v>
      </c>
      <c r="N21" s="143"/>
      <c r="O21" s="108">
        <f t="shared" si="0"/>
        <v>1</v>
      </c>
      <c r="P21" s="143" t="s">
        <v>380</v>
      </c>
      <c r="Q21" s="13">
        <v>1</v>
      </c>
      <c r="R21" s="15" t="s">
        <v>586</v>
      </c>
      <c r="S21" s="143" t="s">
        <v>450</v>
      </c>
      <c r="U21" s="73" t="s">
        <v>475</v>
      </c>
      <c r="V21">
        <v>1</v>
      </c>
    </row>
    <row r="22" spans="1:23" ht="15.75" customHeight="1" x14ac:dyDescent="0.25">
      <c r="A22" s="143"/>
      <c r="B22" s="155">
        <f>VLOOKUP(C22,'Connectors Pinout'!B:C,2,FALSE)</f>
        <v>84</v>
      </c>
      <c r="C22" s="83" t="s">
        <v>125</v>
      </c>
      <c r="D22" s="142"/>
      <c r="E22" s="76">
        <f>COUNTIF(C:C,C22)</f>
        <v>1</v>
      </c>
      <c r="F22" s="146"/>
      <c r="G22" s="8">
        <v>2</v>
      </c>
      <c r="H22" s="5" t="s">
        <v>66</v>
      </c>
      <c r="I22" s="146"/>
      <c r="K22" s="143"/>
      <c r="L22" s="43">
        <f>VLOOKUP(M22,'Connectors Pinout'!H:I,2,FALSE)</f>
        <v>32</v>
      </c>
      <c r="M22" s="11" t="s">
        <v>175</v>
      </c>
      <c r="N22" s="143"/>
      <c r="O22" s="108">
        <f t="shared" si="0"/>
        <v>1</v>
      </c>
      <c r="P22" s="143"/>
      <c r="Q22" s="13">
        <v>2</v>
      </c>
      <c r="R22" s="15" t="s">
        <v>587</v>
      </c>
      <c r="S22" s="145"/>
      <c r="U22" s="73" t="s">
        <v>475</v>
      </c>
      <c r="V22">
        <v>1</v>
      </c>
    </row>
    <row r="23" spans="1:23" ht="15.75" customHeight="1" x14ac:dyDescent="0.25">
      <c r="A23" s="143"/>
      <c r="B23" s="4">
        <f>VLOOKUP(C23,'Connectors Pinout'!B:C,2,FALSE)</f>
        <v>49</v>
      </c>
      <c r="C23" s="9" t="s">
        <v>197</v>
      </c>
      <c r="D23" s="142"/>
      <c r="E23" s="76">
        <f>COUNTIF(C:C,C23)</f>
        <v>2</v>
      </c>
      <c r="F23" s="146"/>
      <c r="G23" s="8">
        <v>3</v>
      </c>
      <c r="H23" s="5" t="s">
        <v>71</v>
      </c>
      <c r="I23" s="146"/>
      <c r="K23" s="143"/>
      <c r="L23" s="43">
        <f>VLOOKUP(M23,'Connectors Pinout'!H:I,2,FALSE)</f>
        <v>52</v>
      </c>
      <c r="M23" s="11" t="s">
        <v>208</v>
      </c>
      <c r="N23" s="143"/>
      <c r="O23" s="108">
        <f t="shared" si="0"/>
        <v>1</v>
      </c>
      <c r="P23" s="143"/>
      <c r="Q23" s="13">
        <v>3</v>
      </c>
      <c r="R23" s="15" t="s">
        <v>452</v>
      </c>
      <c r="S23" s="145"/>
      <c r="U23" s="73" t="s">
        <v>475</v>
      </c>
      <c r="V23" s="73">
        <v>1</v>
      </c>
      <c r="W23" s="73"/>
    </row>
    <row r="24" spans="1:23" ht="15.75" customHeight="1" x14ac:dyDescent="0.25">
      <c r="A24" s="143"/>
      <c r="B24" s="4">
        <f>VLOOKUP(C24,'Connectors Pinout'!B:C,2,FALSE)</f>
        <v>54</v>
      </c>
      <c r="C24" s="9" t="s">
        <v>198</v>
      </c>
      <c r="D24" s="142"/>
      <c r="E24" s="76">
        <f>COUNTIF(C:C,C24)</f>
        <v>2</v>
      </c>
      <c r="F24" s="146"/>
      <c r="G24" s="8">
        <v>4</v>
      </c>
      <c r="H24" s="5" t="s">
        <v>80</v>
      </c>
      <c r="I24" s="146"/>
      <c r="K24" s="143"/>
      <c r="L24" s="43">
        <f>VLOOKUP(M24,'Connectors Pinout'!H:I,2,FALSE)</f>
        <v>53</v>
      </c>
      <c r="M24" s="11" t="s">
        <v>209</v>
      </c>
      <c r="N24" s="143"/>
      <c r="O24" s="108">
        <f t="shared" si="0"/>
        <v>1</v>
      </c>
      <c r="P24" s="143"/>
      <c r="Q24" s="13">
        <v>4</v>
      </c>
      <c r="R24" s="15" t="s">
        <v>453</v>
      </c>
      <c r="S24" s="145"/>
      <c r="U24" s="73" t="s">
        <v>475</v>
      </c>
      <c r="V24" s="73">
        <v>1</v>
      </c>
      <c r="W24" s="73"/>
    </row>
    <row r="25" spans="1:23" ht="15.75" customHeight="1" x14ac:dyDescent="0.25">
      <c r="A25" s="143"/>
      <c r="B25" s="4">
        <f>VLOOKUP(C25,'Connectors Pinout'!B:C,2,FALSE)</f>
        <v>59</v>
      </c>
      <c r="C25" s="9" t="s">
        <v>199</v>
      </c>
      <c r="D25" s="142"/>
      <c r="E25" s="76">
        <f>COUNTIF(C:C,C25)</f>
        <v>1</v>
      </c>
      <c r="F25" s="146"/>
      <c r="G25" s="8">
        <v>5</v>
      </c>
      <c r="H25" s="5" t="s">
        <v>90</v>
      </c>
      <c r="I25" s="146"/>
      <c r="K25" s="143"/>
      <c r="L25" s="43">
        <f>VLOOKUP(M25,'Connectors Pinout'!H:I,2,FALSE)</f>
        <v>54</v>
      </c>
      <c r="M25" s="11" t="s">
        <v>210</v>
      </c>
      <c r="N25" s="143"/>
      <c r="O25" s="108">
        <f t="shared" si="0"/>
        <v>1</v>
      </c>
      <c r="P25" s="143"/>
      <c r="Q25" s="13">
        <v>5</v>
      </c>
      <c r="R25" s="15" t="s">
        <v>454</v>
      </c>
      <c r="S25" s="145"/>
      <c r="U25" s="73" t="s">
        <v>475</v>
      </c>
      <c r="V25" s="73">
        <v>1</v>
      </c>
      <c r="W25" s="73"/>
    </row>
    <row r="26" spans="1:23" ht="15.75" customHeight="1" x14ac:dyDescent="0.25">
      <c r="A26" s="143"/>
      <c r="B26" s="4">
        <f>VLOOKUP(C26,'Connectors Pinout'!B:C,2,FALSE)</f>
        <v>19</v>
      </c>
      <c r="C26" s="9" t="s">
        <v>60</v>
      </c>
      <c r="D26" s="142"/>
      <c r="E26" s="76">
        <f>COUNTIF(C:C,C26)</f>
        <v>1</v>
      </c>
      <c r="F26" s="146"/>
      <c r="G26" s="8">
        <v>6</v>
      </c>
      <c r="H26" s="5" t="s">
        <v>100</v>
      </c>
      <c r="I26" s="146"/>
      <c r="K26" s="143"/>
      <c r="L26" s="43">
        <f>VLOOKUP(M26,'Connectors Pinout'!H:I,2,FALSE)</f>
        <v>55</v>
      </c>
      <c r="M26" s="11" t="s">
        <v>211</v>
      </c>
      <c r="N26" s="143"/>
      <c r="O26" s="108">
        <f t="shared" si="0"/>
        <v>1</v>
      </c>
      <c r="P26" s="143"/>
      <c r="Q26" s="13">
        <v>6</v>
      </c>
      <c r="R26" s="15" t="s">
        <v>455</v>
      </c>
      <c r="S26" s="145"/>
      <c r="U26" s="73" t="s">
        <v>475</v>
      </c>
      <c r="V26" s="73">
        <v>0</v>
      </c>
      <c r="W26" s="73"/>
    </row>
    <row r="27" spans="1:23" ht="15.75" customHeight="1" x14ac:dyDescent="0.25">
      <c r="A27" s="143"/>
      <c r="B27" s="4">
        <f>VLOOKUP(C27,'Connectors Pinout'!B:C,2,FALSE)</f>
        <v>20</v>
      </c>
      <c r="C27" s="9" t="s">
        <v>61</v>
      </c>
      <c r="D27" s="142"/>
      <c r="E27" s="76">
        <f>COUNTIF(C:C,C27)</f>
        <v>1</v>
      </c>
      <c r="F27" s="146"/>
      <c r="G27" s="8">
        <v>7</v>
      </c>
      <c r="H27" s="5" t="s">
        <v>107</v>
      </c>
      <c r="I27" s="146"/>
      <c r="K27" s="143"/>
      <c r="L27" s="43">
        <f>VLOOKUP(M27,'Connectors Pinout'!H:I,2,FALSE)</f>
        <v>56</v>
      </c>
      <c r="M27" s="11" t="s">
        <v>212</v>
      </c>
      <c r="N27" s="143"/>
      <c r="O27" s="108">
        <f t="shared" si="0"/>
        <v>1</v>
      </c>
      <c r="P27" s="143"/>
      <c r="Q27" s="13">
        <v>7</v>
      </c>
      <c r="R27" s="15" t="s">
        <v>455</v>
      </c>
      <c r="S27" s="145"/>
      <c r="U27" s="73" t="s">
        <v>475</v>
      </c>
      <c r="V27" s="73">
        <v>0</v>
      </c>
      <c r="W27" s="73"/>
    </row>
    <row r="28" spans="1:23" ht="15.75" customHeight="1" x14ac:dyDescent="0.25">
      <c r="A28" s="143"/>
      <c r="B28" s="4">
        <f>VLOOKUP(C28,'Connectors Pinout'!B:C,2,FALSE)</f>
        <v>21</v>
      </c>
      <c r="C28" s="9" t="s">
        <v>63</v>
      </c>
      <c r="D28" s="142"/>
      <c r="E28" s="76">
        <f>COUNTIF(C:C,C28)</f>
        <v>1</v>
      </c>
      <c r="F28" s="146"/>
      <c r="G28" s="8">
        <v>8</v>
      </c>
      <c r="H28" s="5" t="s">
        <v>114</v>
      </c>
      <c r="I28" s="146"/>
      <c r="K28" s="143"/>
      <c r="L28" s="43">
        <f>VLOOKUP(M28,'Connectors Pinout'!H:I,2,FALSE)</f>
        <v>57</v>
      </c>
      <c r="M28" s="11" t="s">
        <v>213</v>
      </c>
      <c r="N28" s="143"/>
      <c r="O28" s="108">
        <f t="shared" si="0"/>
        <v>1</v>
      </c>
      <c r="P28" s="143"/>
      <c r="Q28" s="13">
        <v>8</v>
      </c>
      <c r="R28" s="15" t="s">
        <v>455</v>
      </c>
      <c r="S28" s="145"/>
      <c r="U28" s="73" t="s">
        <v>475</v>
      </c>
      <c r="V28" s="73">
        <v>0</v>
      </c>
      <c r="W28" s="73"/>
    </row>
    <row r="29" spans="1:23" ht="15.75" customHeight="1" x14ac:dyDescent="0.25">
      <c r="A29" s="143"/>
      <c r="B29" s="4">
        <f>VLOOKUP(C29,'Connectors Pinout'!B:C,2,FALSE)</f>
        <v>22</v>
      </c>
      <c r="C29" s="9" t="s">
        <v>64</v>
      </c>
      <c r="D29" s="142"/>
      <c r="E29" s="76">
        <f>COUNTIF(C:C,C29)</f>
        <v>1</v>
      </c>
      <c r="F29" s="146"/>
      <c r="G29" s="8">
        <v>9</v>
      </c>
      <c r="H29" s="5" t="s">
        <v>118</v>
      </c>
      <c r="I29" s="146"/>
      <c r="K29" s="143"/>
      <c r="L29" s="43">
        <f>VLOOKUP(M29,'Connectors Pinout'!H:I,2,FALSE)</f>
        <v>58</v>
      </c>
      <c r="M29" s="11" t="s">
        <v>214</v>
      </c>
      <c r="N29" s="143"/>
      <c r="O29" s="108">
        <f t="shared" si="0"/>
        <v>1</v>
      </c>
      <c r="P29" s="143"/>
      <c r="Q29" s="13">
        <v>9</v>
      </c>
      <c r="R29" s="15" t="s">
        <v>455</v>
      </c>
      <c r="S29" s="145"/>
      <c r="U29" s="73" t="s">
        <v>475</v>
      </c>
      <c r="V29" s="73">
        <v>0</v>
      </c>
      <c r="W29" s="73"/>
    </row>
    <row r="30" spans="1:23" ht="15.75" customHeight="1" x14ac:dyDescent="0.25">
      <c r="A30" s="143"/>
      <c r="B30" s="4">
        <f>VLOOKUP(C30,'Connectors Pinout'!B:C,2,FALSE)</f>
        <v>50</v>
      </c>
      <c r="C30" s="9" t="s">
        <v>274</v>
      </c>
      <c r="D30" s="142"/>
      <c r="E30" s="76">
        <f>COUNTIF(C:C,C30)</f>
        <v>1</v>
      </c>
      <c r="F30" s="146"/>
      <c r="G30" s="8">
        <v>10</v>
      </c>
      <c r="H30" s="5" t="s">
        <v>123</v>
      </c>
      <c r="I30" s="146"/>
      <c r="K30" s="143"/>
      <c r="L30" s="43">
        <f>VLOOKUP(M30,'Connectors Pinout'!H:I,2,FALSE)</f>
        <v>26</v>
      </c>
      <c r="M30" s="11" t="s">
        <v>167</v>
      </c>
      <c r="N30" s="143"/>
      <c r="O30" s="108">
        <f t="shared" si="0"/>
        <v>1</v>
      </c>
      <c r="P30" s="143"/>
      <c r="Q30" s="13">
        <v>10</v>
      </c>
      <c r="R30" s="15" t="s">
        <v>456</v>
      </c>
      <c r="S30" s="145"/>
      <c r="U30" s="73" t="s">
        <v>475</v>
      </c>
      <c r="V30" s="73">
        <v>0</v>
      </c>
      <c r="W30" s="73"/>
    </row>
    <row r="31" spans="1:23" ht="15.75" customHeight="1" x14ac:dyDescent="0.25">
      <c r="A31" s="143"/>
      <c r="B31" s="4">
        <f>VLOOKUP(C31,'Connectors Pinout'!B:C,2,FALSE)</f>
        <v>51</v>
      </c>
      <c r="C31" s="9" t="s">
        <v>275</v>
      </c>
      <c r="D31" s="142"/>
      <c r="E31" s="76">
        <f>COUNTIF(C:C,C31)</f>
        <v>1</v>
      </c>
      <c r="F31" s="146"/>
      <c r="G31" s="8">
        <v>11</v>
      </c>
      <c r="H31" s="5" t="s">
        <v>127</v>
      </c>
      <c r="I31" s="146"/>
      <c r="K31" s="143"/>
      <c r="L31" s="43">
        <f>VLOOKUP(M31,'Connectors Pinout'!H:I,2,FALSE)</f>
        <v>27</v>
      </c>
      <c r="M31" s="11" t="s">
        <v>168</v>
      </c>
      <c r="N31" s="143"/>
      <c r="O31" s="108">
        <f t="shared" si="0"/>
        <v>1</v>
      </c>
      <c r="P31" s="143"/>
      <c r="Q31" s="13">
        <v>11</v>
      </c>
      <c r="R31" s="15" t="s">
        <v>456</v>
      </c>
      <c r="S31" s="145"/>
      <c r="U31" s="73" t="s">
        <v>475</v>
      </c>
      <c r="V31" s="73">
        <v>1</v>
      </c>
      <c r="W31" s="73"/>
    </row>
    <row r="32" spans="1:23" ht="15.75" customHeight="1" x14ac:dyDescent="0.25">
      <c r="A32" s="143"/>
      <c r="B32" s="4">
        <f>VLOOKUP(C32,'Connectors Pinout'!B:C,2,FALSE)</f>
        <v>55</v>
      </c>
      <c r="C32" s="9" t="s">
        <v>278</v>
      </c>
      <c r="D32" s="142"/>
      <c r="E32" s="76">
        <f>COUNTIF(C:C,C32)</f>
        <v>1</v>
      </c>
      <c r="F32" s="146"/>
      <c r="G32" s="8">
        <v>12</v>
      </c>
      <c r="H32" s="5" t="s">
        <v>130</v>
      </c>
      <c r="I32" s="146"/>
      <c r="K32" s="143"/>
      <c r="L32" s="43">
        <f>VLOOKUP(M32,'Connectors Pinout'!H:I,2,FALSE)</f>
        <v>28</v>
      </c>
      <c r="M32" s="11" t="s">
        <v>170</v>
      </c>
      <c r="N32" s="143"/>
      <c r="O32" s="108">
        <f t="shared" si="0"/>
        <v>1</v>
      </c>
      <c r="P32" s="143"/>
      <c r="Q32" s="13">
        <v>12</v>
      </c>
      <c r="R32" s="15" t="s">
        <v>456</v>
      </c>
      <c r="S32" s="145"/>
      <c r="U32" s="73" t="s">
        <v>475</v>
      </c>
      <c r="V32" s="73">
        <v>0</v>
      </c>
      <c r="W32" s="73"/>
    </row>
    <row r="33" spans="1:23" ht="15.75" customHeight="1" x14ac:dyDescent="0.25">
      <c r="A33" s="143"/>
      <c r="B33" s="4">
        <f>VLOOKUP(C33,'Connectors Pinout'!B:C,2,FALSE)</f>
        <v>56</v>
      </c>
      <c r="C33" s="9" t="s">
        <v>279</v>
      </c>
      <c r="D33" s="142"/>
      <c r="E33" s="76">
        <f>COUNTIF(C:C,C33)</f>
        <v>1</v>
      </c>
      <c r="F33" s="146"/>
      <c r="G33" s="8">
        <v>13</v>
      </c>
      <c r="H33" s="5" t="s">
        <v>133</v>
      </c>
      <c r="I33" s="146"/>
      <c r="K33" s="143"/>
      <c r="L33" s="43">
        <f>VLOOKUP(M33,'Connectors Pinout'!H:I,2,FALSE)</f>
        <v>29</v>
      </c>
      <c r="M33" s="11" t="s">
        <v>171</v>
      </c>
      <c r="N33" s="143"/>
      <c r="O33" s="108">
        <f t="shared" si="0"/>
        <v>1</v>
      </c>
      <c r="P33" s="143"/>
      <c r="Q33" s="13">
        <v>13</v>
      </c>
      <c r="R33" s="15" t="s">
        <v>456</v>
      </c>
      <c r="S33" s="145"/>
      <c r="U33" s="73" t="s">
        <v>475</v>
      </c>
      <c r="V33" s="73">
        <v>1</v>
      </c>
      <c r="W33" s="73"/>
    </row>
    <row r="34" spans="1:23" ht="15.75" customHeight="1" x14ac:dyDescent="0.25">
      <c r="A34" s="143"/>
      <c r="B34" s="4">
        <f>VLOOKUP(C34,'Connectors Pinout'!B:C,2,FALSE)</f>
        <v>60</v>
      </c>
      <c r="C34" s="9" t="s">
        <v>282</v>
      </c>
      <c r="D34" s="142"/>
      <c r="E34" s="76">
        <f>COUNTIF(C:C,C34)</f>
        <v>1</v>
      </c>
      <c r="F34" s="146"/>
      <c r="G34" s="8">
        <v>14</v>
      </c>
      <c r="H34" s="5" t="s">
        <v>136</v>
      </c>
      <c r="I34" s="146"/>
      <c r="K34" s="143"/>
      <c r="L34" s="43">
        <f>VLOOKUP(M34,'Connectors Pinout'!H:I,2,FALSE)</f>
        <v>30</v>
      </c>
      <c r="M34" s="11" t="s">
        <v>172</v>
      </c>
      <c r="N34" s="143"/>
      <c r="O34" s="108">
        <f t="shared" si="0"/>
        <v>1</v>
      </c>
      <c r="P34" s="143"/>
      <c r="Q34" s="13">
        <v>14</v>
      </c>
      <c r="R34" s="57" t="s">
        <v>454</v>
      </c>
      <c r="S34" s="145"/>
      <c r="U34" s="73" t="s">
        <v>475</v>
      </c>
      <c r="V34" s="73">
        <v>1</v>
      </c>
      <c r="W34" s="73"/>
    </row>
    <row r="35" spans="1:23" ht="15.75" customHeight="1" x14ac:dyDescent="0.25">
      <c r="A35" s="143"/>
      <c r="B35" s="4">
        <f>VLOOKUP(C35,'Connectors Pinout'!B:C,2,FALSE)</f>
        <v>44</v>
      </c>
      <c r="C35" s="9" t="s">
        <v>295</v>
      </c>
      <c r="D35" s="142"/>
      <c r="E35" s="76">
        <f>COUNTIF(C:C,C35)</f>
        <v>1</v>
      </c>
      <c r="F35" s="146"/>
      <c r="G35" s="8">
        <v>15</v>
      </c>
      <c r="H35" s="5" t="s">
        <v>140</v>
      </c>
      <c r="I35" s="146"/>
      <c r="K35" s="143"/>
      <c r="L35" s="43">
        <f>VLOOKUP(M35,'Connectors Pinout'!H:I,2,FALSE)</f>
        <v>77</v>
      </c>
      <c r="M35" s="11" t="s">
        <v>387</v>
      </c>
      <c r="N35" s="143"/>
      <c r="O35" s="108">
        <f t="shared" si="0"/>
        <v>1</v>
      </c>
      <c r="P35" s="143"/>
      <c r="Q35" s="13">
        <v>15</v>
      </c>
      <c r="R35" s="15" t="s">
        <v>457</v>
      </c>
      <c r="S35" s="145"/>
      <c r="U35" s="73" t="s">
        <v>475</v>
      </c>
      <c r="V35" s="73">
        <v>1</v>
      </c>
      <c r="W35" s="73">
        <v>0</v>
      </c>
    </row>
    <row r="36" spans="1:23" ht="15.75" customHeight="1" x14ac:dyDescent="0.25">
      <c r="A36" s="143"/>
      <c r="B36" s="4">
        <f>VLOOKUP(C36,'Connectors Pinout'!B:C,2,FALSE)</f>
        <v>45</v>
      </c>
      <c r="C36" s="9" t="s">
        <v>189</v>
      </c>
      <c r="D36" s="142"/>
      <c r="E36" s="76">
        <f>COUNTIF(C:C,C36)</f>
        <v>1</v>
      </c>
      <c r="F36" s="146"/>
      <c r="G36" s="8">
        <v>16</v>
      </c>
      <c r="H36" s="5" t="s">
        <v>146</v>
      </c>
      <c r="I36" s="146"/>
      <c r="K36" s="143"/>
      <c r="L36" s="43">
        <f>VLOOKUP(M36,'Connectors Pinout'!H:I,2,FALSE)</f>
        <v>78</v>
      </c>
      <c r="M36" s="11" t="s">
        <v>388</v>
      </c>
      <c r="N36" s="143"/>
      <c r="O36" s="108">
        <f t="shared" si="0"/>
        <v>1</v>
      </c>
      <c r="P36" s="143"/>
      <c r="Q36" s="13">
        <v>16</v>
      </c>
      <c r="R36" s="15" t="s">
        <v>457</v>
      </c>
      <c r="S36" s="145"/>
      <c r="U36" s="73" t="s">
        <v>475</v>
      </c>
    </row>
    <row r="37" spans="1:23" ht="15.75" customHeight="1" x14ac:dyDescent="0.25">
      <c r="A37" s="143"/>
      <c r="B37" s="4">
        <f>VLOOKUP(C37,'Connectors Pinout'!B:C,2,FALSE)</f>
        <v>46</v>
      </c>
      <c r="C37" s="9" t="s">
        <v>296</v>
      </c>
      <c r="D37" s="142"/>
      <c r="E37" s="76">
        <f>COUNTIF(C:C,C37)</f>
        <v>1</v>
      </c>
      <c r="F37" s="146"/>
      <c r="G37" s="8">
        <v>17</v>
      </c>
      <c r="H37" s="5" t="s">
        <v>150</v>
      </c>
      <c r="I37" s="146"/>
      <c r="K37" s="143"/>
      <c r="L37" s="43">
        <f>VLOOKUP(M37,'Connectors Pinout'!H:I,2,FALSE)</f>
        <v>79</v>
      </c>
      <c r="M37" s="11" t="s">
        <v>389</v>
      </c>
      <c r="N37" s="143"/>
      <c r="O37" s="108">
        <f t="shared" si="0"/>
        <v>1</v>
      </c>
      <c r="P37" s="143"/>
      <c r="Q37" s="13">
        <v>17</v>
      </c>
      <c r="R37" s="15" t="s">
        <v>458</v>
      </c>
      <c r="S37" s="145"/>
      <c r="U37" s="73" t="s">
        <v>475</v>
      </c>
      <c r="V37" s="73">
        <v>1</v>
      </c>
      <c r="W37" s="73">
        <v>0</v>
      </c>
    </row>
    <row r="38" spans="1:23" ht="15.75" customHeight="1" x14ac:dyDescent="0.25">
      <c r="A38" s="143"/>
      <c r="B38" s="4">
        <f>VLOOKUP(C38,'Connectors Pinout'!B:C,2,FALSE)</f>
        <v>47</v>
      </c>
      <c r="C38" s="9" t="s">
        <v>190</v>
      </c>
      <c r="D38" s="142"/>
      <c r="E38" s="76">
        <f>COUNTIF(C:C,C38)</f>
        <v>1</v>
      </c>
      <c r="F38" s="146"/>
      <c r="G38" s="8">
        <v>18</v>
      </c>
      <c r="H38" s="5" t="s">
        <v>155</v>
      </c>
      <c r="I38" s="146"/>
      <c r="K38" s="143"/>
      <c r="L38" s="43">
        <f>VLOOKUP(M38,'Connectors Pinout'!H:I,2,FALSE)</f>
        <v>80</v>
      </c>
      <c r="M38" s="11" t="s">
        <v>390</v>
      </c>
      <c r="N38" s="143"/>
      <c r="O38" s="108">
        <f t="shared" si="0"/>
        <v>1</v>
      </c>
      <c r="P38" s="143"/>
      <c r="Q38" s="13">
        <v>18</v>
      </c>
      <c r="R38" s="15" t="s">
        <v>458</v>
      </c>
      <c r="S38" s="145"/>
      <c r="U38" s="73" t="s">
        <v>475</v>
      </c>
      <c r="V38" s="73"/>
      <c r="W38" s="73"/>
    </row>
    <row r="39" spans="1:23" ht="15.75" customHeight="1" x14ac:dyDescent="0.25">
      <c r="A39" s="143"/>
      <c r="B39" s="4">
        <f>VLOOKUP(C39,'Connectors Pinout'!B:C,2,FALSE)</f>
        <v>41</v>
      </c>
      <c r="C39" s="9" t="s">
        <v>187</v>
      </c>
      <c r="D39" s="142"/>
      <c r="E39" s="76">
        <f>COUNTIF(C:C,C39)</f>
        <v>1</v>
      </c>
      <c r="F39" s="146"/>
      <c r="G39" s="8">
        <v>19</v>
      </c>
      <c r="H39" s="5" t="s">
        <v>160</v>
      </c>
      <c r="I39" s="146"/>
      <c r="K39" s="143"/>
      <c r="L39" s="43">
        <f>VLOOKUP(M39,'Connectors Pinout'!H:I,2,FALSE)</f>
        <v>43</v>
      </c>
      <c r="M39" s="11" t="s">
        <v>391</v>
      </c>
      <c r="N39" s="143"/>
      <c r="O39" s="108">
        <f t="shared" si="0"/>
        <v>1</v>
      </c>
      <c r="P39" s="143"/>
      <c r="Q39" s="13">
        <v>19</v>
      </c>
      <c r="R39" s="15" t="s">
        <v>459</v>
      </c>
      <c r="S39" s="145"/>
      <c r="U39" s="73" t="s">
        <v>475</v>
      </c>
      <c r="V39" s="73">
        <v>0</v>
      </c>
      <c r="W39" s="73">
        <v>0</v>
      </c>
    </row>
    <row r="40" spans="1:23" ht="15.75" customHeight="1" x14ac:dyDescent="0.25">
      <c r="A40" s="143"/>
      <c r="B40" s="4">
        <f>VLOOKUP(C40,'Connectors Pinout'!B:C,2,FALSE)</f>
        <v>42</v>
      </c>
      <c r="C40" s="9" t="s">
        <v>188</v>
      </c>
      <c r="D40" s="142"/>
      <c r="E40" s="76">
        <f>COUNTIF(C:C,C40)</f>
        <v>1</v>
      </c>
      <c r="F40" s="146"/>
      <c r="G40" s="8">
        <v>20</v>
      </c>
      <c r="H40" s="5" t="s">
        <v>163</v>
      </c>
      <c r="I40" s="146"/>
      <c r="K40" s="143"/>
      <c r="L40" s="43">
        <f>VLOOKUP(M40,'Connectors Pinout'!H:I,2,FALSE)</f>
        <v>44</v>
      </c>
      <c r="M40" s="11" t="s">
        <v>392</v>
      </c>
      <c r="N40" s="143"/>
      <c r="O40" s="108">
        <f t="shared" si="0"/>
        <v>1</v>
      </c>
      <c r="P40" s="143"/>
      <c r="Q40" s="13">
        <v>20</v>
      </c>
      <c r="R40" s="15" t="s">
        <v>459</v>
      </c>
      <c r="S40" s="145"/>
      <c r="U40" s="73" t="s">
        <v>475</v>
      </c>
      <c r="V40" s="73">
        <v>0</v>
      </c>
      <c r="W40" s="73">
        <v>0</v>
      </c>
    </row>
    <row r="41" spans="1:23" ht="15.75" customHeight="1" x14ac:dyDescent="0.25">
      <c r="A41" s="143"/>
      <c r="B41" s="4">
        <f>VLOOKUP(C41,'Connectors Pinout'!B:C,2,FALSE)</f>
        <v>23</v>
      </c>
      <c r="C41" s="9" t="s">
        <v>65</v>
      </c>
      <c r="D41" s="142"/>
      <c r="E41" s="76">
        <f>COUNTIF(C:C,C41)</f>
        <v>1</v>
      </c>
      <c r="F41" s="146"/>
      <c r="G41" s="8">
        <v>21</v>
      </c>
      <c r="H41" s="5" t="s">
        <v>169</v>
      </c>
      <c r="I41" s="146"/>
      <c r="K41" s="143"/>
      <c r="L41" s="43">
        <f>VLOOKUP(M41,'Connectors Pinout'!H:I,2,FALSE)</f>
        <v>59</v>
      </c>
      <c r="M41" s="11" t="s">
        <v>215</v>
      </c>
      <c r="N41" s="143"/>
      <c r="O41" s="108">
        <f t="shared" si="0"/>
        <v>1</v>
      </c>
      <c r="P41" s="143"/>
      <c r="Q41" s="13">
        <v>21</v>
      </c>
      <c r="R41" s="15" t="s">
        <v>460</v>
      </c>
      <c r="S41" s="145"/>
      <c r="U41" s="73" t="s">
        <v>475</v>
      </c>
      <c r="V41" s="73">
        <v>1</v>
      </c>
      <c r="W41" s="73">
        <v>0</v>
      </c>
    </row>
    <row r="42" spans="1:23" ht="15.75" customHeight="1" x14ac:dyDescent="0.25">
      <c r="A42" s="143"/>
      <c r="B42" s="4">
        <f>VLOOKUP(C42,'Connectors Pinout'!B:C,2,FALSE)</f>
        <v>24</v>
      </c>
      <c r="C42" s="9" t="s">
        <v>67</v>
      </c>
      <c r="D42" s="142"/>
      <c r="E42" s="76">
        <f>COUNTIF(C:C,C42)</f>
        <v>1</v>
      </c>
      <c r="F42" s="146"/>
      <c r="G42" s="8">
        <v>22</v>
      </c>
      <c r="H42" s="5" t="s">
        <v>174</v>
      </c>
      <c r="I42" s="146"/>
      <c r="K42" s="143"/>
      <c r="L42" s="43">
        <f>VLOOKUP(M42,'Connectors Pinout'!H:I,2,FALSE)</f>
        <v>60</v>
      </c>
      <c r="M42" s="11" t="s">
        <v>216</v>
      </c>
      <c r="N42" s="143"/>
      <c r="O42" s="108">
        <f t="shared" si="0"/>
        <v>1</v>
      </c>
      <c r="P42" s="143"/>
      <c r="Q42" s="13">
        <v>22</v>
      </c>
      <c r="R42" s="15" t="s">
        <v>461</v>
      </c>
      <c r="S42" s="145"/>
      <c r="U42" s="73" t="s">
        <v>475</v>
      </c>
      <c r="V42" s="73">
        <v>1</v>
      </c>
      <c r="W42" s="73">
        <v>0</v>
      </c>
    </row>
    <row r="43" spans="1:23" ht="15.75" customHeight="1" x14ac:dyDescent="0.25">
      <c r="A43" s="143"/>
      <c r="B43" s="4">
        <f>VLOOKUP(C43,'Connectors Pinout'!B:C,2,FALSE)</f>
        <v>9</v>
      </c>
      <c r="C43" s="9" t="s">
        <v>417</v>
      </c>
      <c r="D43" s="142"/>
      <c r="E43" s="76">
        <f>COUNTIF(C:C,C43)</f>
        <v>1</v>
      </c>
      <c r="F43" s="146"/>
      <c r="G43" s="8">
        <v>23</v>
      </c>
      <c r="H43" s="5" t="s">
        <v>181</v>
      </c>
      <c r="I43" s="146"/>
      <c r="K43" s="143"/>
      <c r="L43" s="43">
        <f>VLOOKUP(M43,'Connectors Pinout'!H:I,2,FALSE)</f>
        <v>17</v>
      </c>
      <c r="M43" s="11" t="s">
        <v>411</v>
      </c>
      <c r="N43" s="143"/>
      <c r="O43" s="108">
        <f t="shared" si="0"/>
        <v>1</v>
      </c>
      <c r="P43" s="143"/>
      <c r="Q43" s="13">
        <v>23</v>
      </c>
      <c r="R43" s="5" t="s">
        <v>181</v>
      </c>
      <c r="S43" s="145"/>
    </row>
    <row r="44" spans="1:23" ht="15.75" customHeight="1" x14ac:dyDescent="0.25">
      <c r="A44" s="143"/>
      <c r="B44" s="43" t="s">
        <v>442</v>
      </c>
      <c r="C44" s="9"/>
      <c r="D44" s="142"/>
      <c r="E44" s="76">
        <f>COUNTIF(C:C,C44)</f>
        <v>0</v>
      </c>
      <c r="F44" s="146"/>
      <c r="G44" s="8">
        <v>24</v>
      </c>
      <c r="H44" s="5" t="s">
        <v>442</v>
      </c>
      <c r="I44" s="146"/>
      <c r="K44" s="143"/>
      <c r="L44" s="43" t="s">
        <v>442</v>
      </c>
      <c r="M44" s="11"/>
      <c r="N44" s="143"/>
      <c r="O44" s="108">
        <f t="shared" si="0"/>
        <v>2</v>
      </c>
      <c r="P44" s="143"/>
      <c r="Q44" s="13">
        <v>24</v>
      </c>
      <c r="R44" s="15" t="s">
        <v>442</v>
      </c>
      <c r="S44" s="145"/>
    </row>
    <row r="45" spans="1:23" ht="15.75" customHeight="1" x14ac:dyDescent="0.25">
      <c r="A45" s="143"/>
      <c r="C45" s="9"/>
      <c r="D45" s="142"/>
      <c r="E45" s="76"/>
      <c r="F45" s="49"/>
      <c r="H45" s="5"/>
      <c r="I45" s="44"/>
      <c r="L45" s="43"/>
      <c r="O45" s="76"/>
      <c r="P45" s="14"/>
      <c r="Q45" s="13"/>
    </row>
    <row r="46" spans="1:23" ht="15.75" customHeight="1" x14ac:dyDescent="0.25">
      <c r="A46" s="143"/>
      <c r="D46" s="142"/>
      <c r="E46" s="76"/>
      <c r="F46" s="49"/>
      <c r="H46" s="5"/>
      <c r="M46" s="10"/>
      <c r="N46" s="10"/>
      <c r="O46" s="76"/>
      <c r="U46" s="73"/>
      <c r="V46" s="73"/>
      <c r="W46" s="73"/>
    </row>
    <row r="47" spans="1:23" ht="15.75" customHeight="1" x14ac:dyDescent="0.25">
      <c r="E47" s="76"/>
    </row>
    <row r="48" spans="1:23" ht="15.75" customHeight="1" x14ac:dyDescent="0.25">
      <c r="A48" s="157" t="s">
        <v>429</v>
      </c>
      <c r="B48" s="155">
        <f>VLOOKUP(C48,'Connectors Pinout'!B:C,2,FALSE)</f>
        <v>49</v>
      </c>
      <c r="C48" s="83" t="s">
        <v>197</v>
      </c>
      <c r="D48" s="155"/>
      <c r="E48" s="83"/>
      <c r="F48" s="157" t="s">
        <v>429</v>
      </c>
      <c r="G48" s="155">
        <f>VLOOKUP(J48,'Connectors Pinout'!B:C,2,FALSE)</f>
        <v>63</v>
      </c>
      <c r="I48" s="157" t="s">
        <v>588</v>
      </c>
      <c r="J48" s="83" t="s">
        <v>200</v>
      </c>
    </row>
    <row r="49" spans="1:10" ht="15.75" customHeight="1" x14ac:dyDescent="0.25">
      <c r="A49" s="157"/>
      <c r="B49" s="155">
        <f>VLOOKUP(C49,'Connectors Pinout'!B:C,2,FALSE)</f>
        <v>54</v>
      </c>
      <c r="C49" s="83" t="s">
        <v>198</v>
      </c>
      <c r="D49" s="155"/>
      <c r="E49" s="83"/>
      <c r="F49" s="157"/>
      <c r="G49" s="155">
        <f>VLOOKUP(J49,'Connectors Pinout'!B:C,2,FALSE)</f>
        <v>67</v>
      </c>
      <c r="I49" s="157"/>
      <c r="J49" s="83" t="s">
        <v>201</v>
      </c>
    </row>
  </sheetData>
  <mergeCells count="15">
    <mergeCell ref="F48:F49"/>
    <mergeCell ref="A48:A49"/>
    <mergeCell ref="I48:I49"/>
    <mergeCell ref="S10:S19"/>
    <mergeCell ref="S21:S44"/>
    <mergeCell ref="A10:A46"/>
    <mergeCell ref="F10:F19"/>
    <mergeCell ref="F21:F44"/>
    <mergeCell ref="D10:D46"/>
    <mergeCell ref="K10:K44"/>
    <mergeCell ref="P10:P19"/>
    <mergeCell ref="P21:P44"/>
    <mergeCell ref="N10:N44"/>
    <mergeCell ref="I10:I19"/>
    <mergeCell ref="I21:I44"/>
  </mergeCells>
  <conditionalFormatting sqref="O10:O44">
    <cfRule type="cellIs" dxfId="3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>
      <selection activeCell="J67" sqref="J67"/>
    </sheetView>
  </sheetViews>
  <sheetFormatPr defaultColWidth="9.109375" defaultRowHeight="13.2" x14ac:dyDescent="0.25"/>
  <cols>
    <col min="1" max="1" width="17.5546875" style="49" bestFit="1" customWidth="1"/>
    <col min="2" max="2" width="5.109375" style="49" bestFit="1" customWidth="1"/>
    <col min="3" max="3" width="8" style="15" bestFit="1" customWidth="1"/>
    <col min="4" max="4" width="22.44140625" style="48" bestFit="1" customWidth="1"/>
    <col min="5" max="5" width="9.109375" style="49"/>
    <col min="6" max="6" width="11.44140625" style="49" bestFit="1" customWidth="1"/>
    <col min="7" max="7" width="3.6640625" style="49" bestFit="1" customWidth="1"/>
    <col min="8" max="8" width="9.109375" style="49"/>
    <col min="9" max="9" width="11.44140625" style="49" bestFit="1" customWidth="1"/>
    <col min="10" max="10" width="9.109375" style="49"/>
    <col min="11" max="11" width="20.44140625" style="49" bestFit="1" customWidth="1"/>
    <col min="12" max="12" width="5.109375" style="49" bestFit="1" customWidth="1"/>
    <col min="13" max="13" width="8" style="15" bestFit="1" customWidth="1"/>
    <col min="14" max="14" width="20.109375" style="15" bestFit="1" customWidth="1"/>
    <col min="15" max="15" width="9.109375" style="49"/>
    <col min="16" max="16" width="11.44140625" style="49" bestFit="1" customWidth="1"/>
    <col min="17" max="17" width="3.6640625" style="49" bestFit="1" customWidth="1"/>
    <col min="18" max="16384" width="9.109375" style="60"/>
  </cols>
  <sheetData>
    <row r="1" spans="1:23" x14ac:dyDescent="0.25">
      <c r="A1" s="62" t="s">
        <v>468</v>
      </c>
      <c r="B1" s="50"/>
      <c r="C1" s="11"/>
      <c r="D1" s="46"/>
      <c r="H1" s="15"/>
      <c r="K1" s="50" t="s">
        <v>469</v>
      </c>
      <c r="L1" s="50"/>
      <c r="M1" s="11"/>
      <c r="N1" s="11"/>
      <c r="O1" s="14"/>
    </row>
    <row r="2" spans="1:23" x14ac:dyDescent="0.25">
      <c r="A2" s="50"/>
      <c r="B2" s="50"/>
      <c r="C2" s="11"/>
      <c r="D2" s="46"/>
      <c r="H2" s="15"/>
      <c r="K2" s="50"/>
      <c r="L2" s="50"/>
      <c r="M2" s="11"/>
      <c r="N2" s="11"/>
      <c r="O2" s="14"/>
    </row>
    <row r="3" spans="1:23" x14ac:dyDescent="0.25">
      <c r="A3" s="51" t="s">
        <v>367</v>
      </c>
      <c r="B3" s="50"/>
      <c r="C3" s="11"/>
      <c r="D3" s="46"/>
      <c r="H3" s="15"/>
      <c r="K3" s="51" t="s">
        <v>367</v>
      </c>
      <c r="L3" s="50"/>
      <c r="M3" s="11"/>
      <c r="N3" s="11"/>
      <c r="O3" s="14"/>
    </row>
    <row r="4" spans="1:23" x14ac:dyDescent="0.25">
      <c r="A4" s="51" t="s">
        <v>366</v>
      </c>
      <c r="B4" s="50"/>
      <c r="C4" s="11"/>
      <c r="D4" s="46"/>
      <c r="H4" s="15"/>
      <c r="K4" s="51" t="s">
        <v>366</v>
      </c>
      <c r="L4" s="50"/>
      <c r="M4" s="11"/>
      <c r="N4" s="11"/>
      <c r="O4" s="14"/>
    </row>
    <row r="5" spans="1:23" x14ac:dyDescent="0.25">
      <c r="A5" s="50"/>
      <c r="B5" s="50"/>
      <c r="C5" s="11"/>
      <c r="D5" s="46"/>
      <c r="H5" s="15"/>
      <c r="K5" s="50"/>
      <c r="L5" s="50"/>
      <c r="M5" s="11"/>
      <c r="N5" s="11"/>
      <c r="O5" s="14"/>
    </row>
    <row r="6" spans="1:23" x14ac:dyDescent="0.25">
      <c r="C6" s="11"/>
      <c r="D6" s="46"/>
      <c r="H6" s="15"/>
      <c r="M6" s="11"/>
      <c r="N6" s="11"/>
      <c r="O6" s="14"/>
    </row>
    <row r="7" spans="1:23" x14ac:dyDescent="0.25">
      <c r="C7" s="11"/>
      <c r="D7" s="46"/>
      <c r="H7" s="15"/>
      <c r="M7" s="11"/>
      <c r="N7" s="11"/>
      <c r="O7" s="14"/>
    </row>
    <row r="8" spans="1:23" customFormat="1" ht="15.75" customHeight="1" x14ac:dyDescent="0.25">
      <c r="A8" s="6" t="s">
        <v>365</v>
      </c>
      <c r="B8" s="4" t="s">
        <v>364</v>
      </c>
      <c r="C8" s="9"/>
      <c r="D8" s="4" t="s">
        <v>368</v>
      </c>
      <c r="E8" s="3"/>
      <c r="F8" s="7" t="s">
        <v>12</v>
      </c>
      <c r="G8" s="6" t="s">
        <v>298</v>
      </c>
      <c r="H8" s="5" t="s">
        <v>470</v>
      </c>
      <c r="I8" s="4" t="s">
        <v>368</v>
      </c>
      <c r="K8" s="70" t="s">
        <v>365</v>
      </c>
      <c r="L8" s="71" t="s">
        <v>364</v>
      </c>
      <c r="M8" s="11"/>
      <c r="N8" s="70" t="s">
        <v>368</v>
      </c>
      <c r="O8" s="11"/>
      <c r="P8" s="12" t="s">
        <v>12</v>
      </c>
      <c r="Q8" s="70" t="s">
        <v>298</v>
      </c>
      <c r="R8" s="15" t="s">
        <v>471</v>
      </c>
      <c r="S8" s="70" t="s">
        <v>368</v>
      </c>
      <c r="T8" s="15"/>
      <c r="U8" t="s">
        <v>473</v>
      </c>
      <c r="V8" s="72" t="s">
        <v>476</v>
      </c>
      <c r="W8" s="72" t="s">
        <v>477</v>
      </c>
    </row>
    <row r="10" spans="1:23" x14ac:dyDescent="0.25">
      <c r="A10" s="143" t="s">
        <v>430</v>
      </c>
      <c r="B10" s="49">
        <f>VLOOKUP(C10,'Connectors Pinout'!B:C,2,FALSE)</f>
        <v>28</v>
      </c>
      <c r="C10" s="15" t="s">
        <v>75</v>
      </c>
      <c r="D10" s="142" t="s">
        <v>463</v>
      </c>
      <c r="F10" s="147" t="s">
        <v>302</v>
      </c>
      <c r="G10" s="63">
        <v>1</v>
      </c>
      <c r="I10" s="145"/>
      <c r="J10" s="47"/>
      <c r="K10" s="143" t="s">
        <v>434</v>
      </c>
      <c r="L10" s="49">
        <f>VLOOKUP(M10,'Connectors Pinout'!H:I,2,FALSE)</f>
        <v>57</v>
      </c>
      <c r="M10" s="15" t="s">
        <v>213</v>
      </c>
      <c r="N10" s="143" t="s">
        <v>464</v>
      </c>
      <c r="P10" s="145" t="s">
        <v>307</v>
      </c>
      <c r="Q10" s="49">
        <v>1</v>
      </c>
      <c r="S10" s="145"/>
    </row>
    <row r="11" spans="1:23" x14ac:dyDescent="0.25">
      <c r="A11" s="143"/>
      <c r="B11" s="49">
        <f>VLOOKUP(C11,'Connectors Pinout'!B:C,2,FALSE)</f>
        <v>18</v>
      </c>
      <c r="C11" s="30" t="s">
        <v>410</v>
      </c>
      <c r="D11" s="142"/>
      <c r="F11" s="147"/>
      <c r="G11" s="63">
        <v>2</v>
      </c>
      <c r="I11" s="145"/>
      <c r="K11" s="143"/>
      <c r="L11" s="49">
        <f>VLOOKUP(M11,'Connectors Pinout'!H:I,2,FALSE)</f>
        <v>25</v>
      </c>
      <c r="M11" s="15" t="s">
        <v>412</v>
      </c>
      <c r="N11" s="143"/>
      <c r="P11" s="145"/>
      <c r="Q11" s="49">
        <v>2</v>
      </c>
      <c r="S11" s="145"/>
    </row>
    <row r="12" spans="1:23" x14ac:dyDescent="0.25">
      <c r="A12" s="143"/>
      <c r="B12" s="49">
        <f>VLOOKUP(C12,'Connectors Pinout'!B:C,2,FALSE)</f>
        <v>29</v>
      </c>
      <c r="C12" s="15" t="s">
        <v>78</v>
      </c>
      <c r="D12" s="142"/>
      <c r="F12" s="147"/>
      <c r="G12" s="63">
        <v>3</v>
      </c>
      <c r="I12" s="145"/>
      <c r="K12" s="143"/>
      <c r="L12" s="49">
        <f>VLOOKUP(M12,'Connectors Pinout'!H:I,2,FALSE)</f>
        <v>58</v>
      </c>
      <c r="M12" s="15" t="s">
        <v>214</v>
      </c>
      <c r="N12" s="143"/>
      <c r="P12" s="145"/>
      <c r="Q12" s="49">
        <v>3</v>
      </c>
      <c r="S12" s="145"/>
    </row>
    <row r="13" spans="1:23" x14ac:dyDescent="0.25">
      <c r="A13" s="143"/>
      <c r="B13" s="49">
        <f>VLOOKUP(C13,'Connectors Pinout'!B:C,2,FALSE)</f>
        <v>89</v>
      </c>
      <c r="C13" s="15" t="s">
        <v>132</v>
      </c>
      <c r="D13" s="142"/>
      <c r="F13" s="147"/>
      <c r="G13" s="63">
        <v>4</v>
      </c>
      <c r="I13" s="145"/>
      <c r="K13" s="143"/>
      <c r="L13" s="49">
        <f>VLOOKUP(M13,'Connectors Pinout'!H:I,2,FALSE)</f>
        <v>39</v>
      </c>
      <c r="M13" s="15" t="s">
        <v>183</v>
      </c>
      <c r="N13" s="143"/>
      <c r="P13" s="145"/>
      <c r="Q13" s="49">
        <v>4</v>
      </c>
      <c r="S13" s="145"/>
    </row>
    <row r="14" spans="1:23" x14ac:dyDescent="0.25">
      <c r="A14" s="143"/>
      <c r="B14" s="49">
        <f>VLOOKUP(C14,'Connectors Pinout'!B:C,2,FALSE)</f>
        <v>40</v>
      </c>
      <c r="C14" s="30" t="s">
        <v>418</v>
      </c>
      <c r="D14" s="142"/>
      <c r="F14" s="147"/>
      <c r="G14" s="63">
        <v>5</v>
      </c>
      <c r="I14" s="145"/>
      <c r="K14" s="143"/>
      <c r="L14" s="49">
        <f>VLOOKUP(M14,'Connectors Pinout'!H:I,2,FALSE)</f>
        <v>42</v>
      </c>
      <c r="M14" s="15" t="s">
        <v>413</v>
      </c>
      <c r="N14" s="143"/>
      <c r="P14" s="145"/>
      <c r="Q14" s="49">
        <v>5</v>
      </c>
      <c r="S14" s="145"/>
    </row>
    <row r="15" spans="1:23" x14ac:dyDescent="0.25">
      <c r="A15" s="143"/>
      <c r="B15" s="49">
        <f>VLOOKUP(C15,'Connectors Pinout'!B:C,2,FALSE)</f>
        <v>43</v>
      </c>
      <c r="C15" s="30" t="s">
        <v>419</v>
      </c>
      <c r="D15" s="142"/>
      <c r="F15" s="147"/>
      <c r="G15" s="63">
        <v>6</v>
      </c>
      <c r="I15" s="145"/>
      <c r="K15" s="143"/>
      <c r="L15" s="49">
        <f>VLOOKUP(M15,'Connectors Pinout'!H:I,2,FALSE)</f>
        <v>47</v>
      </c>
      <c r="M15" s="15" t="s">
        <v>414</v>
      </c>
      <c r="N15" s="143"/>
      <c r="P15" s="145"/>
      <c r="Q15" s="49">
        <v>6</v>
      </c>
      <c r="S15" s="145"/>
      <c r="T15" s="64"/>
      <c r="U15" s="64"/>
      <c r="V15" s="64"/>
    </row>
    <row r="16" spans="1:23" x14ac:dyDescent="0.25">
      <c r="A16" s="143"/>
      <c r="B16" s="49">
        <f>VLOOKUP(C16,'Connectors Pinout'!B:C,2,FALSE)</f>
        <v>30</v>
      </c>
      <c r="C16" s="15" t="s">
        <v>82</v>
      </c>
      <c r="D16" s="142"/>
      <c r="F16" s="147"/>
      <c r="G16" s="65">
        <v>7</v>
      </c>
      <c r="I16" s="145"/>
      <c r="K16" s="143"/>
      <c r="L16" s="49">
        <f>VLOOKUP(M16,'Connectors Pinout'!H:I,2,FALSE)</f>
        <v>59</v>
      </c>
      <c r="M16" s="15" t="s">
        <v>215</v>
      </c>
      <c r="N16" s="143"/>
      <c r="P16" s="145"/>
      <c r="Q16" s="49">
        <v>7</v>
      </c>
      <c r="S16" s="145"/>
      <c r="T16" s="64"/>
      <c r="U16" s="64"/>
      <c r="V16" s="64"/>
    </row>
    <row r="17" spans="1:19" x14ac:dyDescent="0.25">
      <c r="A17" s="143"/>
      <c r="B17" s="49">
        <f>VLOOKUP(C17,'Connectors Pinout'!B:C,2,FALSE)</f>
        <v>31</v>
      </c>
      <c r="C17" s="15" t="s">
        <v>85</v>
      </c>
      <c r="D17" s="142"/>
      <c r="F17" s="147"/>
      <c r="G17" s="65">
        <v>8</v>
      </c>
      <c r="I17" s="145"/>
      <c r="K17" s="143"/>
      <c r="L17" s="49">
        <f>VLOOKUP(M17,'Connectors Pinout'!H:I,2,FALSE)</f>
        <v>60</v>
      </c>
      <c r="M17" s="15" t="s">
        <v>216</v>
      </c>
      <c r="N17" s="143"/>
      <c r="P17" s="145"/>
      <c r="Q17" s="49">
        <v>8</v>
      </c>
      <c r="S17" s="145"/>
    </row>
    <row r="18" spans="1:19" x14ac:dyDescent="0.25">
      <c r="A18" s="143"/>
      <c r="B18" s="49">
        <f>VLOOKUP(C18,'Connectors Pinout'!B:C,2,FALSE)</f>
        <v>32</v>
      </c>
      <c r="C18" s="15" t="s">
        <v>88</v>
      </c>
      <c r="D18" s="142"/>
      <c r="F18" s="147"/>
      <c r="G18" s="65">
        <v>9</v>
      </c>
      <c r="I18" s="145"/>
      <c r="K18" s="143"/>
      <c r="L18" s="49">
        <f>VLOOKUP(M18,'Connectors Pinout'!H:I,2,FALSE)</f>
        <v>61</v>
      </c>
      <c r="M18" s="15" t="s">
        <v>217</v>
      </c>
      <c r="N18" s="143"/>
      <c r="P18" s="145"/>
      <c r="Q18" s="49">
        <v>9</v>
      </c>
      <c r="S18" s="145"/>
    </row>
    <row r="19" spans="1:19" x14ac:dyDescent="0.25">
      <c r="A19" s="143"/>
      <c r="B19" s="49">
        <f>VLOOKUP(C19,'Connectors Pinout'!B:C,2,FALSE)</f>
        <v>33</v>
      </c>
      <c r="C19" s="15" t="s">
        <v>92</v>
      </c>
      <c r="D19" s="142"/>
      <c r="F19" s="147"/>
      <c r="G19" s="65">
        <v>10</v>
      </c>
      <c r="I19" s="145"/>
      <c r="K19" s="143"/>
      <c r="L19" s="49">
        <f>VLOOKUP(M19,'Connectors Pinout'!H:I,2,FALSE)</f>
        <v>62</v>
      </c>
      <c r="M19" s="15" t="s">
        <v>218</v>
      </c>
      <c r="N19" s="143"/>
      <c r="P19" s="145"/>
      <c r="Q19" s="49">
        <v>10</v>
      </c>
      <c r="S19" s="145"/>
    </row>
    <row r="20" spans="1:19" x14ac:dyDescent="0.25">
      <c r="A20" s="143"/>
      <c r="B20" s="49">
        <f>VLOOKUP(C20,'Connectors Pinout'!B:C,2,FALSE)</f>
        <v>48</v>
      </c>
      <c r="C20" s="15" t="s">
        <v>420</v>
      </c>
      <c r="D20" s="142"/>
      <c r="F20" s="147"/>
      <c r="G20" s="65">
        <v>11</v>
      </c>
      <c r="I20" s="145"/>
      <c r="K20" s="143"/>
      <c r="L20" s="48">
        <f>VLOOKUP(M20,'Connectors Pinout'!H:I,2,FALSE)</f>
        <v>76</v>
      </c>
      <c r="M20" s="15" t="s">
        <v>415</v>
      </c>
      <c r="N20" s="143"/>
      <c r="O20" s="48"/>
      <c r="P20" s="145"/>
      <c r="Q20" s="48">
        <v>11</v>
      </c>
      <c r="S20" s="145"/>
    </row>
    <row r="21" spans="1:19" x14ac:dyDescent="0.25">
      <c r="A21" s="143"/>
      <c r="B21" s="49">
        <f>VLOOKUP(C21,'Connectors Pinout'!B:C,2,FALSE)</f>
        <v>34</v>
      </c>
      <c r="C21" s="15" t="s">
        <v>95</v>
      </c>
      <c r="D21" s="142"/>
      <c r="F21" s="147"/>
      <c r="G21" s="65">
        <v>12</v>
      </c>
      <c r="I21" s="145"/>
      <c r="K21" s="143"/>
      <c r="L21" s="48">
        <f>VLOOKUP(M21,'Connectors Pinout'!H:I,2,FALSE)</f>
        <v>63</v>
      </c>
      <c r="M21" s="15" t="s">
        <v>219</v>
      </c>
      <c r="N21" s="143"/>
      <c r="O21" s="48"/>
      <c r="P21" s="145"/>
      <c r="Q21" s="48">
        <v>12</v>
      </c>
      <c r="S21" s="145"/>
    </row>
    <row r="22" spans="1:19" x14ac:dyDescent="0.25">
      <c r="A22" s="143"/>
      <c r="B22" s="49">
        <f>VLOOKUP(C22,'Connectors Pinout'!B:C,2,FALSE)</f>
        <v>35</v>
      </c>
      <c r="C22" s="15" t="s">
        <v>98</v>
      </c>
      <c r="D22" s="142"/>
      <c r="F22" s="147"/>
      <c r="G22" s="65">
        <v>13</v>
      </c>
      <c r="I22" s="145"/>
      <c r="K22" s="143"/>
      <c r="L22" s="48">
        <f>VLOOKUP(M22,'Connectors Pinout'!H:I,2,FALSE)</f>
        <v>64</v>
      </c>
      <c r="M22" s="15" t="s">
        <v>224</v>
      </c>
      <c r="N22" s="143"/>
      <c r="O22" s="48"/>
      <c r="P22" s="145"/>
      <c r="Q22" s="48">
        <v>13</v>
      </c>
      <c r="S22" s="145"/>
    </row>
    <row r="23" spans="1:19" x14ac:dyDescent="0.25">
      <c r="A23" s="143"/>
      <c r="B23" s="49">
        <f>VLOOKUP(C23,'Connectors Pinout'!B:C,2,FALSE)</f>
        <v>90</v>
      </c>
      <c r="C23" s="15" t="s">
        <v>134</v>
      </c>
      <c r="D23" s="142"/>
      <c r="F23" s="147"/>
      <c r="G23" s="65">
        <v>14</v>
      </c>
      <c r="I23" s="145"/>
      <c r="K23" s="143"/>
      <c r="L23" s="48">
        <f>VLOOKUP(M23,'Connectors Pinout'!H:I,2,FALSE)</f>
        <v>40</v>
      </c>
      <c r="M23" s="15" t="s">
        <v>309</v>
      </c>
      <c r="N23" s="143"/>
      <c r="O23" s="48"/>
      <c r="P23" s="145"/>
      <c r="Q23" s="48">
        <v>14</v>
      </c>
      <c r="S23" s="145"/>
    </row>
    <row r="24" spans="1:19" x14ac:dyDescent="0.25">
      <c r="A24" s="143"/>
      <c r="B24" s="49">
        <f>VLOOKUP(C24,'Connectors Pinout'!B:C,2,FALSE)</f>
        <v>91</v>
      </c>
      <c r="C24" s="15" t="s">
        <v>135</v>
      </c>
      <c r="D24" s="142"/>
      <c r="F24" s="147"/>
      <c r="G24" s="65">
        <v>15</v>
      </c>
      <c r="I24" s="145"/>
      <c r="K24" s="143"/>
      <c r="L24" s="48">
        <f>VLOOKUP(M24,'Connectors Pinout'!H:I,2,FALSE)</f>
        <v>41</v>
      </c>
      <c r="M24" s="15" t="s">
        <v>310</v>
      </c>
      <c r="N24" s="143"/>
      <c r="O24" s="48"/>
      <c r="P24" s="145"/>
      <c r="Q24" s="48">
        <v>15</v>
      </c>
      <c r="S24" s="145"/>
    </row>
    <row r="25" spans="1:19" ht="14.4" x14ac:dyDescent="0.25">
      <c r="A25" s="143"/>
      <c r="B25" s="49">
        <f>VLOOKUP(C25,'Connectors Pinout'!B:C,2,FALSE)</f>
        <v>75</v>
      </c>
      <c r="C25" s="66" t="s">
        <v>421</v>
      </c>
      <c r="D25" s="142"/>
      <c r="F25" s="147"/>
      <c r="G25" s="65">
        <v>16</v>
      </c>
      <c r="I25" s="145"/>
      <c r="K25" s="143"/>
      <c r="L25" s="49">
        <f>VLOOKUP(M25,'Connectors Pinout'!H:I,2,FALSE)</f>
        <v>83</v>
      </c>
      <c r="M25" s="15" t="s">
        <v>416</v>
      </c>
      <c r="N25" s="143"/>
      <c r="P25" s="145"/>
      <c r="Q25" s="49">
        <v>16</v>
      </c>
      <c r="S25" s="145"/>
    </row>
    <row r="26" spans="1:19" x14ac:dyDescent="0.25">
      <c r="A26" s="143"/>
      <c r="B26" s="49">
        <f>VLOOKUP(C26,'Connectors Pinout'!B:C,2,FALSE)</f>
        <v>36</v>
      </c>
      <c r="C26" s="15" t="s">
        <v>102</v>
      </c>
      <c r="D26" s="142"/>
      <c r="F26" s="147"/>
      <c r="G26" s="65">
        <v>17</v>
      </c>
      <c r="I26" s="145"/>
      <c r="K26" s="143"/>
      <c r="L26" s="49">
        <f>VLOOKUP(M26,'Connectors Pinout'!H:I,2,FALSE)</f>
        <v>65</v>
      </c>
      <c r="M26" s="15" t="s">
        <v>227</v>
      </c>
      <c r="N26" s="143"/>
      <c r="P26" s="145"/>
      <c r="Q26" s="49">
        <v>17</v>
      </c>
      <c r="S26" s="145"/>
    </row>
    <row r="27" spans="1:19" x14ac:dyDescent="0.25">
      <c r="A27" s="143"/>
      <c r="B27" s="49">
        <f>VLOOKUP(C27,'Connectors Pinout'!B:C,2,FALSE)</f>
        <v>92</v>
      </c>
      <c r="C27" s="15" t="s">
        <v>137</v>
      </c>
      <c r="D27" s="142"/>
      <c r="F27" s="147"/>
      <c r="G27" s="65">
        <v>18</v>
      </c>
      <c r="I27" s="145"/>
      <c r="K27" s="143"/>
      <c r="L27" s="49">
        <f>VLOOKUP(M27,'Connectors Pinout'!H:I,2,FALSE)</f>
        <v>18</v>
      </c>
      <c r="M27" s="15" t="s">
        <v>191</v>
      </c>
      <c r="N27" s="143"/>
      <c r="P27" s="145"/>
      <c r="Q27" s="49">
        <v>18</v>
      </c>
      <c r="S27" s="145"/>
    </row>
    <row r="28" spans="1:19" x14ac:dyDescent="0.25">
      <c r="A28" s="143"/>
      <c r="B28" s="49">
        <f>VLOOKUP(C28,'Connectors Pinout'!B:C,2,FALSE)</f>
        <v>93</v>
      </c>
      <c r="C28" s="15" t="s">
        <v>138</v>
      </c>
      <c r="D28" s="142"/>
      <c r="F28" s="147"/>
      <c r="G28" s="65">
        <v>19</v>
      </c>
      <c r="I28" s="145"/>
      <c r="K28" s="143"/>
      <c r="L28" s="49">
        <f>VLOOKUP(M28,'Connectors Pinout'!H:I,2,FALSE)</f>
        <v>19</v>
      </c>
      <c r="M28" s="15" t="s">
        <v>192</v>
      </c>
      <c r="N28" s="143"/>
      <c r="P28" s="145"/>
      <c r="Q28" s="49">
        <v>19</v>
      </c>
      <c r="S28" s="145"/>
    </row>
    <row r="29" spans="1:19" ht="14.4" x14ac:dyDescent="0.25">
      <c r="A29" s="143"/>
      <c r="B29" s="49">
        <f>VLOOKUP(C29,'Connectors Pinout'!B:C,2,FALSE)</f>
        <v>37</v>
      </c>
      <c r="C29" s="66" t="s">
        <v>105</v>
      </c>
      <c r="D29" s="142"/>
      <c r="F29" s="147"/>
      <c r="G29" s="65">
        <v>20</v>
      </c>
      <c r="I29" s="145"/>
      <c r="K29" s="143"/>
      <c r="L29" s="49">
        <f>VLOOKUP(M29,'Connectors Pinout'!H:I,2,FALSE)</f>
        <v>66</v>
      </c>
      <c r="M29" s="15" t="s">
        <v>230</v>
      </c>
      <c r="N29" s="143"/>
      <c r="P29" s="145"/>
      <c r="Q29" s="49">
        <v>20</v>
      </c>
      <c r="S29" s="145"/>
    </row>
    <row r="30" spans="1:19" x14ac:dyDescent="0.25">
      <c r="A30" s="143"/>
      <c r="B30" s="49">
        <f>VLOOKUP(C30,'Connectors Pinout'!B:C,2,FALSE)</f>
        <v>94</v>
      </c>
      <c r="C30" s="15" t="s">
        <v>139</v>
      </c>
      <c r="D30" s="142"/>
      <c r="F30" s="147"/>
      <c r="G30" s="65">
        <v>21</v>
      </c>
      <c r="I30" s="145"/>
      <c r="K30" s="143"/>
      <c r="L30" s="49">
        <f>VLOOKUP(M30,'Connectors Pinout'!H:I,2,FALSE)</f>
        <v>20</v>
      </c>
      <c r="M30" s="15" t="s">
        <v>193</v>
      </c>
      <c r="N30" s="143"/>
      <c r="P30" s="145"/>
      <c r="Q30" s="49">
        <v>21</v>
      </c>
      <c r="S30" s="145"/>
    </row>
    <row r="31" spans="1:19" x14ac:dyDescent="0.25">
      <c r="A31" s="143"/>
      <c r="B31" s="49">
        <f>VLOOKUP(C31,'Connectors Pinout'!B:C,2,FALSE)</f>
        <v>95</v>
      </c>
      <c r="C31" s="15" t="s">
        <v>141</v>
      </c>
      <c r="D31" s="142"/>
      <c r="F31" s="147"/>
      <c r="G31" s="65">
        <v>22</v>
      </c>
      <c r="I31" s="145"/>
      <c r="K31" s="143"/>
      <c r="L31" s="49">
        <f>VLOOKUP(M31,'Connectors Pinout'!H:I,2,FALSE)</f>
        <v>21</v>
      </c>
      <c r="M31" s="15" t="s">
        <v>194</v>
      </c>
      <c r="N31" s="143"/>
      <c r="P31" s="145"/>
      <c r="Q31" s="49">
        <v>22</v>
      </c>
      <c r="S31" s="145"/>
    </row>
    <row r="32" spans="1:19" x14ac:dyDescent="0.25">
      <c r="A32" s="143"/>
      <c r="B32" s="48">
        <f>VLOOKUP(C32,'Connectors Pinout'!B:C,2,FALSE)</f>
        <v>96</v>
      </c>
      <c r="C32" s="15" t="s">
        <v>304</v>
      </c>
      <c r="D32" s="142"/>
      <c r="F32" s="147"/>
      <c r="G32" s="48">
        <v>23</v>
      </c>
      <c r="I32" s="145"/>
      <c r="K32" s="143"/>
      <c r="L32" s="49">
        <f>VLOOKUP(M32,'Connectors Pinout'!H:I,2,FALSE)</f>
        <v>22</v>
      </c>
      <c r="M32" s="15" t="s">
        <v>195</v>
      </c>
      <c r="N32" s="143"/>
      <c r="P32" s="145"/>
      <c r="Q32" s="49">
        <v>23</v>
      </c>
      <c r="S32" s="145"/>
    </row>
    <row r="33" spans="1:19" x14ac:dyDescent="0.25">
      <c r="A33" s="143"/>
      <c r="D33" s="142"/>
      <c r="F33" s="147"/>
      <c r="G33" s="65">
        <v>24</v>
      </c>
      <c r="I33" s="145"/>
      <c r="K33" s="143"/>
      <c r="L33" s="49" t="e">
        <f>VLOOKUP(M33,'Connectors Pinout'!H:I,2,FALSE)</f>
        <v>#N/A</v>
      </c>
      <c r="N33" s="143"/>
      <c r="P33" s="145"/>
      <c r="Q33" s="49">
        <v>24</v>
      </c>
      <c r="S33" s="145"/>
    </row>
    <row r="34" spans="1:19" x14ac:dyDescent="0.25">
      <c r="A34" s="143"/>
      <c r="D34" s="142"/>
      <c r="F34" s="65"/>
      <c r="G34" s="65"/>
      <c r="J34" s="48"/>
      <c r="K34" s="143"/>
      <c r="N34" s="143"/>
    </row>
    <row r="35" spans="1:19" x14ac:dyDescent="0.25">
      <c r="A35" s="143"/>
      <c r="B35" s="49">
        <f>VLOOKUP(C35,'Connectors Pinout'!B:C,2,FALSE)</f>
        <v>19</v>
      </c>
      <c r="C35" s="15" t="s">
        <v>60</v>
      </c>
      <c r="D35" s="142"/>
      <c r="F35" s="148" t="s">
        <v>303</v>
      </c>
      <c r="G35" s="65">
        <v>1</v>
      </c>
      <c r="I35" s="145"/>
      <c r="K35" s="143"/>
      <c r="L35" s="49">
        <f>VLOOKUP(M35,'Connectors Pinout'!H:I,2,FALSE)</f>
        <v>48</v>
      </c>
      <c r="M35" s="15" t="s">
        <v>204</v>
      </c>
      <c r="N35" s="143"/>
      <c r="P35" s="145" t="s">
        <v>308</v>
      </c>
      <c r="Q35" s="49">
        <v>1</v>
      </c>
      <c r="S35" s="145"/>
    </row>
    <row r="36" spans="1:19" x14ac:dyDescent="0.25">
      <c r="A36" s="143"/>
      <c r="B36" s="49">
        <f>VLOOKUP(C36,'Connectors Pinout'!B:C,2,FALSE)</f>
        <v>20</v>
      </c>
      <c r="C36" s="15" t="s">
        <v>61</v>
      </c>
      <c r="D36" s="142"/>
      <c r="F36" s="148"/>
      <c r="G36" s="65">
        <v>2</v>
      </c>
      <c r="I36" s="145"/>
      <c r="K36" s="143"/>
      <c r="L36" s="49">
        <f>VLOOKUP(M36,'Connectors Pinout'!H:I,2,FALSE)</f>
        <v>49</v>
      </c>
      <c r="M36" s="15" t="s">
        <v>205</v>
      </c>
      <c r="N36" s="143"/>
      <c r="P36" s="145"/>
      <c r="Q36" s="49">
        <v>2</v>
      </c>
      <c r="S36" s="145"/>
    </row>
    <row r="37" spans="1:19" x14ac:dyDescent="0.25">
      <c r="A37" s="143"/>
      <c r="B37" s="49">
        <f>VLOOKUP(C37,'Connectors Pinout'!B:C,2,FALSE)</f>
        <v>21</v>
      </c>
      <c r="C37" s="15" t="s">
        <v>63</v>
      </c>
      <c r="D37" s="142"/>
      <c r="F37" s="148"/>
      <c r="G37" s="65">
        <v>3</v>
      </c>
      <c r="I37" s="145"/>
      <c r="K37" s="143"/>
      <c r="L37" s="49">
        <f>VLOOKUP(M37,'Connectors Pinout'!H:I,2,FALSE)</f>
        <v>50</v>
      </c>
      <c r="M37" s="15" t="s">
        <v>206</v>
      </c>
      <c r="N37" s="143"/>
      <c r="P37" s="145"/>
      <c r="Q37" s="49">
        <v>3</v>
      </c>
      <c r="S37" s="145"/>
    </row>
    <row r="38" spans="1:19" x14ac:dyDescent="0.25">
      <c r="A38" s="143"/>
      <c r="B38" s="49">
        <f>VLOOKUP(C38,'Connectors Pinout'!B:C,2,FALSE)</f>
        <v>22</v>
      </c>
      <c r="C38" s="15" t="s">
        <v>64</v>
      </c>
      <c r="D38" s="142"/>
      <c r="F38" s="148"/>
      <c r="G38" s="65">
        <v>4</v>
      </c>
      <c r="I38" s="145"/>
      <c r="K38" s="143"/>
      <c r="L38" s="49">
        <f>VLOOKUP(M38,'Connectors Pinout'!H:I,2,FALSE)</f>
        <v>51</v>
      </c>
      <c r="M38" s="15" t="s">
        <v>207</v>
      </c>
      <c r="N38" s="143"/>
      <c r="P38" s="145"/>
      <c r="Q38" s="49">
        <v>4</v>
      </c>
      <c r="S38" s="145"/>
    </row>
    <row r="39" spans="1:19" x14ac:dyDescent="0.25">
      <c r="A39" s="143"/>
      <c r="B39" s="49">
        <f>VLOOKUP(C39,'Connectors Pinout'!B:C,2,FALSE)</f>
        <v>23</v>
      </c>
      <c r="C39" s="15" t="s">
        <v>65</v>
      </c>
      <c r="D39" s="142"/>
      <c r="F39" s="148"/>
      <c r="G39" s="65">
        <v>5</v>
      </c>
      <c r="I39" s="145"/>
      <c r="K39" s="143"/>
      <c r="L39" s="49">
        <f>VLOOKUP(M39,'Connectors Pinout'!H:I,2,FALSE)</f>
        <v>52</v>
      </c>
      <c r="M39" s="15" t="s">
        <v>208</v>
      </c>
      <c r="N39" s="143"/>
      <c r="P39" s="145"/>
      <c r="Q39" s="49">
        <v>5</v>
      </c>
      <c r="S39" s="145"/>
    </row>
    <row r="40" spans="1:19" x14ac:dyDescent="0.25">
      <c r="A40" s="143"/>
      <c r="B40" s="49">
        <f>VLOOKUP(C40,'Connectors Pinout'!B:C,2,FALSE)</f>
        <v>24</v>
      </c>
      <c r="C40" s="15" t="s">
        <v>67</v>
      </c>
      <c r="D40" s="142"/>
      <c r="F40" s="148"/>
      <c r="G40" s="65">
        <v>6</v>
      </c>
      <c r="I40" s="145"/>
      <c r="K40" s="143"/>
      <c r="L40" s="49">
        <f>VLOOKUP(M40,'Connectors Pinout'!H:I,2,FALSE)</f>
        <v>53</v>
      </c>
      <c r="M40" s="15" t="s">
        <v>209</v>
      </c>
      <c r="N40" s="143"/>
      <c r="P40" s="145"/>
      <c r="Q40" s="49">
        <v>6</v>
      </c>
      <c r="S40" s="145"/>
    </row>
    <row r="41" spans="1:19" x14ac:dyDescent="0.25">
      <c r="A41" s="143"/>
      <c r="B41" s="49">
        <f>VLOOKUP(C41,'Connectors Pinout'!B:C,2,FALSE)</f>
        <v>25</v>
      </c>
      <c r="C41" s="15" t="s">
        <v>68</v>
      </c>
      <c r="D41" s="142"/>
      <c r="F41" s="148"/>
      <c r="G41" s="65">
        <v>7</v>
      </c>
      <c r="I41" s="145"/>
      <c r="K41" s="143"/>
      <c r="L41" s="49">
        <f>VLOOKUP(M41,'Connectors Pinout'!H:I,2,FALSE)</f>
        <v>54</v>
      </c>
      <c r="M41" s="15" t="s">
        <v>210</v>
      </c>
      <c r="N41" s="143"/>
      <c r="P41" s="145"/>
      <c r="Q41" s="49">
        <v>7</v>
      </c>
      <c r="S41" s="145"/>
    </row>
    <row r="42" spans="1:19" x14ac:dyDescent="0.25">
      <c r="A42" s="143"/>
      <c r="B42" s="49">
        <f>VLOOKUP(C42,'Connectors Pinout'!B:C,2,FALSE)</f>
        <v>26</v>
      </c>
      <c r="C42" s="15" t="s">
        <v>69</v>
      </c>
      <c r="D42" s="142"/>
      <c r="F42" s="148"/>
      <c r="G42" s="65">
        <v>8</v>
      </c>
      <c r="I42" s="145"/>
      <c r="K42" s="143"/>
      <c r="L42" s="49">
        <f>VLOOKUP(M42,'Connectors Pinout'!H:I,2,FALSE)</f>
        <v>55</v>
      </c>
      <c r="M42" s="15" t="s">
        <v>211</v>
      </c>
      <c r="N42" s="143"/>
      <c r="P42" s="145"/>
      <c r="Q42" s="49">
        <v>8</v>
      </c>
      <c r="S42" s="145"/>
    </row>
    <row r="43" spans="1:19" x14ac:dyDescent="0.25">
      <c r="A43" s="143"/>
      <c r="B43" s="49">
        <f>VLOOKUP(C43,'Connectors Pinout'!B:C,2,FALSE)</f>
        <v>76</v>
      </c>
      <c r="C43" s="15" t="s">
        <v>115</v>
      </c>
      <c r="D43" s="142"/>
      <c r="F43" s="148"/>
      <c r="G43" s="65">
        <v>9</v>
      </c>
      <c r="I43" s="145"/>
      <c r="K43" s="143"/>
      <c r="L43" s="49">
        <f>VLOOKUP(M43,'Connectors Pinout'!H:I,2,FALSE)</f>
        <v>26</v>
      </c>
      <c r="M43" s="15" t="s">
        <v>167</v>
      </c>
      <c r="N43" s="143"/>
      <c r="P43" s="145"/>
      <c r="Q43" s="49">
        <v>9</v>
      </c>
      <c r="S43" s="145"/>
    </row>
    <row r="44" spans="1:19" x14ac:dyDescent="0.25">
      <c r="A44" s="143"/>
      <c r="B44" s="49">
        <f>VLOOKUP(C44,'Connectors Pinout'!B:C,2,FALSE)</f>
        <v>77</v>
      </c>
      <c r="C44" s="15" t="s">
        <v>116</v>
      </c>
      <c r="D44" s="142"/>
      <c r="F44" s="148"/>
      <c r="G44" s="65">
        <v>10</v>
      </c>
      <c r="I44" s="145"/>
      <c r="K44" s="143"/>
      <c r="L44" s="49">
        <f>VLOOKUP(M44,'Connectors Pinout'!H:I,2,FALSE)</f>
        <v>27</v>
      </c>
      <c r="M44" s="15" t="s">
        <v>168</v>
      </c>
      <c r="N44" s="143"/>
      <c r="P44" s="145"/>
      <c r="Q44" s="49">
        <v>10</v>
      </c>
      <c r="S44" s="145"/>
    </row>
    <row r="45" spans="1:19" x14ac:dyDescent="0.25">
      <c r="A45" s="143"/>
      <c r="B45" s="49">
        <f>VLOOKUP(C45,'Connectors Pinout'!B:C,2,FALSE)</f>
        <v>78</v>
      </c>
      <c r="C45" s="15" t="s">
        <v>117</v>
      </c>
      <c r="D45" s="142"/>
      <c r="F45" s="148"/>
      <c r="G45" s="65">
        <v>11</v>
      </c>
      <c r="I45" s="145"/>
      <c r="K45" s="143"/>
      <c r="L45" s="49">
        <f>VLOOKUP(M45,'Connectors Pinout'!H:I,2,FALSE)</f>
        <v>28</v>
      </c>
      <c r="M45" s="15" t="s">
        <v>170</v>
      </c>
      <c r="N45" s="143"/>
      <c r="P45" s="145"/>
      <c r="Q45" s="49">
        <v>11</v>
      </c>
      <c r="S45" s="145"/>
    </row>
    <row r="46" spans="1:19" x14ac:dyDescent="0.25">
      <c r="A46" s="143"/>
      <c r="B46" s="49">
        <f>VLOOKUP(C46,'Connectors Pinout'!B:C,2,FALSE)</f>
        <v>79</v>
      </c>
      <c r="C46" s="15" t="s">
        <v>119</v>
      </c>
      <c r="D46" s="142"/>
      <c r="F46" s="148"/>
      <c r="G46" s="65">
        <v>12</v>
      </c>
      <c r="I46" s="145"/>
      <c r="K46" s="143"/>
      <c r="L46" s="49">
        <f>VLOOKUP(M46,'Connectors Pinout'!H:I,2,FALSE)</f>
        <v>29</v>
      </c>
      <c r="M46" s="15" t="s">
        <v>171</v>
      </c>
      <c r="N46" s="143"/>
      <c r="P46" s="145"/>
      <c r="Q46" s="49">
        <v>12</v>
      </c>
      <c r="S46" s="145"/>
    </row>
    <row r="47" spans="1:19" x14ac:dyDescent="0.25">
      <c r="A47" s="143"/>
      <c r="B47" s="49">
        <f>VLOOKUP(C47,'Connectors Pinout'!B:C,2,FALSE)</f>
        <v>80</v>
      </c>
      <c r="C47" s="15" t="s">
        <v>120</v>
      </c>
      <c r="D47" s="142"/>
      <c r="F47" s="148"/>
      <c r="G47" s="65">
        <v>13</v>
      </c>
      <c r="I47" s="145"/>
      <c r="K47" s="143"/>
      <c r="L47" s="49">
        <f>VLOOKUP(M47,'Connectors Pinout'!H:I,2,FALSE)</f>
        <v>30</v>
      </c>
      <c r="M47" s="15" t="s">
        <v>172</v>
      </c>
      <c r="N47" s="143"/>
      <c r="P47" s="145"/>
      <c r="Q47" s="49">
        <v>13</v>
      </c>
      <c r="S47" s="145"/>
    </row>
    <row r="48" spans="1:19" x14ac:dyDescent="0.25">
      <c r="A48" s="143"/>
      <c r="B48" s="49">
        <f>VLOOKUP(C48,'Connectors Pinout'!B:C,2,FALSE)</f>
        <v>81</v>
      </c>
      <c r="C48" s="15" t="s">
        <v>121</v>
      </c>
      <c r="D48" s="142"/>
      <c r="F48" s="148"/>
      <c r="G48" s="65">
        <v>14</v>
      </c>
      <c r="I48" s="145"/>
      <c r="K48" s="143"/>
      <c r="L48" s="49">
        <f>VLOOKUP(M48,'Connectors Pinout'!H:I,2,FALSE)</f>
        <v>31</v>
      </c>
      <c r="M48" s="15" t="s">
        <v>173</v>
      </c>
      <c r="N48" s="143"/>
      <c r="P48" s="145"/>
      <c r="Q48" s="49">
        <v>14</v>
      </c>
      <c r="S48" s="145"/>
    </row>
    <row r="49" spans="1:19" x14ac:dyDescent="0.25">
      <c r="A49" s="143"/>
      <c r="B49" s="49">
        <f>VLOOKUP(C49,'Connectors Pinout'!B:C,2,FALSE)</f>
        <v>82</v>
      </c>
      <c r="C49" s="15" t="s">
        <v>122</v>
      </c>
      <c r="D49" s="142"/>
      <c r="F49" s="148"/>
      <c r="G49" s="65">
        <v>15</v>
      </c>
      <c r="I49" s="145"/>
      <c r="K49" s="143"/>
      <c r="L49" s="49">
        <f>VLOOKUP(M49,'Connectors Pinout'!H:I,2,FALSE)</f>
        <v>32</v>
      </c>
      <c r="M49" s="15" t="s">
        <v>175</v>
      </c>
      <c r="N49" s="143"/>
      <c r="P49" s="145"/>
      <c r="Q49" s="49">
        <v>15</v>
      </c>
      <c r="S49" s="145"/>
    </row>
    <row r="50" spans="1:19" x14ac:dyDescent="0.25">
      <c r="A50" s="143"/>
      <c r="B50" s="49">
        <f>VLOOKUP(C50,'Connectors Pinout'!B:C,2,FALSE)</f>
        <v>83</v>
      </c>
      <c r="C50" s="15" t="s">
        <v>124</v>
      </c>
      <c r="D50" s="142"/>
      <c r="F50" s="148"/>
      <c r="G50" s="65">
        <v>16</v>
      </c>
      <c r="I50" s="145"/>
      <c r="K50" s="143"/>
      <c r="L50" s="49">
        <f>VLOOKUP(M50,'Connectors Pinout'!H:I,2,FALSE)</f>
        <v>33</v>
      </c>
      <c r="M50" s="15" t="s">
        <v>176</v>
      </c>
      <c r="N50" s="143"/>
      <c r="P50" s="145"/>
      <c r="Q50" s="49">
        <v>16</v>
      </c>
      <c r="S50" s="145"/>
    </row>
    <row r="51" spans="1:19" x14ac:dyDescent="0.25">
      <c r="A51" s="143"/>
      <c r="B51" s="49">
        <f>VLOOKUP(C51,'Connectors Pinout'!B:C,2,FALSE)</f>
        <v>84</v>
      </c>
      <c r="C51" s="15" t="s">
        <v>125</v>
      </c>
      <c r="D51" s="142"/>
      <c r="F51" s="148"/>
      <c r="G51" s="65">
        <v>17</v>
      </c>
      <c r="I51" s="145"/>
      <c r="K51" s="143"/>
      <c r="L51" s="49">
        <f>VLOOKUP(M51,'Connectors Pinout'!H:I,2,FALSE)</f>
        <v>34</v>
      </c>
      <c r="M51" s="15" t="s">
        <v>177</v>
      </c>
      <c r="N51" s="143"/>
      <c r="P51" s="145"/>
      <c r="Q51" s="49">
        <v>17</v>
      </c>
      <c r="S51" s="145"/>
    </row>
    <row r="52" spans="1:19" x14ac:dyDescent="0.25">
      <c r="A52" s="143"/>
      <c r="B52" s="49">
        <f>VLOOKUP(C52,'Connectors Pinout'!B:C,2,FALSE)</f>
        <v>85</v>
      </c>
      <c r="C52" s="15" t="s">
        <v>126</v>
      </c>
      <c r="D52" s="142"/>
      <c r="F52" s="148"/>
      <c r="G52" s="65">
        <v>18</v>
      </c>
      <c r="I52" s="145"/>
      <c r="K52" s="143"/>
      <c r="L52" s="49">
        <f>VLOOKUP(M52,'Connectors Pinout'!H:I,2,FALSE)</f>
        <v>35</v>
      </c>
      <c r="M52" s="15" t="s">
        <v>178</v>
      </c>
      <c r="N52" s="143"/>
      <c r="P52" s="145"/>
      <c r="Q52" s="49">
        <v>18</v>
      </c>
      <c r="S52" s="145"/>
    </row>
    <row r="53" spans="1:19" x14ac:dyDescent="0.25">
      <c r="A53" s="143"/>
      <c r="B53" s="49">
        <f>VLOOKUP(C53,'Connectors Pinout'!B:C,2,FALSE)</f>
        <v>86</v>
      </c>
      <c r="C53" s="15" t="s">
        <v>128</v>
      </c>
      <c r="D53" s="142"/>
      <c r="F53" s="148"/>
      <c r="G53" s="65">
        <v>19</v>
      </c>
      <c r="I53" s="145"/>
      <c r="K53" s="143"/>
      <c r="L53" s="49">
        <f>VLOOKUP(M53,'Connectors Pinout'!H:I,2,FALSE)</f>
        <v>36</v>
      </c>
      <c r="M53" s="15" t="s">
        <v>179</v>
      </c>
      <c r="N53" s="143"/>
      <c r="P53" s="145"/>
      <c r="Q53" s="49">
        <v>19</v>
      </c>
      <c r="S53" s="145"/>
    </row>
    <row r="54" spans="1:19" x14ac:dyDescent="0.25">
      <c r="A54" s="143"/>
      <c r="B54" s="49">
        <f>VLOOKUP(C54,'Connectors Pinout'!B:C,2,FALSE)</f>
        <v>87</v>
      </c>
      <c r="C54" s="15" t="s">
        <v>129</v>
      </c>
      <c r="D54" s="142"/>
      <c r="F54" s="148"/>
      <c r="G54" s="65">
        <v>20</v>
      </c>
      <c r="I54" s="145"/>
      <c r="K54" s="143"/>
      <c r="L54" s="49">
        <f>VLOOKUP(M54,'Connectors Pinout'!H:I,2,FALSE)</f>
        <v>37</v>
      </c>
      <c r="M54" s="15" t="s">
        <v>180</v>
      </c>
      <c r="N54" s="143"/>
      <c r="P54" s="145"/>
      <c r="Q54" s="49">
        <v>20</v>
      </c>
      <c r="S54" s="145"/>
    </row>
    <row r="55" spans="1:19" x14ac:dyDescent="0.25">
      <c r="A55" s="143"/>
      <c r="B55" s="49">
        <f>VLOOKUP(C55,'Connectors Pinout'!B:C,2,FALSE)</f>
        <v>88</v>
      </c>
      <c r="C55" s="15" t="s">
        <v>131</v>
      </c>
      <c r="D55" s="142"/>
      <c r="F55" s="148"/>
      <c r="G55" s="67">
        <v>21</v>
      </c>
      <c r="I55" s="145"/>
      <c r="K55" s="143"/>
      <c r="L55" s="49">
        <f>VLOOKUP(M55,'Connectors Pinout'!H:I,2,FALSE)</f>
        <v>38</v>
      </c>
      <c r="M55" s="15" t="s">
        <v>182</v>
      </c>
      <c r="N55" s="143"/>
      <c r="P55" s="145"/>
      <c r="Q55" s="49">
        <v>21</v>
      </c>
      <c r="S55" s="145"/>
    </row>
    <row r="56" spans="1:19" x14ac:dyDescent="0.25">
      <c r="A56" s="143"/>
      <c r="B56" s="49">
        <f>VLOOKUP(C56,'Connectors Pinout'!B:C,2,FALSE)</f>
        <v>27</v>
      </c>
      <c r="C56" s="15" t="s">
        <v>72</v>
      </c>
      <c r="D56" s="142"/>
      <c r="F56" s="148"/>
      <c r="G56" s="67">
        <v>22</v>
      </c>
      <c r="I56" s="145"/>
      <c r="K56" s="143"/>
      <c r="L56" s="49">
        <f>VLOOKUP(M56,'Connectors Pinout'!H:I,2,FALSE)</f>
        <v>56</v>
      </c>
      <c r="M56" s="15" t="s">
        <v>212</v>
      </c>
      <c r="N56" s="143"/>
      <c r="P56" s="145"/>
      <c r="Q56" s="49">
        <v>22</v>
      </c>
      <c r="S56" s="145"/>
    </row>
    <row r="57" spans="1:19" ht="14.4" x14ac:dyDescent="0.25">
      <c r="A57" s="143"/>
      <c r="B57" s="49">
        <f>VLOOKUP(C57,'Connectors Pinout'!B:C,2,FALSE)</f>
        <v>98</v>
      </c>
      <c r="C57" s="68" t="s">
        <v>422</v>
      </c>
      <c r="D57" s="142"/>
      <c r="F57" s="148"/>
      <c r="G57" s="67">
        <v>23</v>
      </c>
      <c r="I57" s="145"/>
      <c r="K57" s="143"/>
      <c r="L57" s="49">
        <f>VLOOKUP(M57,'Connectors Pinout'!H:I,2,FALSE)</f>
        <v>84</v>
      </c>
      <c r="M57" s="15" t="s">
        <v>426</v>
      </c>
      <c r="N57" s="143"/>
      <c r="P57" s="145"/>
      <c r="Q57" s="49">
        <v>23</v>
      </c>
      <c r="S57" s="145"/>
    </row>
    <row r="58" spans="1:19" x14ac:dyDescent="0.25">
      <c r="A58" s="143"/>
      <c r="D58" s="142"/>
      <c r="F58" s="148"/>
      <c r="G58" s="65">
        <v>24</v>
      </c>
      <c r="I58" s="145"/>
      <c r="K58" s="143"/>
      <c r="L58" s="49" t="e">
        <f>VLOOKUP(M58,'Connectors Pinout'!H:I,2,FALSE)</f>
        <v>#N/A</v>
      </c>
      <c r="N58" s="143"/>
      <c r="P58" s="145"/>
      <c r="Q58" s="49">
        <v>24</v>
      </c>
      <c r="S58" s="145"/>
    </row>
    <row r="60" spans="1:19" ht="14.4" x14ac:dyDescent="0.25">
      <c r="E60" s="65"/>
      <c r="F60" s="69"/>
    </row>
  </sheetData>
  <mergeCells count="12">
    <mergeCell ref="S10:S33"/>
    <mergeCell ref="S35:S58"/>
    <mergeCell ref="A10:A58"/>
    <mergeCell ref="F10:F33"/>
    <mergeCell ref="F35:F58"/>
    <mergeCell ref="K10:K58"/>
    <mergeCell ref="P10:P33"/>
    <mergeCell ref="P35:P58"/>
    <mergeCell ref="D10:D58"/>
    <mergeCell ref="N10:N58"/>
    <mergeCell ref="I10:I33"/>
    <mergeCell ref="I35:I58"/>
  </mergeCells>
  <conditionalFormatting sqref="C59:D59 M1:N7 C58 M9:N9 M8">
    <cfRule type="cellIs" dxfId="2" priority="2" operator="greaterThan">
      <formula>1</formula>
    </cfRule>
  </conditionalFormatting>
  <conditionalFormatting sqref="M59:N1048576">
    <cfRule type="cellIs" dxfId="1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workbookViewId="0">
      <selection activeCell="J17" sqref="J17"/>
    </sheetView>
  </sheetViews>
  <sheetFormatPr defaultColWidth="9.109375" defaultRowHeight="13.2" x14ac:dyDescent="0.25"/>
  <cols>
    <col min="1" max="1" width="17.5546875" style="36" bestFit="1" customWidth="1"/>
    <col min="2" max="2" width="7.5546875" style="36" bestFit="1" customWidth="1"/>
    <col min="3" max="3" width="8.88671875" style="37" bestFit="1" customWidth="1"/>
    <col min="4" max="4" width="22.44140625" style="42" bestFit="1" customWidth="1"/>
    <col min="5" max="5" width="9.109375" style="36"/>
    <col min="6" max="6" width="11.44140625" style="36" bestFit="1" customWidth="1"/>
    <col min="7" max="7" width="3.6640625" style="36" bestFit="1" customWidth="1"/>
    <col min="8" max="8" width="21.88671875" style="36" customWidth="1"/>
    <col min="9" max="9" width="30.33203125" style="36" bestFit="1" customWidth="1"/>
    <col min="10" max="10" width="9.109375" style="36"/>
    <col min="11" max="11" width="20.44140625" style="36" bestFit="1" customWidth="1"/>
    <col min="12" max="12" width="7.5546875" style="36" bestFit="1" customWidth="1"/>
    <col min="13" max="13" width="8" style="36" bestFit="1" customWidth="1"/>
    <col min="14" max="14" width="20.109375" style="36" bestFit="1" customWidth="1"/>
    <col min="15" max="15" width="9.109375" style="36"/>
    <col min="16" max="16" width="29.109375" style="36" customWidth="1"/>
    <col min="17" max="17" width="3.6640625" style="36" bestFit="1" customWidth="1"/>
    <col min="18" max="18" width="7.5546875" style="37" bestFit="1" customWidth="1"/>
    <col min="19" max="19" width="30.33203125" style="36" bestFit="1" customWidth="1"/>
    <col min="20" max="16384" width="9.109375" style="36"/>
  </cols>
  <sheetData>
    <row r="1" spans="1:23" x14ac:dyDescent="0.25">
      <c r="A1" s="52" t="s">
        <v>466</v>
      </c>
      <c r="B1" s="53"/>
      <c r="C1" s="32"/>
      <c r="D1" s="45"/>
      <c r="E1" s="31"/>
      <c r="F1" s="31"/>
      <c r="G1" s="31"/>
      <c r="H1" s="17"/>
      <c r="I1" s="31"/>
      <c r="J1" s="31"/>
      <c r="K1" s="50" t="s">
        <v>467</v>
      </c>
      <c r="L1" s="50"/>
      <c r="M1" s="34"/>
      <c r="N1" s="34"/>
      <c r="O1" s="35"/>
      <c r="P1" s="33"/>
      <c r="Q1" s="33"/>
    </row>
    <row r="2" spans="1:23" x14ac:dyDescent="0.25">
      <c r="A2" s="53"/>
      <c r="B2" s="53"/>
      <c r="C2" s="32"/>
      <c r="D2" s="45"/>
      <c r="E2" s="31"/>
      <c r="F2" s="31"/>
      <c r="G2" s="31"/>
      <c r="H2" s="17"/>
      <c r="I2" s="31"/>
      <c r="J2" s="31"/>
      <c r="K2" s="50"/>
      <c r="L2" s="50"/>
      <c r="M2" s="34"/>
      <c r="N2" s="34"/>
      <c r="O2" s="35"/>
      <c r="P2" s="33"/>
      <c r="Q2" s="33"/>
    </row>
    <row r="3" spans="1:23" x14ac:dyDescent="0.25">
      <c r="A3" s="54" t="s">
        <v>367</v>
      </c>
      <c r="B3" s="53"/>
      <c r="C3" s="32"/>
      <c r="D3" s="45"/>
      <c r="E3" s="31"/>
      <c r="F3" s="31"/>
      <c r="G3" s="31"/>
      <c r="H3" s="17"/>
      <c r="I3" s="31"/>
      <c r="J3" s="31"/>
      <c r="K3" s="51" t="s">
        <v>367</v>
      </c>
      <c r="L3" s="50"/>
      <c r="M3" s="34"/>
      <c r="N3" s="34"/>
      <c r="O3" s="35"/>
      <c r="P3" s="33"/>
      <c r="Q3" s="33"/>
    </row>
    <row r="4" spans="1:23" x14ac:dyDescent="0.25">
      <c r="A4" s="54" t="s">
        <v>366</v>
      </c>
      <c r="B4" s="50" t="s">
        <v>465</v>
      </c>
      <c r="C4" s="32"/>
      <c r="D4" s="45"/>
      <c r="E4" s="31"/>
      <c r="F4" s="31"/>
      <c r="G4" s="31"/>
      <c r="H4" s="17"/>
      <c r="I4" s="31"/>
      <c r="J4" s="31"/>
      <c r="K4" s="51" t="s">
        <v>366</v>
      </c>
      <c r="L4" s="50" t="s">
        <v>465</v>
      </c>
      <c r="M4" s="34"/>
      <c r="N4" s="34"/>
      <c r="O4" s="35"/>
      <c r="P4" s="33"/>
      <c r="Q4" s="33"/>
    </row>
    <row r="5" spans="1:23" x14ac:dyDescent="0.25">
      <c r="A5" s="54"/>
      <c r="B5" s="53"/>
      <c r="C5" s="32"/>
      <c r="D5" s="45"/>
      <c r="E5" s="31"/>
      <c r="F5" s="31"/>
      <c r="G5" s="31"/>
      <c r="H5" s="17"/>
      <c r="I5" s="31"/>
      <c r="J5" s="31"/>
      <c r="K5" s="51"/>
      <c r="L5" s="50"/>
      <c r="M5" s="34"/>
      <c r="N5" s="34"/>
      <c r="O5" s="35"/>
      <c r="P5" s="33"/>
      <c r="Q5" s="33"/>
    </row>
    <row r="6" spans="1:23" x14ac:dyDescent="0.25">
      <c r="A6" s="31"/>
      <c r="B6" s="31"/>
      <c r="C6" s="32"/>
      <c r="D6" s="45"/>
      <c r="E6" s="31"/>
      <c r="F6" s="31"/>
      <c r="G6" s="31"/>
      <c r="H6" s="17"/>
      <c r="I6" s="31"/>
      <c r="J6" s="31"/>
      <c r="K6" s="33"/>
      <c r="L6" s="33"/>
      <c r="M6" s="34"/>
      <c r="N6" s="34"/>
      <c r="O6" s="35"/>
      <c r="P6" s="33"/>
      <c r="Q6" s="33"/>
    </row>
    <row r="7" spans="1:23" x14ac:dyDescent="0.25">
      <c r="A7" s="31"/>
      <c r="B7" s="31"/>
      <c r="C7" s="32"/>
      <c r="D7" s="45"/>
      <c r="E7" s="31"/>
      <c r="F7" s="31"/>
      <c r="G7" s="31"/>
      <c r="H7" s="17"/>
      <c r="I7" s="31"/>
      <c r="J7" s="31"/>
      <c r="K7" s="33"/>
      <c r="L7" s="33"/>
      <c r="M7" s="34"/>
      <c r="N7" s="34"/>
      <c r="O7" s="35"/>
      <c r="P7" s="33"/>
      <c r="Q7" s="33"/>
    </row>
    <row r="8" spans="1:23" customFormat="1" ht="15.75" customHeight="1" x14ac:dyDescent="0.25">
      <c r="A8" s="6" t="s">
        <v>365</v>
      </c>
      <c r="B8" s="4" t="s">
        <v>364</v>
      </c>
      <c r="C8" s="9"/>
      <c r="D8" s="4" t="s">
        <v>368</v>
      </c>
      <c r="E8" s="3"/>
      <c r="F8" s="7" t="s">
        <v>12</v>
      </c>
      <c r="G8" s="6" t="s">
        <v>298</v>
      </c>
      <c r="H8" s="5" t="s">
        <v>470</v>
      </c>
      <c r="I8" s="4" t="s">
        <v>368</v>
      </c>
      <c r="K8" s="70" t="s">
        <v>365</v>
      </c>
      <c r="L8" s="71" t="s">
        <v>364</v>
      </c>
      <c r="M8" s="11"/>
      <c r="N8" s="70" t="s">
        <v>368</v>
      </c>
      <c r="O8" s="11"/>
      <c r="P8" s="12" t="s">
        <v>12</v>
      </c>
      <c r="Q8" s="70" t="s">
        <v>298</v>
      </c>
      <c r="R8" s="15" t="s">
        <v>471</v>
      </c>
      <c r="S8" s="70" t="s">
        <v>368</v>
      </c>
      <c r="T8" s="15"/>
      <c r="U8" t="s">
        <v>473</v>
      </c>
      <c r="V8" s="72" t="s">
        <v>476</v>
      </c>
      <c r="W8" s="72" t="s">
        <v>477</v>
      </c>
    </row>
    <row r="9" spans="1:23" x14ac:dyDescent="0.25">
      <c r="A9" s="31"/>
      <c r="B9" s="31"/>
      <c r="C9" s="17"/>
      <c r="D9" s="39"/>
      <c r="E9" s="31"/>
      <c r="F9" s="31"/>
      <c r="G9" s="31"/>
      <c r="H9" s="31"/>
      <c r="I9" s="31"/>
      <c r="J9" s="31"/>
      <c r="K9" s="31"/>
      <c r="L9" s="31"/>
      <c r="M9" s="17"/>
      <c r="N9" s="17"/>
      <c r="O9" s="31"/>
      <c r="P9" s="31"/>
      <c r="Q9" s="31"/>
    </row>
    <row r="10" spans="1:23" ht="12.75" customHeight="1" x14ac:dyDescent="0.25">
      <c r="A10" s="152" t="s">
        <v>431</v>
      </c>
      <c r="B10" s="31">
        <f>VLOOKUP(C10,'Connectors Pinout'!B:C,2,FALSE)</f>
        <v>10</v>
      </c>
      <c r="C10" s="17" t="s">
        <v>13</v>
      </c>
      <c r="D10" s="150" t="s">
        <v>463</v>
      </c>
      <c r="E10" s="76"/>
      <c r="F10" s="149" t="s">
        <v>435</v>
      </c>
      <c r="G10" s="31">
        <v>1</v>
      </c>
      <c r="H10" s="37" t="s">
        <v>557</v>
      </c>
      <c r="I10" s="151" t="s">
        <v>446</v>
      </c>
      <c r="J10" s="31"/>
      <c r="K10" s="154" t="s">
        <v>481</v>
      </c>
      <c r="L10" s="31">
        <f>VLOOKUP(M10,'Connectors Pinout'!H:I,2,FALSE)</f>
        <v>18</v>
      </c>
      <c r="M10" s="17" t="s">
        <v>191</v>
      </c>
      <c r="N10" s="152" t="s">
        <v>464</v>
      </c>
      <c r="O10" s="31"/>
      <c r="P10" s="149" t="s">
        <v>437</v>
      </c>
      <c r="Q10" s="31">
        <v>1</v>
      </c>
      <c r="S10" s="151" t="s">
        <v>440</v>
      </c>
      <c r="U10" s="87" t="s">
        <v>474</v>
      </c>
    </row>
    <row r="11" spans="1:23" ht="12.75" customHeight="1" x14ac:dyDescent="0.25">
      <c r="A11" s="152"/>
      <c r="B11" s="31">
        <f>VLOOKUP(C11,'Connectors Pinout'!B:C,2,FALSE)</f>
        <v>11</v>
      </c>
      <c r="C11" s="17" t="s">
        <v>15</v>
      </c>
      <c r="D11" s="150"/>
      <c r="E11" s="76"/>
      <c r="F11" s="149"/>
      <c r="G11" s="31">
        <v>2</v>
      </c>
      <c r="H11" s="37" t="s">
        <v>539</v>
      </c>
      <c r="I11" s="151"/>
      <c r="J11" s="31"/>
      <c r="K11" s="152"/>
      <c r="L11" s="31">
        <f>VLOOKUP(M11,'Connectors Pinout'!H:I,2,FALSE)</f>
        <v>19</v>
      </c>
      <c r="M11" s="17" t="s">
        <v>192</v>
      </c>
      <c r="N11" s="152"/>
      <c r="O11" s="31"/>
      <c r="P11" s="149"/>
      <c r="Q11" s="31">
        <v>2</v>
      </c>
      <c r="S11" s="151"/>
      <c r="U11" s="87" t="s">
        <v>474</v>
      </c>
    </row>
    <row r="12" spans="1:23" ht="12.75" customHeight="1" x14ac:dyDescent="0.25">
      <c r="A12" s="152"/>
      <c r="B12" s="31">
        <f>VLOOKUP(C12,'Connectors Pinout'!B:C,2,FALSE)</f>
        <v>12</v>
      </c>
      <c r="C12" s="17" t="s">
        <v>16</v>
      </c>
      <c r="D12" s="150"/>
      <c r="E12" s="76"/>
      <c r="F12" s="149"/>
      <c r="G12" s="31">
        <v>3</v>
      </c>
      <c r="H12" s="37" t="s">
        <v>540</v>
      </c>
      <c r="I12" s="151"/>
      <c r="J12" s="31"/>
      <c r="K12" s="152"/>
      <c r="L12" s="31">
        <f>VLOOKUP(M12,'Connectors Pinout'!H:I,2,FALSE)</f>
        <v>20</v>
      </c>
      <c r="M12" s="17" t="s">
        <v>193</v>
      </c>
      <c r="N12" s="152"/>
      <c r="O12" s="31"/>
      <c r="P12" s="149"/>
      <c r="Q12" s="31">
        <v>3</v>
      </c>
      <c r="S12" s="151"/>
      <c r="U12" s="87" t="s">
        <v>474</v>
      </c>
    </row>
    <row r="13" spans="1:23" ht="12.75" customHeight="1" x14ac:dyDescent="0.25">
      <c r="A13" s="152"/>
      <c r="B13" s="31">
        <f>VLOOKUP(C13,'Connectors Pinout'!B:C,2,FALSE)</f>
        <v>1</v>
      </c>
      <c r="C13" s="17" t="s">
        <v>22</v>
      </c>
      <c r="D13" s="150"/>
      <c r="E13" s="76"/>
      <c r="F13" s="149"/>
      <c r="G13" s="31">
        <v>4</v>
      </c>
      <c r="H13" s="37" t="s">
        <v>541</v>
      </c>
      <c r="I13" s="151"/>
      <c r="J13" s="31"/>
      <c r="K13" s="152"/>
      <c r="L13" s="31">
        <f>VLOOKUP(M13,'Connectors Pinout'!H:I,2,FALSE)</f>
        <v>1</v>
      </c>
      <c r="M13" s="17" t="s">
        <v>144</v>
      </c>
      <c r="N13" s="152"/>
      <c r="O13" s="31"/>
      <c r="P13" s="149"/>
      <c r="Q13" s="31">
        <v>4</v>
      </c>
      <c r="S13" s="151"/>
      <c r="U13" s="87" t="s">
        <v>474</v>
      </c>
    </row>
    <row r="14" spans="1:23" ht="12.75" customHeight="1" x14ac:dyDescent="0.25">
      <c r="A14" s="152"/>
      <c r="B14" s="31">
        <f>VLOOKUP(C14,'Connectors Pinout'!B:C,2,FALSE)</f>
        <v>2</v>
      </c>
      <c r="C14" s="17" t="s">
        <v>26</v>
      </c>
      <c r="D14" s="150"/>
      <c r="E14" s="76"/>
      <c r="F14" s="149"/>
      <c r="G14" s="31">
        <v>5</v>
      </c>
      <c r="H14" s="37" t="s">
        <v>542</v>
      </c>
      <c r="I14" s="151"/>
      <c r="J14" s="31"/>
      <c r="K14" s="152"/>
      <c r="L14" s="31">
        <f>VLOOKUP(M14,'Connectors Pinout'!H:I,2,FALSE)</f>
        <v>2</v>
      </c>
      <c r="M14" s="17" t="s">
        <v>145</v>
      </c>
      <c r="N14" s="152"/>
      <c r="O14" s="31"/>
      <c r="P14" s="149"/>
      <c r="Q14" s="31">
        <v>5</v>
      </c>
      <c r="S14" s="151"/>
      <c r="U14" s="87" t="s">
        <v>474</v>
      </c>
    </row>
    <row r="15" spans="1:23" ht="12.75" customHeight="1" x14ac:dyDescent="0.25">
      <c r="A15" s="152"/>
      <c r="B15" s="31">
        <f>VLOOKUP(C15,'Connectors Pinout'!B:C,2,FALSE)</f>
        <v>13</v>
      </c>
      <c r="C15" s="17" t="s">
        <v>17</v>
      </c>
      <c r="D15" s="150"/>
      <c r="E15" s="76"/>
      <c r="F15" s="149"/>
      <c r="G15" s="31">
        <v>6</v>
      </c>
      <c r="H15" s="37" t="s">
        <v>543</v>
      </c>
      <c r="I15" s="151"/>
      <c r="J15" s="31"/>
      <c r="K15" s="152"/>
      <c r="L15" s="31">
        <f>VLOOKUP(M15,'Connectors Pinout'!H:I,2,FALSE)</f>
        <v>21</v>
      </c>
      <c r="M15" s="17" t="s">
        <v>194</v>
      </c>
      <c r="N15" s="152"/>
      <c r="O15" s="31"/>
      <c r="P15" s="149"/>
      <c r="Q15" s="31">
        <v>6</v>
      </c>
      <c r="S15" s="151"/>
      <c r="U15" s="87" t="s">
        <v>474</v>
      </c>
    </row>
    <row r="16" spans="1:23" ht="12.75" customHeight="1" x14ac:dyDescent="0.25">
      <c r="A16" s="152"/>
      <c r="B16" s="31">
        <f>VLOOKUP(C16,'Connectors Pinout'!B:C,2,FALSE)</f>
        <v>14</v>
      </c>
      <c r="C16" s="17" t="s">
        <v>29</v>
      </c>
      <c r="D16" s="150"/>
      <c r="E16" s="76"/>
      <c r="F16" s="149"/>
      <c r="G16" s="31">
        <v>7</v>
      </c>
      <c r="H16" s="37" t="s">
        <v>544</v>
      </c>
      <c r="I16" s="151"/>
      <c r="J16" s="31"/>
      <c r="K16" s="152"/>
      <c r="L16" s="31">
        <f>VLOOKUP(M16,'Connectors Pinout'!H:I,2,FALSE)</f>
        <v>22</v>
      </c>
      <c r="M16" s="17" t="s">
        <v>195</v>
      </c>
      <c r="N16" s="152"/>
      <c r="O16" s="31"/>
      <c r="P16" s="149"/>
      <c r="Q16" s="31">
        <v>7</v>
      </c>
      <c r="S16" s="151"/>
      <c r="U16" s="87" t="s">
        <v>474</v>
      </c>
    </row>
    <row r="17" spans="1:21" ht="12.75" customHeight="1" x14ac:dyDescent="0.25">
      <c r="A17" s="152"/>
      <c r="B17" s="31">
        <f>VLOOKUP(C17,'Connectors Pinout'!B:C,2,FALSE)</f>
        <v>49</v>
      </c>
      <c r="C17" s="17" t="s">
        <v>197</v>
      </c>
      <c r="D17" s="150"/>
      <c r="E17" s="76"/>
      <c r="F17" s="149"/>
      <c r="G17" s="31">
        <v>8</v>
      </c>
      <c r="H17" s="37" t="s">
        <v>545</v>
      </c>
      <c r="I17" s="151"/>
      <c r="J17" s="31"/>
      <c r="K17" s="152"/>
      <c r="L17" s="31">
        <f>VLOOKUP(M17,'Connectors Pinout'!H:I,2,FALSE)</f>
        <v>48</v>
      </c>
      <c r="M17" s="17" t="s">
        <v>204</v>
      </c>
      <c r="N17" s="152"/>
      <c r="O17" s="31"/>
      <c r="P17" s="149"/>
      <c r="Q17" s="31">
        <v>8</v>
      </c>
      <c r="S17" s="151"/>
      <c r="U17" s="87" t="s">
        <v>475</v>
      </c>
    </row>
    <row r="18" spans="1:21" ht="12.75" customHeight="1" x14ac:dyDescent="0.25">
      <c r="A18" s="152"/>
      <c r="B18" s="31">
        <f>VLOOKUP(C18,'Connectors Pinout'!B:C,2,FALSE)</f>
        <v>54</v>
      </c>
      <c r="C18" s="17" t="s">
        <v>198</v>
      </c>
      <c r="D18" s="150"/>
      <c r="E18" s="76"/>
      <c r="F18" s="149"/>
      <c r="G18" s="31">
        <v>9</v>
      </c>
      <c r="H18" s="37" t="s">
        <v>546</v>
      </c>
      <c r="I18" s="151"/>
      <c r="J18" s="31"/>
      <c r="K18" s="152"/>
      <c r="L18" s="31">
        <f>VLOOKUP(M18,'Connectors Pinout'!H:I,2,FALSE)</f>
        <v>49</v>
      </c>
      <c r="M18" s="17" t="s">
        <v>205</v>
      </c>
      <c r="N18" s="152"/>
      <c r="O18" s="31"/>
      <c r="P18" s="149"/>
      <c r="Q18" s="31">
        <v>9</v>
      </c>
      <c r="S18" s="151"/>
      <c r="U18" s="87" t="s">
        <v>475</v>
      </c>
    </row>
    <row r="19" spans="1:21" ht="12.75" customHeight="1" x14ac:dyDescent="0.25">
      <c r="A19" s="152"/>
      <c r="B19" s="31">
        <f>VLOOKUP(C19,'Connectors Pinout'!B:C,2,FALSE)</f>
        <v>59</v>
      </c>
      <c r="C19" s="17" t="s">
        <v>199</v>
      </c>
      <c r="D19" s="150"/>
      <c r="E19" s="76"/>
      <c r="F19" s="149"/>
      <c r="G19" s="31">
        <v>10</v>
      </c>
      <c r="H19" s="37" t="s">
        <v>547</v>
      </c>
      <c r="I19" s="151"/>
      <c r="J19" s="31"/>
      <c r="K19" s="152"/>
      <c r="L19" s="31">
        <f>VLOOKUP(M19,'Connectors Pinout'!H:I,2,FALSE)</f>
        <v>50</v>
      </c>
      <c r="M19" s="17" t="s">
        <v>206</v>
      </c>
      <c r="N19" s="152"/>
      <c r="O19" s="31"/>
      <c r="P19" s="149"/>
      <c r="Q19" s="31">
        <v>10</v>
      </c>
      <c r="S19" s="151"/>
      <c r="U19" s="87" t="s">
        <v>475</v>
      </c>
    </row>
    <row r="20" spans="1:21" ht="12.75" customHeight="1" x14ac:dyDescent="0.25">
      <c r="A20" s="152"/>
      <c r="B20" s="31">
        <f>VLOOKUP(C20,'Connectors Pinout'!B:C,2,FALSE)</f>
        <v>19</v>
      </c>
      <c r="C20" s="17" t="s">
        <v>60</v>
      </c>
      <c r="D20" s="150"/>
      <c r="E20" s="76"/>
      <c r="F20" s="149"/>
      <c r="G20" s="39">
        <v>11</v>
      </c>
      <c r="H20" s="37" t="s">
        <v>548</v>
      </c>
      <c r="I20" s="151"/>
      <c r="J20" s="31"/>
      <c r="K20" s="152"/>
      <c r="L20" s="39">
        <f>VLOOKUP(M20,'Connectors Pinout'!H:I,2,FALSE)</f>
        <v>51</v>
      </c>
      <c r="M20" s="17" t="s">
        <v>207</v>
      </c>
      <c r="N20" s="152"/>
      <c r="O20" s="39"/>
      <c r="P20" s="149"/>
      <c r="Q20" s="39">
        <v>11</v>
      </c>
      <c r="S20" s="151"/>
      <c r="U20" s="87" t="s">
        <v>475</v>
      </c>
    </row>
    <row r="21" spans="1:21" ht="12.75" customHeight="1" x14ac:dyDescent="0.25">
      <c r="A21" s="152"/>
      <c r="B21" s="31">
        <f>VLOOKUP(C21,'Connectors Pinout'!B:C,2,FALSE)</f>
        <v>20</v>
      </c>
      <c r="C21" s="17" t="s">
        <v>61</v>
      </c>
      <c r="D21" s="150"/>
      <c r="E21" s="76"/>
      <c r="F21" s="149"/>
      <c r="G21" s="39">
        <v>12</v>
      </c>
      <c r="H21" s="37" t="s">
        <v>549</v>
      </c>
      <c r="I21" s="151"/>
      <c r="J21" s="31"/>
      <c r="K21" s="152"/>
      <c r="L21" s="39">
        <f>VLOOKUP(M21,'Connectors Pinout'!H:I,2,FALSE)</f>
        <v>52</v>
      </c>
      <c r="M21" s="17" t="s">
        <v>208</v>
      </c>
      <c r="N21" s="152"/>
      <c r="O21" s="39"/>
      <c r="P21" s="149"/>
      <c r="Q21" s="39">
        <v>12</v>
      </c>
      <c r="S21" s="151"/>
      <c r="U21" s="87" t="s">
        <v>475</v>
      </c>
    </row>
    <row r="22" spans="1:21" ht="12.75" customHeight="1" x14ac:dyDescent="0.25">
      <c r="A22" s="152"/>
      <c r="B22" s="31">
        <f>VLOOKUP(C22,'Connectors Pinout'!B:C,2,FALSE)</f>
        <v>50</v>
      </c>
      <c r="C22" s="17" t="s">
        <v>274</v>
      </c>
      <c r="D22" s="150"/>
      <c r="E22" s="76"/>
      <c r="F22" s="149"/>
      <c r="G22" s="39">
        <v>13</v>
      </c>
      <c r="H22" s="37" t="s">
        <v>550</v>
      </c>
      <c r="I22" s="151"/>
      <c r="J22" s="31"/>
      <c r="K22" s="152"/>
      <c r="L22" s="39">
        <f>VLOOKUP(M22,'Connectors Pinout'!H:I,2,FALSE)</f>
        <v>26</v>
      </c>
      <c r="M22" s="17" t="s">
        <v>167</v>
      </c>
      <c r="N22" s="152"/>
      <c r="O22" s="39"/>
      <c r="P22" s="149"/>
      <c r="Q22" s="39">
        <v>13</v>
      </c>
      <c r="S22" s="151"/>
      <c r="U22" s="87" t="s">
        <v>475</v>
      </c>
    </row>
    <row r="23" spans="1:21" ht="12.75" customHeight="1" x14ac:dyDescent="0.25">
      <c r="A23" s="152"/>
      <c r="B23" s="31">
        <f>VLOOKUP(C23,'Connectors Pinout'!B:C,2,FALSE)</f>
        <v>55</v>
      </c>
      <c r="C23" s="17" t="s">
        <v>278</v>
      </c>
      <c r="D23" s="150"/>
      <c r="E23" s="76"/>
      <c r="F23" s="149"/>
      <c r="G23" s="39">
        <v>14</v>
      </c>
      <c r="H23" s="37" t="s">
        <v>551</v>
      </c>
      <c r="I23" s="151"/>
      <c r="J23" s="31"/>
      <c r="K23" s="152"/>
      <c r="L23" s="39">
        <f>VLOOKUP(M23,'Connectors Pinout'!H:I,2,FALSE)</f>
        <v>27</v>
      </c>
      <c r="M23" s="17" t="s">
        <v>168</v>
      </c>
      <c r="N23" s="152"/>
      <c r="O23" s="39"/>
      <c r="P23" s="149"/>
      <c r="Q23" s="39">
        <v>14</v>
      </c>
      <c r="S23" s="151"/>
      <c r="U23" s="87" t="s">
        <v>475</v>
      </c>
    </row>
    <row r="24" spans="1:21" ht="12.75" customHeight="1" x14ac:dyDescent="0.25">
      <c r="A24" s="152"/>
      <c r="B24" s="31">
        <f>VLOOKUP(C24,'Connectors Pinout'!B:C,2,FALSE)</f>
        <v>51</v>
      </c>
      <c r="C24" s="17" t="s">
        <v>275</v>
      </c>
      <c r="D24" s="150"/>
      <c r="E24" s="76"/>
      <c r="F24" s="149"/>
      <c r="G24" s="39">
        <v>15</v>
      </c>
      <c r="H24" s="37" t="s">
        <v>552</v>
      </c>
      <c r="I24" s="151"/>
      <c r="J24" s="31"/>
      <c r="K24" s="152"/>
      <c r="L24" s="39">
        <f>VLOOKUP(M24,'Connectors Pinout'!H:I,2,FALSE)</f>
        <v>28</v>
      </c>
      <c r="M24" s="17" t="s">
        <v>170</v>
      </c>
      <c r="N24" s="152"/>
      <c r="O24" s="39"/>
      <c r="P24" s="149"/>
      <c r="Q24" s="39">
        <v>15</v>
      </c>
      <c r="S24" s="151"/>
      <c r="U24" s="87" t="s">
        <v>475</v>
      </c>
    </row>
    <row r="25" spans="1:21" ht="14.4" x14ac:dyDescent="0.3">
      <c r="A25" s="152"/>
      <c r="B25" s="31">
        <f>VLOOKUP(C25,'Connectors Pinout'!B:C,2,FALSE)</f>
        <v>60</v>
      </c>
      <c r="C25" s="40" t="s">
        <v>282</v>
      </c>
      <c r="D25" s="150"/>
      <c r="E25" s="76"/>
      <c r="F25" s="149"/>
      <c r="G25" s="31">
        <v>16</v>
      </c>
      <c r="H25" s="37" t="s">
        <v>553</v>
      </c>
      <c r="I25" s="151"/>
      <c r="J25" s="31"/>
      <c r="K25" s="152"/>
      <c r="L25" s="31">
        <f>VLOOKUP(M25,'Connectors Pinout'!H:I,2,FALSE)</f>
        <v>29</v>
      </c>
      <c r="M25" s="17" t="s">
        <v>171</v>
      </c>
      <c r="N25" s="152"/>
      <c r="O25" s="31"/>
      <c r="P25" s="149"/>
      <c r="Q25" s="31">
        <v>16</v>
      </c>
      <c r="S25" s="151"/>
      <c r="U25" s="87" t="s">
        <v>475</v>
      </c>
    </row>
    <row r="26" spans="1:21" ht="12.75" customHeight="1" x14ac:dyDescent="0.25">
      <c r="A26" s="152"/>
      <c r="B26" s="31">
        <f>VLOOKUP(C26,'Connectors Pinout'!B:C,2,FALSE)</f>
        <v>21</v>
      </c>
      <c r="C26" s="17" t="s">
        <v>63</v>
      </c>
      <c r="D26" s="150"/>
      <c r="E26" s="76"/>
      <c r="F26" s="149"/>
      <c r="G26" s="31">
        <v>17</v>
      </c>
      <c r="H26" s="37" t="s">
        <v>554</v>
      </c>
      <c r="I26" s="151"/>
      <c r="J26" s="31"/>
      <c r="K26" s="152"/>
      <c r="L26" s="31">
        <f>VLOOKUP(M26,'Connectors Pinout'!H:I,2,FALSE)</f>
        <v>53</v>
      </c>
      <c r="M26" s="17" t="s">
        <v>209</v>
      </c>
      <c r="N26" s="152"/>
      <c r="O26" s="31"/>
      <c r="P26" s="149"/>
      <c r="Q26" s="31">
        <v>17</v>
      </c>
      <c r="S26" s="151"/>
      <c r="U26" s="87" t="s">
        <v>475</v>
      </c>
    </row>
    <row r="27" spans="1:21" ht="12.75" customHeight="1" x14ac:dyDescent="0.3">
      <c r="A27" s="152"/>
      <c r="B27" s="31">
        <f>VLOOKUP(C27,'Connectors Pinout'!B:C,2,FALSE)</f>
        <v>9</v>
      </c>
      <c r="C27" s="40" t="s">
        <v>417</v>
      </c>
      <c r="D27" s="150"/>
      <c r="E27" s="76"/>
      <c r="F27" s="149"/>
      <c r="G27" s="31">
        <v>18</v>
      </c>
      <c r="H27" s="37" t="s">
        <v>555</v>
      </c>
      <c r="I27" s="151"/>
      <c r="J27" s="31"/>
      <c r="K27" s="152"/>
      <c r="L27" s="31">
        <f>VLOOKUP(M27,'Connectors Pinout'!H:I,2,FALSE)</f>
        <v>17</v>
      </c>
      <c r="M27" s="17" t="s">
        <v>411</v>
      </c>
      <c r="N27" s="152"/>
      <c r="O27" s="31"/>
      <c r="P27" s="149"/>
      <c r="Q27" s="31">
        <v>18</v>
      </c>
      <c r="S27" s="151"/>
      <c r="U27" s="87"/>
    </row>
    <row r="28" spans="1:21" ht="12.75" customHeight="1" x14ac:dyDescent="0.25">
      <c r="A28" s="152"/>
      <c r="B28" s="31" t="s">
        <v>442</v>
      </c>
      <c r="C28" s="17"/>
      <c r="D28" s="150"/>
      <c r="E28" s="76"/>
      <c r="F28" s="149"/>
      <c r="G28" s="31">
        <v>19</v>
      </c>
      <c r="H28" s="37" t="s">
        <v>556</v>
      </c>
      <c r="I28" s="151"/>
      <c r="J28" s="31"/>
      <c r="K28" s="152"/>
      <c r="L28" s="31" t="s">
        <v>442</v>
      </c>
      <c r="M28" s="17"/>
      <c r="N28" s="152"/>
      <c r="O28" s="31"/>
      <c r="P28" s="149"/>
      <c r="Q28" s="31">
        <v>19</v>
      </c>
      <c r="S28" s="151"/>
      <c r="U28" s="87"/>
    </row>
    <row r="29" spans="1:21" x14ac:dyDescent="0.25">
      <c r="A29" s="152"/>
      <c r="B29" s="31"/>
      <c r="D29" s="150"/>
      <c r="E29" s="76"/>
      <c r="F29" s="149"/>
      <c r="G29" s="31">
        <v>20</v>
      </c>
      <c r="H29" s="37"/>
      <c r="I29" s="151"/>
      <c r="J29" s="31"/>
      <c r="K29" s="152"/>
      <c r="L29" s="31"/>
      <c r="N29" s="152"/>
      <c r="O29" s="31"/>
      <c r="P29" s="149"/>
      <c r="Q29" s="31">
        <v>20</v>
      </c>
      <c r="S29" s="151"/>
      <c r="U29" s="87"/>
    </row>
    <row r="30" spans="1:21" ht="12.75" customHeight="1" x14ac:dyDescent="0.25">
      <c r="A30" s="152"/>
      <c r="B30" s="31"/>
      <c r="C30" s="17"/>
      <c r="D30" s="150"/>
      <c r="E30" s="76"/>
      <c r="F30" s="16"/>
      <c r="G30" s="16"/>
      <c r="H30" s="37"/>
      <c r="I30" s="31"/>
      <c r="J30" s="31"/>
      <c r="K30" s="152"/>
      <c r="L30" s="31"/>
      <c r="M30" s="17"/>
      <c r="N30" s="152"/>
      <c r="O30" s="31"/>
      <c r="P30" s="31"/>
      <c r="Q30" s="31"/>
      <c r="S30" s="41"/>
      <c r="U30" s="87"/>
    </row>
    <row r="31" spans="1:21" ht="12.75" customHeight="1" x14ac:dyDescent="0.25">
      <c r="A31" s="152"/>
      <c r="B31" s="31"/>
      <c r="C31" s="17"/>
      <c r="D31" s="150"/>
      <c r="E31" s="76"/>
      <c r="F31" s="16"/>
      <c r="G31" s="16"/>
      <c r="H31" s="37"/>
      <c r="I31" s="31"/>
      <c r="J31" s="31"/>
      <c r="K31" s="152"/>
      <c r="L31" s="31"/>
      <c r="M31" s="17"/>
      <c r="N31" s="152"/>
      <c r="O31" s="31"/>
      <c r="P31" s="31"/>
      <c r="Q31" s="31"/>
      <c r="S31" s="41"/>
      <c r="U31" s="87"/>
    </row>
    <row r="32" spans="1:21" x14ac:dyDescent="0.25">
      <c r="A32" s="152"/>
      <c r="B32" s="31">
        <f>VLOOKUP(C32,'Connectors Pinout'!B:C,2,FALSE)</f>
        <v>10</v>
      </c>
      <c r="C32" s="17" t="s">
        <v>13</v>
      </c>
      <c r="D32" s="150"/>
      <c r="E32" s="76"/>
      <c r="F32" s="149" t="s">
        <v>436</v>
      </c>
      <c r="G32" s="31">
        <v>1</v>
      </c>
      <c r="H32" s="37" t="s">
        <v>558</v>
      </c>
      <c r="I32" s="153" t="s">
        <v>445</v>
      </c>
      <c r="J32" s="31"/>
      <c r="K32" s="152"/>
      <c r="L32" s="31">
        <f>VLOOKUP(M32,'Connectors Pinout'!H:I,2,FALSE)</f>
        <v>18</v>
      </c>
      <c r="M32" s="17" t="s">
        <v>191</v>
      </c>
      <c r="N32" s="152"/>
      <c r="O32" s="31"/>
      <c r="P32" s="149" t="s">
        <v>438</v>
      </c>
      <c r="Q32" s="31">
        <v>1</v>
      </c>
      <c r="S32" s="149" t="s">
        <v>441</v>
      </c>
      <c r="U32" s="87" t="s">
        <v>474</v>
      </c>
    </row>
    <row r="33" spans="1:21" x14ac:dyDescent="0.25">
      <c r="A33" s="152"/>
      <c r="B33" s="31">
        <f>VLOOKUP(C33,'Connectors Pinout'!B:C,2,FALSE)</f>
        <v>11</v>
      </c>
      <c r="C33" s="17" t="s">
        <v>15</v>
      </c>
      <c r="D33" s="150"/>
      <c r="E33" s="76"/>
      <c r="F33" s="149"/>
      <c r="G33" s="31">
        <v>2</v>
      </c>
      <c r="H33" s="37" t="s">
        <v>559</v>
      </c>
      <c r="I33" s="153"/>
      <c r="J33" s="31"/>
      <c r="K33" s="152"/>
      <c r="L33" s="31">
        <f>VLOOKUP(M33,'Connectors Pinout'!H:I,2,FALSE)</f>
        <v>19</v>
      </c>
      <c r="M33" s="17" t="s">
        <v>192</v>
      </c>
      <c r="N33" s="152"/>
      <c r="O33" s="31"/>
      <c r="P33" s="149"/>
      <c r="Q33" s="31">
        <v>2</v>
      </c>
      <c r="S33" s="149"/>
      <c r="U33" s="87" t="s">
        <v>474</v>
      </c>
    </row>
    <row r="34" spans="1:21" x14ac:dyDescent="0.25">
      <c r="A34" s="152"/>
      <c r="B34" s="31">
        <f>VLOOKUP(C34,'Connectors Pinout'!B:C,2,FALSE)</f>
        <v>12</v>
      </c>
      <c r="C34" s="17" t="s">
        <v>16</v>
      </c>
      <c r="D34" s="150"/>
      <c r="E34" s="76"/>
      <c r="F34" s="149"/>
      <c r="G34" s="31">
        <v>3</v>
      </c>
      <c r="H34" s="37" t="s">
        <v>560</v>
      </c>
      <c r="I34" s="153"/>
      <c r="J34" s="31"/>
      <c r="K34" s="152"/>
      <c r="L34" s="31">
        <f>VLOOKUP(M34,'Connectors Pinout'!H:I,2,FALSE)</f>
        <v>20</v>
      </c>
      <c r="M34" s="17" t="s">
        <v>193</v>
      </c>
      <c r="N34" s="152"/>
      <c r="O34" s="31"/>
      <c r="P34" s="149"/>
      <c r="Q34" s="31">
        <v>3</v>
      </c>
      <c r="S34" s="149"/>
      <c r="U34" s="87" t="s">
        <v>474</v>
      </c>
    </row>
    <row r="35" spans="1:21" x14ac:dyDescent="0.25">
      <c r="A35" s="152"/>
      <c r="B35" s="31">
        <f>VLOOKUP(C35,'Connectors Pinout'!B:C,2,FALSE)</f>
        <v>1</v>
      </c>
      <c r="C35" s="17" t="s">
        <v>22</v>
      </c>
      <c r="D35" s="150"/>
      <c r="E35" s="76"/>
      <c r="F35" s="149"/>
      <c r="G35" s="31">
        <v>4</v>
      </c>
      <c r="H35" s="37" t="s">
        <v>561</v>
      </c>
      <c r="I35" s="153"/>
      <c r="J35" s="31"/>
      <c r="K35" s="152"/>
      <c r="L35" s="31">
        <f>VLOOKUP(M35,'Connectors Pinout'!H:I,2,FALSE)</f>
        <v>1</v>
      </c>
      <c r="M35" s="17" t="s">
        <v>144</v>
      </c>
      <c r="N35" s="152"/>
      <c r="O35" s="31"/>
      <c r="P35" s="149"/>
      <c r="Q35" s="31">
        <v>4</v>
      </c>
      <c r="S35" s="149"/>
      <c r="U35" s="87" t="s">
        <v>474</v>
      </c>
    </row>
    <row r="36" spans="1:21" x14ac:dyDescent="0.25">
      <c r="A36" s="152"/>
      <c r="B36" s="31">
        <f>VLOOKUP(C36,'Connectors Pinout'!B:C,2,FALSE)</f>
        <v>2</v>
      </c>
      <c r="C36" s="17" t="s">
        <v>26</v>
      </c>
      <c r="D36" s="150"/>
      <c r="E36" s="76"/>
      <c r="F36" s="149"/>
      <c r="G36" s="31">
        <v>5</v>
      </c>
      <c r="H36" s="37" t="s">
        <v>562</v>
      </c>
      <c r="I36" s="153"/>
      <c r="J36" s="31"/>
      <c r="K36" s="152"/>
      <c r="L36" s="31">
        <f>VLOOKUP(M36,'Connectors Pinout'!H:I,2,FALSE)</f>
        <v>2</v>
      </c>
      <c r="M36" s="17" t="s">
        <v>145</v>
      </c>
      <c r="N36" s="152"/>
      <c r="O36" s="31"/>
      <c r="P36" s="149"/>
      <c r="Q36" s="31">
        <v>5</v>
      </c>
      <c r="S36" s="149"/>
      <c r="U36" s="87" t="s">
        <v>474</v>
      </c>
    </row>
    <row r="37" spans="1:21" x14ac:dyDescent="0.25">
      <c r="A37" s="152"/>
      <c r="B37" s="31">
        <f>VLOOKUP(C37,'Connectors Pinout'!B:C,2,FALSE)</f>
        <v>13</v>
      </c>
      <c r="C37" s="17" t="s">
        <v>17</v>
      </c>
      <c r="D37" s="150"/>
      <c r="E37" s="76"/>
      <c r="F37" s="149"/>
      <c r="G37" s="31">
        <v>6</v>
      </c>
      <c r="H37" s="37" t="s">
        <v>563</v>
      </c>
      <c r="I37" s="153"/>
      <c r="J37" s="31"/>
      <c r="K37" s="152"/>
      <c r="L37" s="31">
        <f>VLOOKUP(M37,'Connectors Pinout'!H:I,2,FALSE)</f>
        <v>21</v>
      </c>
      <c r="M37" s="17" t="s">
        <v>194</v>
      </c>
      <c r="N37" s="152"/>
      <c r="O37" s="31"/>
      <c r="P37" s="149"/>
      <c r="Q37" s="31">
        <v>6</v>
      </c>
      <c r="S37" s="149"/>
      <c r="U37" s="87" t="s">
        <v>474</v>
      </c>
    </row>
    <row r="38" spans="1:21" x14ac:dyDescent="0.25">
      <c r="A38" s="152"/>
      <c r="B38" s="31">
        <f>VLOOKUP(C38,'Connectors Pinout'!B:C,2,FALSE)</f>
        <v>14</v>
      </c>
      <c r="C38" s="17" t="s">
        <v>29</v>
      </c>
      <c r="D38" s="150"/>
      <c r="E38" s="76"/>
      <c r="F38" s="149"/>
      <c r="G38" s="31">
        <v>7</v>
      </c>
      <c r="H38" s="37" t="s">
        <v>564</v>
      </c>
      <c r="I38" s="153"/>
      <c r="J38" s="31"/>
      <c r="K38" s="152"/>
      <c r="L38" s="31">
        <f>VLOOKUP(M38,'Connectors Pinout'!H:I,2,FALSE)</f>
        <v>22</v>
      </c>
      <c r="M38" s="17" t="s">
        <v>195</v>
      </c>
      <c r="N38" s="152"/>
      <c r="O38" s="31"/>
      <c r="P38" s="149"/>
      <c r="Q38" s="31">
        <v>7</v>
      </c>
      <c r="S38" s="149"/>
      <c r="U38" s="87" t="s">
        <v>474</v>
      </c>
    </row>
    <row r="39" spans="1:21" x14ac:dyDescent="0.25">
      <c r="A39" s="152"/>
      <c r="B39" s="31">
        <f>VLOOKUP(C39,'Connectors Pinout'!B:C,2,FALSE)</f>
        <v>49</v>
      </c>
      <c r="C39" s="17" t="s">
        <v>197</v>
      </c>
      <c r="D39" s="150"/>
      <c r="E39" s="76"/>
      <c r="F39" s="149"/>
      <c r="G39" s="31">
        <v>8</v>
      </c>
      <c r="H39" s="37" t="s">
        <v>565</v>
      </c>
      <c r="I39" s="153"/>
      <c r="J39" s="31"/>
      <c r="K39" s="152"/>
      <c r="L39" s="31">
        <f>VLOOKUP(M39,'Connectors Pinout'!H:I,2,FALSE)</f>
        <v>48</v>
      </c>
      <c r="M39" s="17" t="s">
        <v>204</v>
      </c>
      <c r="N39" s="152"/>
      <c r="O39" s="31"/>
      <c r="P39" s="149"/>
      <c r="Q39" s="31">
        <v>8</v>
      </c>
      <c r="S39" s="149"/>
      <c r="U39" s="87" t="s">
        <v>475</v>
      </c>
    </row>
    <row r="40" spans="1:21" x14ac:dyDescent="0.25">
      <c r="A40" s="152"/>
      <c r="B40" s="31">
        <f>VLOOKUP(C40,'Connectors Pinout'!B:C,2,FALSE)</f>
        <v>54</v>
      </c>
      <c r="C40" s="17" t="s">
        <v>198</v>
      </c>
      <c r="D40" s="150"/>
      <c r="E40" s="76"/>
      <c r="F40" s="149"/>
      <c r="G40" s="31">
        <v>9</v>
      </c>
      <c r="H40" s="37" t="s">
        <v>566</v>
      </c>
      <c r="I40" s="153"/>
      <c r="J40" s="31"/>
      <c r="K40" s="152"/>
      <c r="L40" s="31">
        <f>VLOOKUP(M40,'Connectors Pinout'!H:I,2,FALSE)</f>
        <v>49</v>
      </c>
      <c r="M40" s="17" t="s">
        <v>205</v>
      </c>
      <c r="N40" s="152"/>
      <c r="O40" s="31"/>
      <c r="P40" s="149"/>
      <c r="Q40" s="31">
        <v>9</v>
      </c>
      <c r="S40" s="149"/>
      <c r="U40" s="87" t="s">
        <v>475</v>
      </c>
    </row>
    <row r="41" spans="1:21" x14ac:dyDescent="0.25">
      <c r="A41" s="152"/>
      <c r="B41" s="31">
        <f>VLOOKUP(C41,'Connectors Pinout'!B:C,2,FALSE)</f>
        <v>59</v>
      </c>
      <c r="C41" s="17" t="s">
        <v>199</v>
      </c>
      <c r="D41" s="150"/>
      <c r="E41" s="76"/>
      <c r="F41" s="149"/>
      <c r="G41" s="31">
        <v>10</v>
      </c>
      <c r="H41" s="37" t="s">
        <v>567</v>
      </c>
      <c r="I41" s="153"/>
      <c r="J41" s="31"/>
      <c r="K41" s="152"/>
      <c r="L41" s="31">
        <f>VLOOKUP(M41,'Connectors Pinout'!H:I,2,FALSE)</f>
        <v>50</v>
      </c>
      <c r="M41" s="17" t="s">
        <v>206</v>
      </c>
      <c r="N41" s="152"/>
      <c r="O41" s="31"/>
      <c r="P41" s="149"/>
      <c r="Q41" s="31">
        <v>10</v>
      </c>
      <c r="S41" s="149"/>
      <c r="U41" s="87" t="s">
        <v>475</v>
      </c>
    </row>
    <row r="42" spans="1:21" x14ac:dyDescent="0.25">
      <c r="A42" s="152"/>
      <c r="B42" s="31">
        <f>VLOOKUP(C42,'Connectors Pinout'!B:C,2,FALSE)</f>
        <v>19</v>
      </c>
      <c r="C42" s="37" t="s">
        <v>60</v>
      </c>
      <c r="D42" s="150"/>
      <c r="E42" s="76"/>
      <c r="F42" s="149"/>
      <c r="G42" s="39">
        <v>11</v>
      </c>
      <c r="H42" s="37" t="s">
        <v>568</v>
      </c>
      <c r="I42" s="153"/>
      <c r="J42" s="31"/>
      <c r="K42" s="152"/>
      <c r="L42" s="31">
        <f>VLOOKUP(M42,'Connectors Pinout'!H:I,2,FALSE)</f>
        <v>51</v>
      </c>
      <c r="M42" s="17" t="s">
        <v>207</v>
      </c>
      <c r="N42" s="152"/>
      <c r="O42" s="39"/>
      <c r="P42" s="149"/>
      <c r="Q42" s="39">
        <v>11</v>
      </c>
      <c r="S42" s="149"/>
      <c r="U42" s="87" t="s">
        <v>475</v>
      </c>
    </row>
    <row r="43" spans="1:21" x14ac:dyDescent="0.25">
      <c r="A43" s="152"/>
      <c r="B43" s="31">
        <f>VLOOKUP(C43,'Connectors Pinout'!B:C,2,FALSE)</f>
        <v>20</v>
      </c>
      <c r="C43" s="37" t="s">
        <v>61</v>
      </c>
      <c r="D43" s="150"/>
      <c r="E43" s="76"/>
      <c r="F43" s="149"/>
      <c r="G43" s="39">
        <v>12</v>
      </c>
      <c r="H43" s="37" t="s">
        <v>569</v>
      </c>
      <c r="I43" s="153"/>
      <c r="J43" s="31"/>
      <c r="K43" s="152"/>
      <c r="L43" s="31">
        <f>VLOOKUP(M43,'Connectors Pinout'!H:I,2,FALSE)</f>
        <v>52</v>
      </c>
      <c r="M43" s="17" t="s">
        <v>208</v>
      </c>
      <c r="N43" s="152"/>
      <c r="O43" s="39"/>
      <c r="P43" s="149"/>
      <c r="Q43" s="39">
        <v>12</v>
      </c>
      <c r="S43" s="149"/>
      <c r="U43" s="87" t="s">
        <v>475</v>
      </c>
    </row>
    <row r="44" spans="1:21" x14ac:dyDescent="0.25">
      <c r="A44" s="152"/>
      <c r="B44" s="31">
        <f>VLOOKUP(C44,'Connectors Pinout'!B:C,2,FALSE)</f>
        <v>21</v>
      </c>
      <c r="C44" s="37" t="s">
        <v>63</v>
      </c>
      <c r="D44" s="150"/>
      <c r="E44" s="76"/>
      <c r="F44" s="149"/>
      <c r="G44" s="39">
        <v>13</v>
      </c>
      <c r="H44" s="37" t="s">
        <v>570</v>
      </c>
      <c r="I44" s="153"/>
      <c r="J44" s="31"/>
      <c r="K44" s="152"/>
      <c r="L44" s="31">
        <f>VLOOKUP(M44,'Connectors Pinout'!H:I,2,FALSE)</f>
        <v>53</v>
      </c>
      <c r="M44" s="17" t="s">
        <v>209</v>
      </c>
      <c r="N44" s="152"/>
      <c r="O44" s="39"/>
      <c r="P44" s="149"/>
      <c r="Q44" s="39">
        <v>13</v>
      </c>
      <c r="S44" s="149"/>
      <c r="U44" s="87" t="s">
        <v>475</v>
      </c>
    </row>
    <row r="45" spans="1:21" x14ac:dyDescent="0.25">
      <c r="A45" s="152"/>
      <c r="B45" s="31">
        <f>VLOOKUP(C45,'Connectors Pinout'!B:C,2,FALSE)</f>
        <v>60</v>
      </c>
      <c r="C45" s="37" t="s">
        <v>282</v>
      </c>
      <c r="D45" s="150"/>
      <c r="E45" s="76"/>
      <c r="F45" s="149"/>
      <c r="G45" s="39">
        <v>14</v>
      </c>
      <c r="H45" s="37" t="s">
        <v>571</v>
      </c>
      <c r="I45" s="153"/>
      <c r="J45" s="31"/>
      <c r="K45" s="152"/>
      <c r="L45" s="31">
        <f>VLOOKUP(M45,'Connectors Pinout'!H:I,2,FALSE)</f>
        <v>26</v>
      </c>
      <c r="M45" s="17" t="s">
        <v>167</v>
      </c>
      <c r="N45" s="152"/>
      <c r="O45" s="39"/>
      <c r="P45" s="149"/>
      <c r="Q45" s="39">
        <v>14</v>
      </c>
      <c r="S45" s="149"/>
      <c r="U45" s="87" t="s">
        <v>475</v>
      </c>
    </row>
    <row r="46" spans="1:21" x14ac:dyDescent="0.25">
      <c r="A46" s="152"/>
      <c r="B46" s="31">
        <f>VLOOKUP(C46,'Connectors Pinout'!B:C,2,FALSE)</f>
        <v>50</v>
      </c>
      <c r="C46" s="37" t="s">
        <v>274</v>
      </c>
      <c r="D46" s="150"/>
      <c r="E46" s="76"/>
      <c r="F46" s="149"/>
      <c r="G46" s="39">
        <v>15</v>
      </c>
      <c r="H46" s="37" t="s">
        <v>572</v>
      </c>
      <c r="I46" s="153"/>
      <c r="J46" s="31"/>
      <c r="K46" s="152"/>
      <c r="L46" s="31">
        <f>VLOOKUP(M46,'Connectors Pinout'!H:I,2,FALSE)</f>
        <v>27</v>
      </c>
      <c r="M46" s="17" t="s">
        <v>168</v>
      </c>
      <c r="N46" s="152"/>
      <c r="O46" s="39"/>
      <c r="P46" s="149"/>
      <c r="Q46" s="39">
        <v>15</v>
      </c>
      <c r="S46" s="149"/>
      <c r="U46" s="87" t="s">
        <v>475</v>
      </c>
    </row>
    <row r="47" spans="1:21" x14ac:dyDescent="0.25">
      <c r="A47" s="152"/>
      <c r="B47" s="31">
        <f>VLOOKUP(C47,'Connectors Pinout'!B:C,2,FALSE)</f>
        <v>55</v>
      </c>
      <c r="C47" s="37" t="s">
        <v>278</v>
      </c>
      <c r="D47" s="150"/>
      <c r="E47" s="76"/>
      <c r="F47" s="149"/>
      <c r="G47" s="31">
        <v>16</v>
      </c>
      <c r="H47" s="37" t="s">
        <v>573</v>
      </c>
      <c r="I47" s="153"/>
      <c r="J47" s="31"/>
      <c r="K47" s="152"/>
      <c r="L47" s="31">
        <f>VLOOKUP(M47,'Connectors Pinout'!H:I,2,FALSE)</f>
        <v>28</v>
      </c>
      <c r="M47" s="17" t="s">
        <v>170</v>
      </c>
      <c r="N47" s="152"/>
      <c r="O47" s="31"/>
      <c r="P47" s="149"/>
      <c r="Q47" s="31">
        <v>16</v>
      </c>
      <c r="S47" s="149"/>
      <c r="U47" s="87" t="s">
        <v>475</v>
      </c>
    </row>
    <row r="48" spans="1:21" x14ac:dyDescent="0.25">
      <c r="A48" s="152"/>
      <c r="B48" s="31">
        <f>VLOOKUP(C48,'Connectors Pinout'!B:C,2,FALSE)</f>
        <v>51</v>
      </c>
      <c r="C48" s="37" t="s">
        <v>275</v>
      </c>
      <c r="D48" s="150"/>
      <c r="E48" s="76"/>
      <c r="F48" s="149"/>
      <c r="G48" s="31">
        <v>17</v>
      </c>
      <c r="H48" s="37" t="s">
        <v>574</v>
      </c>
      <c r="I48" s="153"/>
      <c r="J48" s="31"/>
      <c r="K48" s="152"/>
      <c r="L48" s="31">
        <f>VLOOKUP(M48,'Connectors Pinout'!H:I,2,FALSE)</f>
        <v>29</v>
      </c>
      <c r="M48" s="17" t="s">
        <v>171</v>
      </c>
      <c r="N48" s="152"/>
      <c r="O48" s="31"/>
      <c r="P48" s="149"/>
      <c r="Q48" s="31">
        <v>17</v>
      </c>
      <c r="S48" s="149"/>
      <c r="U48" s="87" t="s">
        <v>475</v>
      </c>
    </row>
    <row r="49" spans="1:21" x14ac:dyDescent="0.25">
      <c r="A49" s="152"/>
      <c r="B49" s="31">
        <f>VLOOKUP(C49,'Connectors Pinout'!B:C,2,FALSE)</f>
        <v>61</v>
      </c>
      <c r="C49" s="37" t="s">
        <v>283</v>
      </c>
      <c r="D49" s="150"/>
      <c r="E49" s="76"/>
      <c r="F49" s="149"/>
      <c r="G49" s="31">
        <v>18</v>
      </c>
      <c r="H49" s="37" t="s">
        <v>575</v>
      </c>
      <c r="I49" s="153"/>
      <c r="J49" s="31"/>
      <c r="K49" s="152"/>
      <c r="L49" s="31">
        <f>VLOOKUP(M49,'Connectors Pinout'!H:I,2,FALSE)</f>
        <v>30</v>
      </c>
      <c r="M49" s="17" t="s">
        <v>172</v>
      </c>
      <c r="N49" s="152"/>
      <c r="O49" s="31"/>
      <c r="P49" s="149"/>
      <c r="Q49" s="31">
        <v>18</v>
      </c>
      <c r="S49" s="149"/>
      <c r="U49" s="87" t="s">
        <v>475</v>
      </c>
    </row>
    <row r="50" spans="1:21" x14ac:dyDescent="0.25">
      <c r="A50" s="152"/>
      <c r="B50" s="31">
        <f>VLOOKUP(C50,'Connectors Pinout'!B:C,2,FALSE)</f>
        <v>22</v>
      </c>
      <c r="C50" s="37" t="s">
        <v>64</v>
      </c>
      <c r="D50" s="150"/>
      <c r="E50" s="76"/>
      <c r="F50" s="149"/>
      <c r="G50" s="31">
        <v>19</v>
      </c>
      <c r="H50" s="37" t="s">
        <v>576</v>
      </c>
      <c r="I50" s="153"/>
      <c r="J50" s="31"/>
      <c r="K50" s="152"/>
      <c r="L50" s="31">
        <f>VLOOKUP(M50,'Connectors Pinout'!H:I,2,FALSE)</f>
        <v>54</v>
      </c>
      <c r="M50" s="17" t="s">
        <v>210</v>
      </c>
      <c r="N50" s="152"/>
      <c r="O50" s="31"/>
      <c r="P50" s="149"/>
      <c r="Q50" s="31">
        <v>19</v>
      </c>
      <c r="S50" s="149"/>
      <c r="U50" s="87" t="s">
        <v>475</v>
      </c>
    </row>
    <row r="51" spans="1:21" x14ac:dyDescent="0.25">
      <c r="A51" s="152"/>
      <c r="B51" s="31">
        <f>VLOOKUP(C51,'Connectors Pinout'!B:C,2,FALSE)</f>
        <v>23</v>
      </c>
      <c r="C51" s="37" t="s">
        <v>65</v>
      </c>
      <c r="D51" s="150"/>
      <c r="E51" s="76"/>
      <c r="F51" s="149"/>
      <c r="G51" s="31">
        <v>20</v>
      </c>
      <c r="H51" s="37" t="s">
        <v>577</v>
      </c>
      <c r="I51" s="153"/>
      <c r="K51" s="152"/>
      <c r="L51" s="31">
        <f>VLOOKUP(M51,'Connectors Pinout'!H:I,2,FALSE)</f>
        <v>55</v>
      </c>
      <c r="M51" s="17" t="s">
        <v>211</v>
      </c>
      <c r="N51" s="152"/>
      <c r="O51" s="31"/>
      <c r="P51" s="149"/>
      <c r="Q51" s="31">
        <v>20</v>
      </c>
      <c r="S51" s="149"/>
      <c r="U51" s="87" t="s">
        <v>475</v>
      </c>
    </row>
    <row r="52" spans="1:21" x14ac:dyDescent="0.25">
      <c r="A52" s="152"/>
      <c r="B52" s="31">
        <f>VLOOKUP(C52,'Connectors Pinout'!B:C,2,FALSE)</f>
        <v>9</v>
      </c>
      <c r="C52" s="37" t="s">
        <v>417</v>
      </c>
      <c r="D52" s="150"/>
      <c r="E52" s="76"/>
      <c r="F52" s="149"/>
      <c r="G52" s="31">
        <v>21</v>
      </c>
      <c r="H52" s="37" t="s">
        <v>578</v>
      </c>
      <c r="I52" s="153"/>
      <c r="K52" s="152"/>
      <c r="L52" s="31">
        <f>VLOOKUP(M52,'Connectors Pinout'!H:I,2,FALSE)</f>
        <v>17</v>
      </c>
      <c r="M52" s="17" t="s">
        <v>411</v>
      </c>
      <c r="N52" s="152"/>
      <c r="O52" s="31"/>
      <c r="P52" s="149"/>
      <c r="Q52" s="31">
        <v>21</v>
      </c>
      <c r="S52" s="149"/>
      <c r="U52" s="87" t="s">
        <v>475</v>
      </c>
    </row>
    <row r="53" spans="1:21" x14ac:dyDescent="0.25">
      <c r="A53" s="152"/>
      <c r="B53" s="31" t="s">
        <v>442</v>
      </c>
      <c r="D53" s="150"/>
      <c r="E53" s="76"/>
      <c r="F53" s="149"/>
      <c r="G53" s="31">
        <v>22</v>
      </c>
      <c r="H53" s="37" t="s">
        <v>579</v>
      </c>
      <c r="I53" s="153"/>
      <c r="K53" s="152"/>
      <c r="L53" s="31" t="s">
        <v>442</v>
      </c>
      <c r="M53" s="17"/>
      <c r="N53" s="152"/>
      <c r="O53" s="31"/>
      <c r="P53" s="149"/>
      <c r="Q53" s="31">
        <v>22</v>
      </c>
      <c r="S53" s="149"/>
      <c r="U53" s="87" t="s">
        <v>475</v>
      </c>
    </row>
    <row r="54" spans="1:21" x14ac:dyDescent="0.25">
      <c r="A54" s="152"/>
      <c r="B54" s="31"/>
      <c r="D54" s="150"/>
      <c r="E54" s="76"/>
      <c r="F54" s="149"/>
      <c r="G54" s="31">
        <v>23</v>
      </c>
      <c r="H54" s="37"/>
      <c r="I54" s="153"/>
      <c r="K54" s="152"/>
      <c r="M54" s="17"/>
      <c r="N54" s="152"/>
      <c r="O54" s="31"/>
      <c r="P54" s="149"/>
      <c r="Q54" s="31">
        <v>23</v>
      </c>
      <c r="S54" s="149"/>
      <c r="U54" s="87" t="s">
        <v>475</v>
      </c>
    </row>
    <row r="55" spans="1:21" x14ac:dyDescent="0.25">
      <c r="A55" s="152"/>
      <c r="B55" s="31"/>
      <c r="D55" s="150"/>
      <c r="E55" s="76"/>
      <c r="F55" s="149"/>
      <c r="G55" s="31">
        <v>24</v>
      </c>
      <c r="H55" s="37"/>
      <c r="I55" s="153"/>
      <c r="K55" s="152"/>
      <c r="N55" s="152"/>
      <c r="O55" s="31"/>
      <c r="P55" s="149"/>
      <c r="Q55" s="31">
        <v>24</v>
      </c>
      <c r="S55" s="149"/>
      <c r="U55" s="87" t="s">
        <v>475</v>
      </c>
    </row>
    <row r="56" spans="1:21" x14ac:dyDescent="0.25">
      <c r="A56" s="152"/>
      <c r="D56" s="150"/>
      <c r="E56" s="76"/>
    </row>
    <row r="57" spans="1:21" x14ac:dyDescent="0.25">
      <c r="A57" s="152"/>
      <c r="D57" s="150"/>
      <c r="E57" s="76"/>
    </row>
    <row r="58" spans="1:21" ht="12.75" customHeight="1" x14ac:dyDescent="0.25">
      <c r="A58" s="152"/>
      <c r="B58" s="31">
        <f>VLOOKUP(C58,'Connectors Pinout'!B:C,2,FALSE)</f>
        <v>76</v>
      </c>
      <c r="C58" s="17" t="s">
        <v>115</v>
      </c>
      <c r="D58" s="150"/>
      <c r="E58" s="76"/>
      <c r="F58" s="152" t="s">
        <v>431</v>
      </c>
      <c r="G58" s="39">
        <v>10</v>
      </c>
      <c r="H58" s="37" t="s">
        <v>580</v>
      </c>
      <c r="I58" s="152" t="s">
        <v>462</v>
      </c>
      <c r="J58" s="31"/>
      <c r="K58" s="38"/>
      <c r="L58" s="31"/>
      <c r="M58" s="17"/>
      <c r="N58" s="17"/>
      <c r="O58" s="31"/>
      <c r="P58" s="31"/>
      <c r="Q58" s="31"/>
      <c r="S58" s="41"/>
    </row>
    <row r="59" spans="1:21" ht="12.75" customHeight="1" x14ac:dyDescent="0.25">
      <c r="A59" s="152"/>
      <c r="B59" s="31">
        <f>VLOOKUP(C59,'Connectors Pinout'!B:C,2,FALSE)</f>
        <v>77</v>
      </c>
      <c r="C59" s="17" t="s">
        <v>116</v>
      </c>
      <c r="D59" s="150"/>
      <c r="E59" s="76"/>
      <c r="F59" s="152"/>
      <c r="G59" s="39">
        <v>11</v>
      </c>
      <c r="H59" s="37" t="s">
        <v>581</v>
      </c>
      <c r="I59" s="153"/>
      <c r="J59" s="31"/>
      <c r="K59" s="38"/>
      <c r="L59" s="31"/>
      <c r="M59" s="17"/>
      <c r="N59" s="17"/>
      <c r="O59" s="31"/>
      <c r="P59" s="31"/>
      <c r="Q59" s="31"/>
      <c r="S59" s="41"/>
    </row>
    <row r="60" spans="1:21" x14ac:dyDescent="0.25">
      <c r="A60" s="152"/>
      <c r="B60" s="31">
        <f>VLOOKUP(C60,'Connectors Pinout'!B:C,2,FALSE)</f>
        <v>78</v>
      </c>
      <c r="C60" s="17" t="s">
        <v>117</v>
      </c>
      <c r="D60" s="150"/>
      <c r="E60" s="76"/>
      <c r="F60" s="152"/>
      <c r="G60" s="39">
        <v>12</v>
      </c>
      <c r="H60" s="37" t="s">
        <v>582</v>
      </c>
      <c r="I60" s="153"/>
      <c r="J60" s="39"/>
      <c r="K60" s="38"/>
      <c r="L60" s="31"/>
      <c r="M60" s="17"/>
      <c r="N60" s="17"/>
      <c r="O60" s="31"/>
      <c r="P60" s="31"/>
      <c r="Q60" s="31"/>
    </row>
    <row r="61" spans="1:21" x14ac:dyDescent="0.25">
      <c r="A61" s="152"/>
      <c r="B61" s="31">
        <f>VLOOKUP(C61,'Connectors Pinout'!B:C,2,FALSE)</f>
        <v>79</v>
      </c>
      <c r="C61" s="17" t="s">
        <v>119</v>
      </c>
      <c r="D61" s="150"/>
      <c r="E61" s="76"/>
      <c r="F61" s="152"/>
      <c r="G61" s="39">
        <v>13</v>
      </c>
      <c r="H61" s="37" t="s">
        <v>583</v>
      </c>
      <c r="I61" s="153"/>
      <c r="J61" s="31"/>
      <c r="K61" s="38"/>
      <c r="L61" s="31"/>
      <c r="M61" s="17"/>
      <c r="N61" s="17"/>
      <c r="O61" s="31"/>
      <c r="P61" s="31"/>
      <c r="Q61" s="31"/>
    </row>
    <row r="62" spans="1:21" x14ac:dyDescent="0.25">
      <c r="A62" s="152"/>
      <c r="B62" s="31">
        <f>VLOOKUP(C62,'Connectors Pinout'!B:C,2,FALSE)</f>
        <v>80</v>
      </c>
      <c r="C62" s="17" t="s">
        <v>120</v>
      </c>
      <c r="D62" s="150"/>
      <c r="E62" s="76"/>
      <c r="F62" s="152"/>
      <c r="G62" s="39">
        <v>14</v>
      </c>
      <c r="H62" s="37" t="s">
        <v>584</v>
      </c>
      <c r="I62" s="153"/>
      <c r="J62" s="31"/>
      <c r="K62" s="38"/>
      <c r="L62" s="31"/>
      <c r="M62" s="17"/>
      <c r="N62" s="17"/>
      <c r="O62" s="31"/>
      <c r="P62" s="31"/>
      <c r="Q62" s="31"/>
    </row>
    <row r="63" spans="1:21" x14ac:dyDescent="0.25">
      <c r="A63" s="152"/>
      <c r="E63" s="76"/>
    </row>
    <row r="71" spans="4:4" x14ac:dyDescent="0.25">
      <c r="D71" s="42">
        <v>76</v>
      </c>
    </row>
    <row r="72" spans="4:4" x14ac:dyDescent="0.25">
      <c r="D72" s="42">
        <v>77</v>
      </c>
    </row>
    <row r="73" spans="4:4" x14ac:dyDescent="0.25">
      <c r="D73" s="42">
        <v>78</v>
      </c>
    </row>
    <row r="74" spans="4:4" x14ac:dyDescent="0.25">
      <c r="D74" s="42">
        <v>79</v>
      </c>
    </row>
    <row r="75" spans="4:4" x14ac:dyDescent="0.25">
      <c r="D75" s="42">
        <v>80</v>
      </c>
    </row>
  </sheetData>
  <mergeCells count="14">
    <mergeCell ref="A10:A63"/>
    <mergeCell ref="K10:K55"/>
    <mergeCell ref="N10:N55"/>
    <mergeCell ref="F10:F29"/>
    <mergeCell ref="F32:F55"/>
    <mergeCell ref="F58:F62"/>
    <mergeCell ref="I32:I55"/>
    <mergeCell ref="S32:S55"/>
    <mergeCell ref="D10:D62"/>
    <mergeCell ref="P10:P29"/>
    <mergeCell ref="P32:P55"/>
    <mergeCell ref="I10:I29"/>
    <mergeCell ref="S10:S29"/>
    <mergeCell ref="I58:I62"/>
  </mergeCells>
  <conditionalFormatting sqref="M1:N7 M9:N9 M8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8"/>
  <sheetViews>
    <sheetView topLeftCell="A64" workbookViewId="0">
      <selection activeCell="O95" sqref="O95"/>
    </sheetView>
  </sheetViews>
  <sheetFormatPr defaultColWidth="14.44140625" defaultRowHeight="15.75" customHeight="1" x14ac:dyDescent="0.25"/>
  <cols>
    <col min="3" max="3" width="19.88671875" customWidth="1"/>
  </cols>
  <sheetData>
    <row r="1" spans="1:9" ht="41.25" customHeight="1" x14ac:dyDescent="0.4">
      <c r="A1" s="27" t="s">
        <v>409</v>
      </c>
    </row>
    <row r="3" spans="1:9" ht="15.75" customHeight="1" x14ac:dyDescent="0.25">
      <c r="B3" s="1" t="s">
        <v>9</v>
      </c>
      <c r="H3" s="1" t="s">
        <v>11</v>
      </c>
    </row>
    <row r="5" spans="1:9" ht="15.75" customHeight="1" x14ac:dyDescent="0.25">
      <c r="B5" s="1" t="str">
        <f>VLOOKUP(C5,'Internal connections'!A:O,15,FALSE)</f>
        <v>IO100</v>
      </c>
      <c r="C5" s="1">
        <v>1</v>
      </c>
      <c r="H5" t="str">
        <f>VLOOKUP(I5,'Internal connections'!D:O,12,FALSE)</f>
        <v>II200</v>
      </c>
      <c r="I5" s="1">
        <v>1</v>
      </c>
    </row>
    <row r="6" spans="1:9" ht="15.75" customHeight="1" x14ac:dyDescent="0.25">
      <c r="B6" s="1" t="str">
        <f>VLOOKUP(C6,'Internal connections'!A:O,15,FALSE)</f>
        <v>IO101</v>
      </c>
      <c r="C6" s="1">
        <v>2</v>
      </c>
      <c r="H6" t="str">
        <f>VLOOKUP(I6,'Internal connections'!D:O,12,FALSE)</f>
        <v>II201</v>
      </c>
      <c r="I6" s="1">
        <v>2</v>
      </c>
    </row>
    <row r="7" spans="1:9" ht="15.75" customHeight="1" x14ac:dyDescent="0.25">
      <c r="B7" s="1" t="str">
        <f>VLOOKUP(C7,'Internal connections'!A:O,15,FALSE)</f>
        <v>IO102</v>
      </c>
      <c r="C7" s="1">
        <v>3</v>
      </c>
      <c r="H7" t="str">
        <f>VLOOKUP(I7,'Internal connections'!D:O,12,FALSE)</f>
        <v>II202</v>
      </c>
      <c r="I7" s="1">
        <v>3</v>
      </c>
    </row>
    <row r="8" spans="1:9" ht="15.75" customHeight="1" x14ac:dyDescent="0.25">
      <c r="B8" s="1" t="str">
        <f>VLOOKUP(C8,'Internal connections'!A:O,15,FALSE)</f>
        <v>IO103</v>
      </c>
      <c r="C8" s="1">
        <v>4</v>
      </c>
      <c r="H8" t="str">
        <f>VLOOKUP(I8,'Internal connections'!D:O,12,FALSE)</f>
        <v>II203</v>
      </c>
      <c r="I8" s="1">
        <v>4</v>
      </c>
    </row>
    <row r="9" spans="1:9" ht="15.75" customHeight="1" x14ac:dyDescent="0.25">
      <c r="B9" s="1" t="str">
        <f>VLOOKUP(C9,'Internal connections'!A:O,15,FALSE)</f>
        <v>IO104</v>
      </c>
      <c r="C9" s="1">
        <v>5</v>
      </c>
      <c r="H9" t="str">
        <f>VLOOKUP(I9,'Internal connections'!D:O,12,FALSE)</f>
        <v>II204</v>
      </c>
      <c r="I9" s="1">
        <v>5</v>
      </c>
    </row>
    <row r="10" spans="1:9" ht="15.75" customHeight="1" x14ac:dyDescent="0.25">
      <c r="B10" s="1" t="str">
        <f>VLOOKUP(C10,'Internal connections'!A:O,15,FALSE)</f>
        <v>IO105</v>
      </c>
      <c r="C10" s="1">
        <v>6</v>
      </c>
      <c r="H10" t="str">
        <f>VLOOKUP(I10,'Internal connections'!D:O,12,FALSE)</f>
        <v>II205</v>
      </c>
      <c r="I10" s="1">
        <v>6</v>
      </c>
    </row>
    <row r="11" spans="1:9" ht="15.75" customHeight="1" x14ac:dyDescent="0.25">
      <c r="B11" s="1" t="str">
        <f>VLOOKUP(C11,'Internal connections'!A:O,15,FALSE)</f>
        <v>IO106</v>
      </c>
      <c r="C11" s="1">
        <v>7</v>
      </c>
      <c r="H11" t="str">
        <f>VLOOKUP(I11,'Internal connections'!D:O,12,FALSE)</f>
        <v>II206</v>
      </c>
      <c r="I11" s="1">
        <v>7</v>
      </c>
    </row>
    <row r="12" spans="1:9" ht="15.75" customHeight="1" x14ac:dyDescent="0.25">
      <c r="B12" s="1" t="str">
        <f>VLOOKUP(C12,'Internal connections'!A:O,15,FALSE)</f>
        <v>IO107</v>
      </c>
      <c r="C12" s="1">
        <v>8</v>
      </c>
      <c r="H12" t="str">
        <f>VLOOKUP(I12,'Internal connections'!D:O,12,FALSE)</f>
        <v>II207</v>
      </c>
      <c r="I12" s="1">
        <v>8</v>
      </c>
    </row>
    <row r="13" spans="1:9" ht="15.75" customHeight="1" x14ac:dyDescent="0.25">
      <c r="B13" s="1" t="str">
        <f>VLOOKUP(C13,'Internal connections'!A:O,15,FALSE)</f>
        <v>GND100</v>
      </c>
      <c r="C13" s="1">
        <v>9</v>
      </c>
      <c r="H13" t="str">
        <f>VLOOKUP(I13,'Internal connections'!D:O,12,FALSE)</f>
        <v>II208</v>
      </c>
      <c r="I13" s="1">
        <v>9</v>
      </c>
    </row>
    <row r="14" spans="1:9" ht="15.75" customHeight="1" x14ac:dyDescent="0.25">
      <c r="B14" s="1" t="str">
        <f>VLOOKUP(C14,'Internal connections'!A:O,15,FALSE)</f>
        <v>VO100</v>
      </c>
      <c r="C14" s="1">
        <v>10</v>
      </c>
      <c r="H14" t="str">
        <f>VLOOKUP(I14,'Internal connections'!D:O,12,FALSE)</f>
        <v>II209</v>
      </c>
      <c r="I14" s="1">
        <v>10</v>
      </c>
    </row>
    <row r="15" spans="1:9" ht="15.75" customHeight="1" x14ac:dyDescent="0.25">
      <c r="B15" s="1" t="str">
        <f>VLOOKUP(C15,'Internal connections'!A:O,15,FALSE)</f>
        <v>VO101</v>
      </c>
      <c r="C15" s="1">
        <v>11</v>
      </c>
      <c r="H15" t="str">
        <f>VLOOKUP(I15,'Internal connections'!D:O,12,FALSE)</f>
        <v>II210</v>
      </c>
      <c r="I15" s="1">
        <v>11</v>
      </c>
    </row>
    <row r="16" spans="1:9" ht="15.75" customHeight="1" x14ac:dyDescent="0.25">
      <c r="B16" s="1" t="str">
        <f>VLOOKUP(C16,'Internal connections'!A:O,15,FALSE)</f>
        <v>VO102</v>
      </c>
      <c r="C16" s="1">
        <v>12</v>
      </c>
      <c r="H16" t="str">
        <f>VLOOKUP(I16,'Internal connections'!D:O,12,FALSE)</f>
        <v>II211</v>
      </c>
      <c r="I16" s="1">
        <v>12</v>
      </c>
    </row>
    <row r="17" spans="2:9" ht="15.75" customHeight="1" x14ac:dyDescent="0.25">
      <c r="B17" s="1" t="str">
        <f>VLOOKUP(C17,'Internal connections'!A:O,15,FALSE)</f>
        <v>VO103</v>
      </c>
      <c r="C17" s="1">
        <v>13</v>
      </c>
      <c r="H17" t="str">
        <f>VLOOKUP(I17,'Internal connections'!D:O,12,FALSE)</f>
        <v>II212</v>
      </c>
      <c r="I17" s="1">
        <v>13</v>
      </c>
    </row>
    <row r="18" spans="2:9" ht="15.75" customHeight="1" x14ac:dyDescent="0.25">
      <c r="B18" s="1" t="str">
        <f>VLOOKUP(C18,'Internal connections'!A:O,15,FALSE)</f>
        <v>VO104</v>
      </c>
      <c r="C18" s="1">
        <v>14</v>
      </c>
      <c r="H18" t="str">
        <f>VLOOKUP(I18,'Internal connections'!D:O,12,FALSE)</f>
        <v>II213</v>
      </c>
      <c r="I18" s="1">
        <v>14</v>
      </c>
    </row>
    <row r="19" spans="2:9" ht="15.75" customHeight="1" x14ac:dyDescent="0.25">
      <c r="B19" s="1" t="str">
        <f>VLOOKUP(C19,'Internal connections'!A:O,15,FALSE)</f>
        <v>VO105</v>
      </c>
      <c r="C19" s="1">
        <v>15</v>
      </c>
      <c r="H19" t="str">
        <f>VLOOKUP(I19,'Internal connections'!D:O,12,FALSE)</f>
        <v>II214</v>
      </c>
      <c r="I19" s="1">
        <v>15</v>
      </c>
    </row>
    <row r="20" spans="2:9" ht="15.75" customHeight="1" x14ac:dyDescent="0.25">
      <c r="B20" s="1" t="str">
        <f>VLOOKUP(C20,'Internal connections'!A:O,15,FALSE)</f>
        <v>VO106</v>
      </c>
      <c r="C20" s="1">
        <v>16</v>
      </c>
      <c r="H20" t="str">
        <f>VLOOKUP(I20,'Internal connections'!D:O,12,FALSE)</f>
        <v>II215</v>
      </c>
      <c r="I20" s="1">
        <v>16</v>
      </c>
    </row>
    <row r="21" spans="2:9" ht="15.75" customHeight="1" x14ac:dyDescent="0.25">
      <c r="B21" s="1" t="str">
        <f>VLOOKUP(C21,'Internal connections'!A:O,15,FALSE)</f>
        <v>VO107</v>
      </c>
      <c r="C21" s="1">
        <v>17</v>
      </c>
      <c r="H21" t="str">
        <f>VLOOKUP(I21,'Internal connections'!D:O,12,FALSE)</f>
        <v>GND200</v>
      </c>
      <c r="I21" s="1">
        <v>17</v>
      </c>
    </row>
    <row r="22" spans="2:9" ht="15.75" customHeight="1" x14ac:dyDescent="0.25">
      <c r="B22" s="1" t="str">
        <f>VLOOKUP(C22,'Internal connections'!A:O,15,FALSE)</f>
        <v>GND101</v>
      </c>
      <c r="C22" s="1">
        <v>18</v>
      </c>
      <c r="H22" t="str">
        <f>VLOOKUP(I22,'Internal connections'!D:O,12,FALSE)</f>
        <v>VI200</v>
      </c>
      <c r="I22" s="1">
        <v>18</v>
      </c>
    </row>
    <row r="23" spans="2:9" ht="15.75" customHeight="1" x14ac:dyDescent="0.25">
      <c r="B23" s="1" t="str">
        <f>VLOOKUP(C23,'Internal connections'!A:O,15,FALSE)</f>
        <v>DI100</v>
      </c>
      <c r="C23" s="1">
        <v>19</v>
      </c>
      <c r="H23" t="str">
        <f>VLOOKUP(I23,'Internal connections'!D:O,12,FALSE)</f>
        <v>VI201</v>
      </c>
      <c r="I23" s="1">
        <v>19</v>
      </c>
    </row>
    <row r="24" spans="2:9" ht="15.75" customHeight="1" x14ac:dyDescent="0.25">
      <c r="B24" s="1" t="str">
        <f>VLOOKUP(C24,'Internal connections'!A:O,15,FALSE)</f>
        <v>DI101</v>
      </c>
      <c r="C24" s="1">
        <v>20</v>
      </c>
      <c r="H24" t="str">
        <f>VLOOKUP(I24,'Internal connections'!D:O,12,FALSE)</f>
        <v>VI202</v>
      </c>
      <c r="I24" s="1">
        <v>20</v>
      </c>
    </row>
    <row r="25" spans="2:9" ht="15.75" customHeight="1" x14ac:dyDescent="0.25">
      <c r="B25" s="1" t="str">
        <f>VLOOKUP(C25,'Internal connections'!A:O,15,FALSE)</f>
        <v>DI102</v>
      </c>
      <c r="C25" s="1">
        <v>21</v>
      </c>
      <c r="H25" t="str">
        <f>VLOOKUP(I25,'Internal connections'!D:O,12,FALSE)</f>
        <v>VI203</v>
      </c>
      <c r="I25" s="1">
        <v>21</v>
      </c>
    </row>
    <row r="26" spans="2:9" ht="15.75" customHeight="1" x14ac:dyDescent="0.25">
      <c r="B26" s="1" t="str">
        <f>VLOOKUP(C26,'Internal connections'!A:O,15,FALSE)</f>
        <v>DI103</v>
      </c>
      <c r="C26" s="1">
        <v>22</v>
      </c>
      <c r="H26" t="str">
        <f>VLOOKUP(I26,'Internal connections'!D:O,12,FALSE)</f>
        <v>VI204</v>
      </c>
      <c r="I26" s="1">
        <v>22</v>
      </c>
    </row>
    <row r="27" spans="2:9" ht="15.75" customHeight="1" x14ac:dyDescent="0.25">
      <c r="B27" s="1" t="str">
        <f>VLOOKUP(C27,'Internal connections'!A:O,15,FALSE)</f>
        <v>DI104</v>
      </c>
      <c r="C27" s="1">
        <v>23</v>
      </c>
      <c r="H27" t="str">
        <f>VLOOKUP(I27,'Internal connections'!D:O,12,FALSE)</f>
        <v>VI205</v>
      </c>
      <c r="I27" s="1">
        <v>23</v>
      </c>
    </row>
    <row r="28" spans="2:9" ht="15.75" customHeight="1" x14ac:dyDescent="0.25">
      <c r="B28" s="1" t="str">
        <f>VLOOKUP(C28,'Internal connections'!A:O,15,FALSE)</f>
        <v>DI105</v>
      </c>
      <c r="C28" s="1">
        <v>24</v>
      </c>
      <c r="H28" t="str">
        <f>VLOOKUP(I28,'Internal connections'!D:O,12,FALSE)</f>
        <v>VI206</v>
      </c>
      <c r="I28" s="1">
        <v>24</v>
      </c>
    </row>
    <row r="29" spans="2:9" ht="15.75" customHeight="1" x14ac:dyDescent="0.25">
      <c r="B29" s="1" t="str">
        <f>VLOOKUP(C29,'Internal connections'!A:O,15,FALSE)</f>
        <v>DI106</v>
      </c>
      <c r="C29" s="1">
        <v>25</v>
      </c>
      <c r="H29" t="str">
        <f>VLOOKUP(I29,'Internal connections'!D:O,12,FALSE)</f>
        <v>GND201</v>
      </c>
      <c r="I29" s="1">
        <v>25</v>
      </c>
    </row>
    <row r="30" spans="2:9" ht="15.75" customHeight="1" x14ac:dyDescent="0.25">
      <c r="B30" s="1" t="str">
        <f>VLOOKUP(C30,'Internal connections'!A:O,15,FALSE)</f>
        <v>DI107</v>
      </c>
      <c r="C30" s="1">
        <v>26</v>
      </c>
      <c r="H30" t="str">
        <f>VLOOKUP(I30,'Internal connections'!D:O,12,FALSE)</f>
        <v>DI200</v>
      </c>
      <c r="I30" s="1">
        <v>26</v>
      </c>
    </row>
    <row r="31" spans="2:9" ht="15.75" customHeight="1" x14ac:dyDescent="0.25">
      <c r="B31" s="1" t="str">
        <f>VLOOKUP(C31,'Internal connections'!A:O,15,FALSE)</f>
        <v>DI108</v>
      </c>
      <c r="C31" s="1">
        <v>27</v>
      </c>
      <c r="H31" t="str">
        <f>VLOOKUP(I31,'Internal connections'!D:O,12,FALSE)</f>
        <v>DI201</v>
      </c>
      <c r="I31" s="1">
        <v>27</v>
      </c>
    </row>
    <row r="32" spans="2:9" ht="15.75" customHeight="1" x14ac:dyDescent="0.25">
      <c r="B32" s="1" t="str">
        <f>VLOOKUP(C32,'Internal connections'!A:O,15,FALSE)</f>
        <v>DI109</v>
      </c>
      <c r="C32" s="1">
        <v>28</v>
      </c>
      <c r="H32" t="str">
        <f>VLOOKUP(I32,'Internal connections'!D:O,12,FALSE)</f>
        <v>DI202</v>
      </c>
      <c r="I32" s="1">
        <v>28</v>
      </c>
    </row>
    <row r="33" spans="2:9" ht="15.75" customHeight="1" x14ac:dyDescent="0.25">
      <c r="B33" s="1" t="str">
        <f>VLOOKUP(C33,'Internal connections'!A:O,15,FALSE)</f>
        <v>DI110</v>
      </c>
      <c r="C33" s="1">
        <v>29</v>
      </c>
      <c r="H33" t="str">
        <f>VLOOKUP(I33,'Internal connections'!D:O,12,FALSE)</f>
        <v>DI203</v>
      </c>
      <c r="I33" s="1">
        <v>29</v>
      </c>
    </row>
    <row r="34" spans="2:9" ht="15.75" customHeight="1" x14ac:dyDescent="0.25">
      <c r="B34" s="1" t="str">
        <f>VLOOKUP(C34,'Internal connections'!A:O,15,FALSE)</f>
        <v>DI111</v>
      </c>
      <c r="C34" s="1">
        <v>30</v>
      </c>
      <c r="H34" t="str">
        <f>VLOOKUP(I34,'Internal connections'!D:O,12,FALSE)</f>
        <v>DI204</v>
      </c>
      <c r="I34" s="1">
        <v>30</v>
      </c>
    </row>
    <row r="35" spans="2:9" ht="15.75" customHeight="1" x14ac:dyDescent="0.25">
      <c r="B35" s="1" t="str">
        <f>VLOOKUP(C35,'Internal connections'!A:O,15,FALSE)</f>
        <v>DI112</v>
      </c>
      <c r="C35" s="1">
        <v>31</v>
      </c>
      <c r="H35" t="str">
        <f>VLOOKUP(I35,'Internal connections'!D:O,12,FALSE)</f>
        <v>DI205</v>
      </c>
      <c r="I35" s="1">
        <v>31</v>
      </c>
    </row>
    <row r="36" spans="2:9" ht="15.75" customHeight="1" x14ac:dyDescent="0.25">
      <c r="B36" s="1" t="str">
        <f>VLOOKUP(C36,'Internal connections'!A:O,15,FALSE)</f>
        <v>DI113</v>
      </c>
      <c r="C36" s="1">
        <v>32</v>
      </c>
      <c r="H36" t="str">
        <f>VLOOKUP(I36,'Internal connections'!D:O,12,FALSE)</f>
        <v>DI206</v>
      </c>
      <c r="I36" s="1">
        <v>32</v>
      </c>
    </row>
    <row r="37" spans="2:9" ht="15.75" customHeight="1" x14ac:dyDescent="0.25">
      <c r="B37" s="1" t="str">
        <f>VLOOKUP(C37,'Internal connections'!A:O,15,FALSE)</f>
        <v>DI114</v>
      </c>
      <c r="C37" s="1">
        <v>33</v>
      </c>
      <c r="H37" t="str">
        <f>VLOOKUP(I37,'Internal connections'!D:O,12,FALSE)</f>
        <v>DI207</v>
      </c>
      <c r="I37" s="1">
        <v>33</v>
      </c>
    </row>
    <row r="38" spans="2:9" ht="15.75" customHeight="1" x14ac:dyDescent="0.25">
      <c r="B38" s="1" t="str">
        <f>VLOOKUP(C38,'Internal connections'!A:O,15,FALSE)</f>
        <v>DI115</v>
      </c>
      <c r="C38" s="1">
        <v>34</v>
      </c>
      <c r="H38" t="str">
        <f>VLOOKUP(I38,'Internal connections'!D:O,12,FALSE)</f>
        <v>DI208</v>
      </c>
      <c r="I38" s="1">
        <v>34</v>
      </c>
    </row>
    <row r="39" spans="2:9" ht="15.75" customHeight="1" x14ac:dyDescent="0.25">
      <c r="B39" s="1" t="str">
        <f>VLOOKUP(C39,'Internal connections'!A:O,15,FALSE)</f>
        <v>DI116</v>
      </c>
      <c r="C39" s="1">
        <v>35</v>
      </c>
      <c r="H39" t="str">
        <f>VLOOKUP(I39,'Internal connections'!D:O,12,FALSE)</f>
        <v>DI209</v>
      </c>
      <c r="I39" s="1">
        <v>35</v>
      </c>
    </row>
    <row r="40" spans="2:9" ht="15.75" customHeight="1" x14ac:dyDescent="0.25">
      <c r="B40" s="1" t="str">
        <f>VLOOKUP(C40,'Internal connections'!A:O,15,FALSE)</f>
        <v>DI117</v>
      </c>
      <c r="C40" s="1">
        <v>36</v>
      </c>
      <c r="H40" t="str">
        <f>VLOOKUP(I40,'Internal connections'!D:O,12,FALSE)</f>
        <v>DI210</v>
      </c>
      <c r="I40" s="1">
        <v>36</v>
      </c>
    </row>
    <row r="41" spans="2:9" ht="15.75" customHeight="1" x14ac:dyDescent="0.25">
      <c r="B41" s="1" t="str">
        <f>VLOOKUP(C41,'Internal connections'!A:O,15,FALSE)</f>
        <v>DI118</v>
      </c>
      <c r="C41" s="1">
        <v>37</v>
      </c>
      <c r="H41" t="str">
        <f>VLOOKUP(I41,'Internal connections'!D:O,12,FALSE)</f>
        <v>DI211</v>
      </c>
      <c r="I41" s="1">
        <v>37</v>
      </c>
    </row>
    <row r="42" spans="2:9" ht="15.75" customHeight="1" x14ac:dyDescent="0.25">
      <c r="B42" s="1" t="str">
        <f>VLOOKUP(C42,'Internal connections'!A:O,15,FALSE)</f>
        <v>DI119</v>
      </c>
      <c r="C42" s="1">
        <v>38</v>
      </c>
      <c r="H42" t="str">
        <f>VLOOKUP(I42,'Internal connections'!D:O,12,FALSE)</f>
        <v>DI212</v>
      </c>
      <c r="I42" s="1">
        <v>38</v>
      </c>
    </row>
    <row r="43" spans="2:9" ht="15.75" customHeight="1" x14ac:dyDescent="0.25">
      <c r="B43" s="1" t="str">
        <f>VLOOKUP(C43,'Internal connections'!A:O,15,FALSE)</f>
        <v>DI120</v>
      </c>
      <c r="C43" s="1">
        <v>39</v>
      </c>
      <c r="H43" t="str">
        <f>VLOOKUP(I43,'Internal connections'!D:O,12,FALSE)</f>
        <v>DI213</v>
      </c>
      <c r="I43" s="1">
        <v>39</v>
      </c>
    </row>
    <row r="44" spans="2:9" ht="15.75" customHeight="1" x14ac:dyDescent="0.25">
      <c r="B44" s="1" t="str">
        <f>VLOOKUP(C44,'Internal connections'!A:O,15,FALSE)</f>
        <v>GND102</v>
      </c>
      <c r="C44" s="1">
        <v>40</v>
      </c>
      <c r="H44" t="str">
        <f>VLOOKUP(I44,'Internal connections'!D:O,12,FALSE)</f>
        <v>DI214</v>
      </c>
      <c r="I44" s="1">
        <v>40</v>
      </c>
    </row>
    <row r="45" spans="2:9" ht="15.75" customHeight="1" x14ac:dyDescent="0.25">
      <c r="B45" s="1" t="str">
        <f>VLOOKUP(C45,'Internal connections'!A:O,15,FALSE)</f>
        <v>-DI100</v>
      </c>
      <c r="C45" s="1">
        <v>41</v>
      </c>
      <c r="H45" t="str">
        <f>VLOOKUP(I45,'Internal connections'!D:O,12,FALSE)</f>
        <v>DI215</v>
      </c>
      <c r="I45" s="1">
        <v>41</v>
      </c>
    </row>
    <row r="46" spans="2:9" ht="15.75" customHeight="1" x14ac:dyDescent="0.25">
      <c r="B46" s="1" t="str">
        <f>VLOOKUP(C46,'Internal connections'!A:O,15,FALSE)</f>
        <v>-DI101</v>
      </c>
      <c r="C46" s="1">
        <v>42</v>
      </c>
      <c r="H46" t="str">
        <f>VLOOKUP(I46,'Internal connections'!D:O,12,FALSE)</f>
        <v>GND202</v>
      </c>
      <c r="I46" s="1">
        <v>42</v>
      </c>
    </row>
    <row r="47" spans="2:9" ht="15.75" customHeight="1" x14ac:dyDescent="0.25">
      <c r="B47" s="1" t="str">
        <f>VLOOKUP(C47,'Internal connections'!A:O,15,FALSE)</f>
        <v>GND103</v>
      </c>
      <c r="C47" s="1">
        <v>43</v>
      </c>
      <c r="H47" t="str">
        <f>VLOOKUP(I47,'Internal connections'!D:O,12,FALSE)</f>
        <v>-DO200</v>
      </c>
      <c r="I47" s="1">
        <v>43</v>
      </c>
    </row>
    <row r="48" spans="2:9" ht="15.75" customHeight="1" x14ac:dyDescent="0.25">
      <c r="B48" s="1" t="str">
        <f>VLOOKUP(C48,'Internal connections'!A:O,15,FALSE)</f>
        <v>RI100_A</v>
      </c>
      <c r="C48" s="1">
        <v>44</v>
      </c>
      <c r="H48" t="str">
        <f>VLOOKUP(I48,'Internal connections'!D:O,12,FALSE)</f>
        <v>-DO201</v>
      </c>
      <c r="I48" s="1">
        <v>44</v>
      </c>
    </row>
    <row r="49" spans="2:9" ht="15.75" customHeight="1" x14ac:dyDescent="0.25">
      <c r="B49" s="1" t="str">
        <f>VLOOKUP(C49,'Internal connections'!A:O,15,FALSE)</f>
        <v>RI100_B</v>
      </c>
      <c r="C49" s="1">
        <v>45</v>
      </c>
      <c r="H49" t="str">
        <f>VLOOKUP(I49,'Internal connections'!D:O,12,FALSE)</f>
        <v>-DO202</v>
      </c>
      <c r="I49" s="1">
        <v>45</v>
      </c>
    </row>
    <row r="50" spans="2:9" ht="15.75" customHeight="1" x14ac:dyDescent="0.25">
      <c r="B50" s="1" t="str">
        <f>VLOOKUP(C50,'Internal connections'!A:O,15,FALSE)</f>
        <v>RI101_A</v>
      </c>
      <c r="C50" s="1">
        <v>46</v>
      </c>
      <c r="H50" t="str">
        <f>VLOOKUP(I50,'Internal connections'!D:O,12,FALSE)</f>
        <v>-DO203</v>
      </c>
      <c r="I50" s="1">
        <v>46</v>
      </c>
    </row>
    <row r="51" spans="2:9" ht="15.75" customHeight="1" x14ac:dyDescent="0.25">
      <c r="B51" s="1" t="str">
        <f>VLOOKUP(C51,'Internal connections'!A:O,15,FALSE)</f>
        <v>RI101_B</v>
      </c>
      <c r="C51" s="1">
        <v>47</v>
      </c>
      <c r="H51" t="str">
        <f>VLOOKUP(I51,'Internal connections'!D:O,12,FALSE)</f>
        <v>GND203</v>
      </c>
      <c r="I51" s="1">
        <v>47</v>
      </c>
    </row>
    <row r="52" spans="2:9" ht="15.75" customHeight="1" x14ac:dyDescent="0.25">
      <c r="B52" s="1" t="str">
        <f>VLOOKUP(C52,'Internal connections'!A:O,15,FALSE)</f>
        <v>GND104</v>
      </c>
      <c r="C52" s="1">
        <v>48</v>
      </c>
      <c r="H52" t="str">
        <f>VLOOKUP(I52,'Internal connections'!D:O,12,FALSE)</f>
        <v>DO200</v>
      </c>
      <c r="I52" s="1">
        <v>48</v>
      </c>
    </row>
    <row r="53" spans="2:9" ht="15.75" customHeight="1" x14ac:dyDescent="0.25">
      <c r="B53" s="1" t="str">
        <f>VLOOKUP(C53,'Internal connections'!A:O,15,FALSE)</f>
        <v>FI100</v>
      </c>
      <c r="C53" s="1">
        <v>49</v>
      </c>
      <c r="H53" t="str">
        <f>VLOOKUP(I53,'Internal connections'!D:O,12,FALSE)</f>
        <v>DO201</v>
      </c>
      <c r="I53" s="1">
        <v>49</v>
      </c>
    </row>
    <row r="54" spans="2:9" ht="15.75" customHeight="1" x14ac:dyDescent="0.25">
      <c r="B54" s="1" t="str">
        <f>VLOOKUP(C54,'Internal connections'!A:O,15,FALSE)</f>
        <v>FO100_A</v>
      </c>
      <c r="C54" s="1">
        <v>50</v>
      </c>
      <c r="H54" t="str">
        <f>VLOOKUP(I54,'Internal connections'!D:O,12,FALSE)</f>
        <v>DO202</v>
      </c>
      <c r="I54" s="1">
        <v>50</v>
      </c>
    </row>
    <row r="55" spans="2:9" ht="15.75" customHeight="1" x14ac:dyDescent="0.25">
      <c r="B55" s="1" t="str">
        <f>VLOOKUP(C55,'Internal connections'!A:O,15,FALSE)</f>
        <v>FO100_B</v>
      </c>
      <c r="C55" s="1">
        <v>51</v>
      </c>
      <c r="H55" t="str">
        <f>VLOOKUP(I55,'Internal connections'!D:O,12,FALSE)</f>
        <v>DO203</v>
      </c>
      <c r="I55" s="1">
        <v>51</v>
      </c>
    </row>
    <row r="56" spans="2:9" ht="15.75" customHeight="1" x14ac:dyDescent="0.25">
      <c r="B56" s="1" t="str">
        <f>VLOOKUP(C56,'Internal connections'!A:O,15,FALSE)</f>
        <v>FO100_C</v>
      </c>
      <c r="C56" s="1">
        <v>52</v>
      </c>
      <c r="H56" t="str">
        <f>VLOOKUP(I56,'Internal connections'!D:O,12,FALSE)</f>
        <v>DO204</v>
      </c>
      <c r="I56" s="1">
        <v>52</v>
      </c>
    </row>
    <row r="57" spans="2:9" ht="15.75" customHeight="1" x14ac:dyDescent="0.25">
      <c r="B57" s="1" t="str">
        <f>VLOOKUP(C57,'Internal connections'!A:O,15,FALSE)</f>
        <v>FO100_D</v>
      </c>
      <c r="C57" s="1">
        <v>53</v>
      </c>
      <c r="H57" t="str">
        <f>VLOOKUP(I57,'Internal connections'!D:O,12,FALSE)</f>
        <v>DO205</v>
      </c>
      <c r="I57" s="1">
        <v>53</v>
      </c>
    </row>
    <row r="58" spans="2:9" ht="15.75" customHeight="1" x14ac:dyDescent="0.25">
      <c r="B58" s="1" t="str">
        <f>VLOOKUP(C58,'Internal connections'!A:O,15,FALSE)</f>
        <v>FI101</v>
      </c>
      <c r="C58" s="1">
        <v>54</v>
      </c>
      <c r="H58" t="str">
        <f>VLOOKUP(I58,'Internal connections'!D:O,12,FALSE)</f>
        <v>DO206</v>
      </c>
      <c r="I58" s="1">
        <v>54</v>
      </c>
    </row>
    <row r="59" spans="2:9" ht="15.75" customHeight="1" x14ac:dyDescent="0.25">
      <c r="B59" s="1" t="str">
        <f>VLOOKUP(C59,'Internal connections'!A:O,15,FALSE)</f>
        <v>FO101_A</v>
      </c>
      <c r="C59" s="1">
        <v>55</v>
      </c>
      <c r="H59" t="str">
        <f>VLOOKUP(I59,'Internal connections'!D:O,12,FALSE)</f>
        <v>DO207</v>
      </c>
      <c r="I59" s="1">
        <v>55</v>
      </c>
    </row>
    <row r="60" spans="2:9" ht="15.75" customHeight="1" x14ac:dyDescent="0.25">
      <c r="B60" s="1" t="str">
        <f>VLOOKUP(C60,'Internal connections'!A:O,15,FALSE)</f>
        <v>FO101_B</v>
      </c>
      <c r="C60" s="1">
        <v>56</v>
      </c>
      <c r="H60" t="str">
        <f>VLOOKUP(I60,'Internal connections'!D:O,12,FALSE)</f>
        <v>DO208</v>
      </c>
      <c r="I60" s="1">
        <v>56</v>
      </c>
    </row>
    <row r="61" spans="2:9" ht="15.75" customHeight="1" x14ac:dyDescent="0.25">
      <c r="B61" s="1" t="str">
        <f>VLOOKUP(C61,'Internal connections'!A:O,15,FALSE)</f>
        <v>FO101_C</v>
      </c>
      <c r="C61" s="1">
        <v>57</v>
      </c>
      <c r="H61" t="str">
        <f>VLOOKUP(I61,'Internal connections'!D:O,12,FALSE)</f>
        <v>DO209</v>
      </c>
      <c r="I61" s="1">
        <v>57</v>
      </c>
    </row>
    <row r="62" spans="2:9" ht="15.75" customHeight="1" x14ac:dyDescent="0.25">
      <c r="B62" s="1" t="str">
        <f>VLOOKUP(C62,'Internal connections'!A:O,15,FALSE)</f>
        <v>FO101_D</v>
      </c>
      <c r="C62" s="1">
        <v>58</v>
      </c>
      <c r="H62" t="str">
        <f>VLOOKUP(I62,'Internal connections'!D:O,12,FALSE)</f>
        <v>DO210</v>
      </c>
      <c r="I62" s="1">
        <v>58</v>
      </c>
    </row>
    <row r="63" spans="2:9" ht="15.75" customHeight="1" x14ac:dyDescent="0.25">
      <c r="B63" s="1" t="str">
        <f>VLOOKUP(C63,'Internal connections'!A:O,15,FALSE)</f>
        <v>FI102</v>
      </c>
      <c r="C63" s="1">
        <v>59</v>
      </c>
      <c r="H63" t="str">
        <f>VLOOKUP(I63,'Internal connections'!D:O,12,FALSE)</f>
        <v>DO211</v>
      </c>
      <c r="I63" s="1">
        <v>59</v>
      </c>
    </row>
    <row r="64" spans="2:9" ht="15.75" customHeight="1" x14ac:dyDescent="0.25">
      <c r="B64" s="1" t="str">
        <f>VLOOKUP(C64,'Internal connections'!A:O,15,FALSE)</f>
        <v>FO102_A</v>
      </c>
      <c r="C64" s="1">
        <v>60</v>
      </c>
      <c r="H64" t="str">
        <f>VLOOKUP(I64,'Internal connections'!D:O,12,FALSE)</f>
        <v>DO212</v>
      </c>
      <c r="I64" s="1">
        <v>60</v>
      </c>
    </row>
    <row r="65" spans="2:9" ht="13.2" x14ac:dyDescent="0.25">
      <c r="B65" s="1" t="str">
        <f>VLOOKUP(C65,'Internal connections'!A:O,15,FALSE)</f>
        <v>FO102_B</v>
      </c>
      <c r="C65" s="1">
        <v>61</v>
      </c>
      <c r="H65" t="str">
        <f>VLOOKUP(I65,'Internal connections'!D:O,12,FALSE)</f>
        <v>DO213</v>
      </c>
      <c r="I65" s="1">
        <v>61</v>
      </c>
    </row>
    <row r="66" spans="2:9" ht="13.2" x14ac:dyDescent="0.25">
      <c r="B66" s="1" t="str">
        <f>VLOOKUP(C66,'Internal connections'!A:O,15,FALSE)</f>
        <v>FO102_C</v>
      </c>
      <c r="C66" s="1">
        <v>62</v>
      </c>
      <c r="H66" t="str">
        <f>VLOOKUP(I66,'Internal connections'!D:O,12,FALSE)</f>
        <v>DO214</v>
      </c>
      <c r="I66" s="1">
        <v>62</v>
      </c>
    </row>
    <row r="67" spans="2:9" ht="13.2" x14ac:dyDescent="0.25">
      <c r="B67" s="1" t="str">
        <f>VLOOKUP(C67,'Internal connections'!A:O,15,FALSE)</f>
        <v>FI103</v>
      </c>
      <c r="C67" s="1">
        <v>63</v>
      </c>
      <c r="H67" t="str">
        <f>VLOOKUP(I67,'Internal connections'!D:O,12,FALSE)</f>
        <v>DO215</v>
      </c>
      <c r="I67" s="1">
        <v>63</v>
      </c>
    </row>
    <row r="68" spans="2:9" ht="13.2" x14ac:dyDescent="0.25">
      <c r="B68" s="1" t="str">
        <f>VLOOKUP(C68,'Internal connections'!A:O,15,FALSE)</f>
        <v>FO103_A</v>
      </c>
      <c r="C68" s="1">
        <v>64</v>
      </c>
      <c r="H68" t="str">
        <f>VLOOKUP(I68,'Internal connections'!D:O,12,FALSE)</f>
        <v>DO216</v>
      </c>
      <c r="I68" s="1">
        <v>64</v>
      </c>
    </row>
    <row r="69" spans="2:9" ht="13.2" x14ac:dyDescent="0.25">
      <c r="B69" s="1" t="str">
        <f>VLOOKUP(C69,'Internal connections'!A:O,15,FALSE)</f>
        <v>FO103_B</v>
      </c>
      <c r="C69" s="1">
        <v>65</v>
      </c>
      <c r="H69" t="str">
        <f>VLOOKUP(I69,'Internal connections'!D:O,12,FALSE)</f>
        <v>DO217</v>
      </c>
      <c r="I69" s="1">
        <v>65</v>
      </c>
    </row>
    <row r="70" spans="2:9" ht="13.2" x14ac:dyDescent="0.25">
      <c r="B70" s="1" t="str">
        <f>VLOOKUP(C70,'Internal connections'!A:O,15,FALSE)</f>
        <v>FO103_C</v>
      </c>
      <c r="C70" s="1">
        <v>66</v>
      </c>
      <c r="H70" t="str">
        <f>VLOOKUP(I70,'Internal connections'!D:O,12,FALSE)</f>
        <v>DO218</v>
      </c>
      <c r="I70" s="1">
        <v>66</v>
      </c>
    </row>
    <row r="71" spans="2:9" ht="13.2" x14ac:dyDescent="0.25">
      <c r="B71" s="1" t="str">
        <f>VLOOKUP(C71,'Internal connections'!A:O,15,FALSE)</f>
        <v>FI104</v>
      </c>
      <c r="C71" s="1">
        <v>67</v>
      </c>
      <c r="H71" t="str">
        <f>VLOOKUP(I71,'Internal connections'!D:O,12,FALSE)</f>
        <v>DO219</v>
      </c>
      <c r="I71" s="1">
        <v>67</v>
      </c>
    </row>
    <row r="72" spans="2:9" ht="13.2" x14ac:dyDescent="0.25">
      <c r="B72" s="1" t="str">
        <f>VLOOKUP(C72,'Internal connections'!A:O,15,FALSE)</f>
        <v>FO104_A</v>
      </c>
      <c r="C72" s="1">
        <v>68</v>
      </c>
      <c r="H72" t="str">
        <f>VLOOKUP(I72,'Internal connections'!D:O,12,FALSE)</f>
        <v>DO220</v>
      </c>
      <c r="I72" s="1">
        <v>68</v>
      </c>
    </row>
    <row r="73" spans="2:9" ht="13.2" x14ac:dyDescent="0.25">
      <c r="B73" s="1" t="str">
        <f>VLOOKUP(C73,'Internal connections'!A:O,15,FALSE)</f>
        <v>FO104_B</v>
      </c>
      <c r="C73" s="1">
        <v>69</v>
      </c>
      <c r="H73" t="str">
        <f>VLOOKUP(I73,'Internal connections'!D:O,12,FALSE)</f>
        <v>DO221</v>
      </c>
      <c r="I73" s="1">
        <v>69</v>
      </c>
    </row>
    <row r="74" spans="2:9" ht="13.2" x14ac:dyDescent="0.25">
      <c r="B74" s="1" t="str">
        <f>VLOOKUP(C74,'Internal connections'!A:O,15,FALSE)</f>
        <v>FO104_C</v>
      </c>
      <c r="C74" s="1">
        <v>70</v>
      </c>
      <c r="H74" t="str">
        <f>VLOOKUP(I74,'Internal connections'!D:O,12,FALSE)</f>
        <v>DO222</v>
      </c>
      <c r="I74" s="1">
        <v>70</v>
      </c>
    </row>
    <row r="75" spans="2:9" ht="13.2" x14ac:dyDescent="0.25">
      <c r="B75" s="1" t="str">
        <f>VLOOKUP(C75,'Internal connections'!A:O,15,FALSE)</f>
        <v>FI105</v>
      </c>
      <c r="C75" s="1">
        <v>71</v>
      </c>
      <c r="H75" t="str">
        <f>VLOOKUP(I75,'Internal connections'!D:O,12,FALSE)</f>
        <v>DO223</v>
      </c>
      <c r="I75" s="1">
        <v>71</v>
      </c>
    </row>
    <row r="76" spans="2:9" ht="13.2" x14ac:dyDescent="0.25">
      <c r="B76" s="1" t="str">
        <f>VLOOKUP(C76,'Internal connections'!A:O,15,FALSE)</f>
        <v>FO105_A</v>
      </c>
      <c r="C76" s="1">
        <v>72</v>
      </c>
      <c r="H76" t="str">
        <f>VLOOKUP(I76,'Internal connections'!D:O,12,FALSE)</f>
        <v>DO224</v>
      </c>
      <c r="I76" s="1">
        <v>72</v>
      </c>
    </row>
    <row r="77" spans="2:9" ht="13.2" x14ac:dyDescent="0.25">
      <c r="B77" s="1" t="str">
        <f>VLOOKUP(C77,'Internal connections'!A:O,15,FALSE)</f>
        <v>FO105_B</v>
      </c>
      <c r="C77" s="1">
        <v>73</v>
      </c>
      <c r="H77" t="str">
        <f>VLOOKUP(I77,'Internal connections'!D:O,12,FALSE)</f>
        <v>DO225</v>
      </c>
      <c r="I77" s="1">
        <v>73</v>
      </c>
    </row>
    <row r="78" spans="2:9" ht="13.2" x14ac:dyDescent="0.25">
      <c r="B78" s="1" t="str">
        <f>VLOOKUP(C78,'Internal connections'!A:O,15,FALSE)</f>
        <v>FO105_C</v>
      </c>
      <c r="C78" s="1">
        <v>74</v>
      </c>
      <c r="H78" t="str">
        <f>VLOOKUP(I78,'Internal connections'!D:O,12,FALSE)</f>
        <v>DO226</v>
      </c>
      <c r="I78" s="1">
        <v>74</v>
      </c>
    </row>
    <row r="79" spans="2:9" ht="13.2" x14ac:dyDescent="0.25">
      <c r="B79" s="1" t="str">
        <f>VLOOKUP(C79,'Internal connections'!A:O,15,FALSE)</f>
        <v>GND105</v>
      </c>
      <c r="C79" s="1">
        <v>75</v>
      </c>
      <c r="H79" t="str">
        <f>VLOOKUP(I79,'Internal connections'!D:O,12,FALSE)</f>
        <v>DO227</v>
      </c>
      <c r="I79" s="1">
        <v>75</v>
      </c>
    </row>
    <row r="80" spans="2:9" ht="13.2" x14ac:dyDescent="0.25">
      <c r="B80" s="1" t="str">
        <f>VLOOKUP(C80,'Internal connections'!A:O,15,FALSE)</f>
        <v>DO100</v>
      </c>
      <c r="C80" s="1">
        <v>76</v>
      </c>
      <c r="H80" t="str">
        <f>VLOOKUP(I80,'Internal connections'!D:O,12,FALSE)</f>
        <v>GND204</v>
      </c>
      <c r="I80" s="1">
        <v>76</v>
      </c>
    </row>
    <row r="81" spans="2:9" ht="13.2" x14ac:dyDescent="0.25">
      <c r="B81" s="1" t="str">
        <f>VLOOKUP(C81,'Internal connections'!A:O,15,FALSE)</f>
        <v>DO101</v>
      </c>
      <c r="C81" s="1">
        <v>77</v>
      </c>
      <c r="H81" t="str">
        <f>VLOOKUP(I81,'Internal connections'!D:O,12,FALSE)</f>
        <v>RO200_A</v>
      </c>
      <c r="I81" s="1">
        <v>77</v>
      </c>
    </row>
    <row r="82" spans="2:9" ht="13.2" x14ac:dyDescent="0.25">
      <c r="B82" s="1" t="str">
        <f>VLOOKUP(C82,'Internal connections'!A:O,15,FALSE)</f>
        <v>DO102</v>
      </c>
      <c r="C82" s="1">
        <v>78</v>
      </c>
      <c r="H82" t="str">
        <f>VLOOKUP(I82,'Internal connections'!D:O,12,FALSE)</f>
        <v>RO200_B</v>
      </c>
      <c r="I82" s="1">
        <v>78</v>
      </c>
    </row>
    <row r="83" spans="2:9" ht="13.2" x14ac:dyDescent="0.25">
      <c r="B83" s="1" t="str">
        <f>VLOOKUP(C83,'Internal connections'!A:O,15,FALSE)</f>
        <v>DO103</v>
      </c>
      <c r="C83" s="1">
        <v>79</v>
      </c>
      <c r="H83" t="str">
        <f>VLOOKUP(I83,'Internal connections'!D:O,12,FALSE)</f>
        <v>RO201_A</v>
      </c>
      <c r="I83" s="1">
        <v>79</v>
      </c>
    </row>
    <row r="84" spans="2:9" ht="13.2" x14ac:dyDescent="0.25">
      <c r="B84" s="1" t="str">
        <f>VLOOKUP(C84,'Internal connections'!A:O,15,FALSE)</f>
        <v>DO104</v>
      </c>
      <c r="C84" s="1">
        <v>80</v>
      </c>
      <c r="H84" t="str">
        <f>VLOOKUP(I84,'Internal connections'!D:O,12,FALSE)</f>
        <v>RO201_B</v>
      </c>
      <c r="I84" s="1">
        <v>80</v>
      </c>
    </row>
    <row r="85" spans="2:9" ht="13.2" x14ac:dyDescent="0.25">
      <c r="B85" s="1" t="str">
        <f>VLOOKUP(C85,'Internal connections'!A:O,15,FALSE)</f>
        <v>DO105</v>
      </c>
      <c r="C85" s="1">
        <v>81</v>
      </c>
      <c r="H85" t="str">
        <f>VLOOKUP(I85,'Internal connections'!D:O,12,FALSE)</f>
        <v>RO202_A</v>
      </c>
      <c r="I85" s="1">
        <v>81</v>
      </c>
    </row>
    <row r="86" spans="2:9" ht="13.2" x14ac:dyDescent="0.25">
      <c r="B86" s="1" t="str">
        <f>VLOOKUP(C86,'Internal connections'!A:O,15,FALSE)</f>
        <v>DO106</v>
      </c>
      <c r="C86" s="1">
        <v>82</v>
      </c>
      <c r="H86" t="str">
        <f>VLOOKUP(I86,'Internal connections'!D:O,12,FALSE)</f>
        <v>RO202_B</v>
      </c>
      <c r="I86" s="1">
        <v>82</v>
      </c>
    </row>
    <row r="87" spans="2:9" ht="13.2" x14ac:dyDescent="0.25">
      <c r="B87" s="1" t="str">
        <f>VLOOKUP(C87,'Internal connections'!A:O,15,FALSE)</f>
        <v>DO107</v>
      </c>
      <c r="C87" s="1">
        <v>83</v>
      </c>
      <c r="H87" t="str">
        <f>VLOOKUP(I87,'Internal connections'!D:O,12,FALSE)</f>
        <v>GND205</v>
      </c>
      <c r="I87" s="1">
        <v>83</v>
      </c>
    </row>
    <row r="88" spans="2:9" ht="13.2" x14ac:dyDescent="0.25">
      <c r="B88" s="1" t="str">
        <f>VLOOKUP(C88,'Internal connections'!A:O,15,FALSE)</f>
        <v>DO108</v>
      </c>
      <c r="C88" s="1">
        <v>84</v>
      </c>
      <c r="H88" t="str">
        <f>VLOOKUP(I88,'Internal connections'!D:O,12,FALSE)</f>
        <v>GND206</v>
      </c>
      <c r="I88" s="1">
        <v>84</v>
      </c>
    </row>
    <row r="89" spans="2:9" ht="13.2" x14ac:dyDescent="0.25">
      <c r="B89" s="1" t="str">
        <f>VLOOKUP(C89,'Internal connections'!A:O,15,FALSE)</f>
        <v>DO109</v>
      </c>
      <c r="C89" s="1">
        <v>85</v>
      </c>
      <c r="H89" t="str">
        <f>VLOOKUP(I89,'Internal connections'!D:O,12,FALSE)</f>
        <v>GND207</v>
      </c>
      <c r="I89" s="1">
        <v>85</v>
      </c>
    </row>
    <row r="90" spans="2:9" ht="13.2" x14ac:dyDescent="0.25">
      <c r="B90" s="1" t="str">
        <f>VLOOKUP(C90,'Internal connections'!A:O,15,FALSE)</f>
        <v>DO110</v>
      </c>
      <c r="C90" s="1">
        <v>86</v>
      </c>
      <c r="H90" t="e">
        <f>VLOOKUP(I90,'Internal connections'!D:O,12,FALSE)</f>
        <v>#N/A</v>
      </c>
      <c r="I90" s="1">
        <v>86</v>
      </c>
    </row>
    <row r="91" spans="2:9" ht="13.2" x14ac:dyDescent="0.25">
      <c r="B91" s="1" t="str">
        <f>VLOOKUP(C91,'Internal connections'!A:O,15,FALSE)</f>
        <v>DO111</v>
      </c>
      <c r="C91" s="1">
        <v>87</v>
      </c>
      <c r="H91" t="e">
        <f>VLOOKUP(I91,'Internal connections'!D:O,12,FALSE)</f>
        <v>#N/A</v>
      </c>
      <c r="I91" s="1">
        <v>87</v>
      </c>
    </row>
    <row r="92" spans="2:9" ht="13.2" x14ac:dyDescent="0.25">
      <c r="B92" s="1" t="str">
        <f>VLOOKUP(C92,'Internal connections'!A:O,15,FALSE)</f>
        <v>DO112</v>
      </c>
      <c r="C92" s="1">
        <v>88</v>
      </c>
      <c r="H92" t="e">
        <f>VLOOKUP(I92,'Internal connections'!D:O,12,FALSE)</f>
        <v>#N/A</v>
      </c>
      <c r="I92" s="1">
        <v>88</v>
      </c>
    </row>
    <row r="93" spans="2:9" ht="13.2" x14ac:dyDescent="0.25">
      <c r="B93" s="1" t="str">
        <f>VLOOKUP(C93,'Internal connections'!A:O,15,FALSE)</f>
        <v>DO113</v>
      </c>
      <c r="C93" s="1">
        <v>89</v>
      </c>
      <c r="H93" t="e">
        <f>VLOOKUP(I93,'Internal connections'!D:O,12,FALSE)</f>
        <v>#N/A</v>
      </c>
      <c r="I93" s="1">
        <v>89</v>
      </c>
    </row>
    <row r="94" spans="2:9" ht="13.2" x14ac:dyDescent="0.25">
      <c r="B94" s="1" t="str">
        <f>VLOOKUP(C94,'Internal connections'!A:O,15,FALSE)</f>
        <v>DO114</v>
      </c>
      <c r="C94" s="1">
        <v>90</v>
      </c>
      <c r="H94" t="e">
        <f>VLOOKUP(I94,'Internal connections'!D:O,12,FALSE)</f>
        <v>#N/A</v>
      </c>
      <c r="I94" s="1">
        <v>90</v>
      </c>
    </row>
    <row r="95" spans="2:9" ht="13.2" x14ac:dyDescent="0.25">
      <c r="B95" s="1" t="str">
        <f>VLOOKUP(C95,'Internal connections'!A:O,15,FALSE)</f>
        <v>DO115</v>
      </c>
      <c r="C95" s="1">
        <v>91</v>
      </c>
      <c r="H95" t="e">
        <f>VLOOKUP(I95,'Internal connections'!D:O,12,FALSE)</f>
        <v>#N/A</v>
      </c>
      <c r="I95" s="1">
        <v>91</v>
      </c>
    </row>
    <row r="96" spans="2:9" ht="13.2" x14ac:dyDescent="0.25">
      <c r="B96" s="1" t="str">
        <f>VLOOKUP(C96,'Internal connections'!A:O,15,FALSE)</f>
        <v>DO116</v>
      </c>
      <c r="C96" s="1">
        <v>92</v>
      </c>
      <c r="H96" t="e">
        <f>VLOOKUP(I96,'Internal connections'!D:O,12,FALSE)</f>
        <v>#N/A</v>
      </c>
      <c r="I96" s="1">
        <v>92</v>
      </c>
    </row>
    <row r="97" spans="2:9" ht="13.2" x14ac:dyDescent="0.25">
      <c r="B97" s="1" t="str">
        <f>VLOOKUP(C97,'Internal connections'!A:O,15,FALSE)</f>
        <v>DO117</v>
      </c>
      <c r="C97" s="1">
        <v>93</v>
      </c>
      <c r="H97" t="e">
        <f>VLOOKUP(I97,'Internal connections'!D:O,12,FALSE)</f>
        <v>#N/A</v>
      </c>
      <c r="I97" s="1">
        <v>93</v>
      </c>
    </row>
    <row r="98" spans="2:9" ht="13.2" x14ac:dyDescent="0.25">
      <c r="B98" s="1" t="str">
        <f>VLOOKUP(C98,'Internal connections'!A:O,15,FALSE)</f>
        <v>DO118</v>
      </c>
      <c r="C98" s="1">
        <v>94</v>
      </c>
      <c r="H98" t="e">
        <f>VLOOKUP(I98,'Internal connections'!D:O,12,FALSE)</f>
        <v>#N/A</v>
      </c>
      <c r="I98" s="1">
        <v>94</v>
      </c>
    </row>
    <row r="99" spans="2:9" ht="13.2" x14ac:dyDescent="0.25">
      <c r="B99" s="1" t="str">
        <f>VLOOKUP(C99,'Internal connections'!A:O,15,FALSE)</f>
        <v>DO119</v>
      </c>
      <c r="C99" s="1">
        <v>95</v>
      </c>
      <c r="H99" t="e">
        <f>VLOOKUP(I99,'Internal connections'!D:O,12,FALSE)</f>
        <v>#N/A</v>
      </c>
      <c r="I99" s="1">
        <v>95</v>
      </c>
    </row>
    <row r="100" spans="2:9" ht="13.2" x14ac:dyDescent="0.25">
      <c r="B100" s="1" t="str">
        <f>VLOOKUP(C100,'Internal connections'!A:O,15,FALSE)</f>
        <v>DO120</v>
      </c>
      <c r="C100" s="1">
        <v>96</v>
      </c>
      <c r="H100" t="e">
        <f>VLOOKUP(I100,'Internal connections'!D:O,12,FALSE)</f>
        <v>#N/A</v>
      </c>
      <c r="I100" s="1">
        <v>96</v>
      </c>
    </row>
    <row r="101" spans="2:9" ht="13.2" x14ac:dyDescent="0.25">
      <c r="B101" s="1" t="str">
        <f>VLOOKUP(C101,'Internal connections'!A:O,15,FALSE)</f>
        <v>DO121</v>
      </c>
      <c r="C101" s="1">
        <v>97</v>
      </c>
      <c r="H101" t="e">
        <f>VLOOKUP(I101,'Internal connections'!D:O,12,FALSE)</f>
        <v>#N/A</v>
      </c>
      <c r="I101" s="1">
        <v>97</v>
      </c>
    </row>
    <row r="102" spans="2:9" ht="13.2" x14ac:dyDescent="0.25">
      <c r="B102" s="1" t="str">
        <f>VLOOKUP(C102,'Internal connections'!A:O,15,FALSE)</f>
        <v>GND106</v>
      </c>
      <c r="C102" s="1">
        <v>98</v>
      </c>
      <c r="H102" t="e">
        <f>VLOOKUP(I102,'Internal connections'!D:O,12,FALSE)</f>
        <v>#N/A</v>
      </c>
      <c r="I102" s="1">
        <v>98</v>
      </c>
    </row>
    <row r="103" spans="2:9" ht="13.2" x14ac:dyDescent="0.25">
      <c r="B103" s="1" t="str">
        <f>VLOOKUP(C103,'Internal connections'!A:O,15,FALSE)</f>
        <v>FI110</v>
      </c>
      <c r="C103" s="1">
        <v>99</v>
      </c>
      <c r="H103" t="e">
        <f>VLOOKUP(I103,'Internal connections'!D:O,12,FALSE)</f>
        <v>#N/A</v>
      </c>
      <c r="I103" s="1">
        <v>99</v>
      </c>
    </row>
    <row r="104" spans="2:9" ht="13.2" x14ac:dyDescent="0.25">
      <c r="B104" s="1" t="str">
        <f>VLOOKUP(C104,'Internal connections'!A:O,15,FALSE)</f>
        <v>FO110_A</v>
      </c>
      <c r="C104" s="1">
        <v>100</v>
      </c>
      <c r="H104" t="e">
        <f>VLOOKUP(I104,'Internal connections'!D:O,12,FALSE)</f>
        <v>#N/A</v>
      </c>
      <c r="I104" s="1">
        <v>100</v>
      </c>
    </row>
    <row r="105" spans="2:9" ht="13.2" x14ac:dyDescent="0.25">
      <c r="B105" s="1" t="str">
        <f>VLOOKUP(C105,'Internal connections'!A:O,15,FALSE)</f>
        <v>FO110_B</v>
      </c>
      <c r="C105" s="1">
        <v>101</v>
      </c>
      <c r="H105" t="e">
        <f>VLOOKUP(I105,'Internal connections'!D:O,12,FALSE)</f>
        <v>#N/A</v>
      </c>
      <c r="I105" s="1">
        <v>101</v>
      </c>
    </row>
    <row r="106" spans="2:9" ht="13.2" x14ac:dyDescent="0.25">
      <c r="B106" s="1" t="str">
        <f>VLOOKUP(C106,'Internal connections'!A:O,15,FALSE)</f>
        <v>GND109</v>
      </c>
      <c r="C106" s="1">
        <v>102</v>
      </c>
      <c r="H106" t="e">
        <f>VLOOKUP(I106,'Internal connections'!D:O,12,FALSE)</f>
        <v>#N/A</v>
      </c>
      <c r="I106" s="1">
        <v>102</v>
      </c>
    </row>
    <row r="107" spans="2:9" ht="13.2" x14ac:dyDescent="0.25">
      <c r="B107" s="1" t="str">
        <f>VLOOKUP(C107,'Internal connections'!A:O,15,FALSE)</f>
        <v>GND107</v>
      </c>
      <c r="C107" s="1">
        <v>103</v>
      </c>
      <c r="H107" t="e">
        <f>VLOOKUP(I107,'Internal connections'!D:O,12,FALSE)</f>
        <v>#N/A</v>
      </c>
      <c r="I107" s="1">
        <v>103</v>
      </c>
    </row>
    <row r="108" spans="2:9" ht="13.2" x14ac:dyDescent="0.25">
      <c r="B108" s="1" t="str">
        <f>VLOOKUP(C108,'Internal connections'!A:O,15,FALSE)</f>
        <v>GND108</v>
      </c>
      <c r="C108" s="1">
        <v>104</v>
      </c>
      <c r="H108" t="e">
        <f>VLOOKUP(I108,'Internal connections'!D:O,12,FALSE)</f>
        <v>#N/A</v>
      </c>
      <c r="I108" s="1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Internal connections</vt:lpstr>
      <vt:lpstr>MPM Cables</vt:lpstr>
      <vt:lpstr>Vaccum cables</vt:lpstr>
      <vt:lpstr>FES Cables</vt:lpstr>
      <vt:lpstr>ColdCryo Cables</vt:lpstr>
      <vt:lpstr>Connectors Pinout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Rodrigues, Joao P.M.</dc:creator>
  <cp:lastModifiedBy>Rodrigues, Joao P.M.</cp:lastModifiedBy>
  <dcterms:created xsi:type="dcterms:W3CDTF">2018-07-31T01:27:42Z</dcterms:created>
  <dcterms:modified xsi:type="dcterms:W3CDTF">2018-09-30T01:02:29Z</dcterms:modified>
</cp:coreProperties>
</file>