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lip\Desktop\"/>
    </mc:Choice>
  </mc:AlternateContent>
  <bookViews>
    <workbookView xWindow="1860" yWindow="0" windowWidth="21795" windowHeight="8430" activeTab="1"/>
  </bookViews>
  <sheets>
    <sheet name="Parts" sheetId="1" r:id="rId1"/>
    <sheet name="Values" sheetId="2" r:id="rId2"/>
  </sheets>
  <definedNames>
    <definedName name="YAZ180_V21_BOM_PARTS" localSheetId="0">Parts!$A$1:$N$118</definedName>
    <definedName name="YAZ180_V21_BOM_VALUES" localSheetId="1">Values!$C$1:$Q$55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59" i="2"/>
  <c r="B58" i="2"/>
  <c r="B33" i="2"/>
  <c r="A33" i="2" s="1"/>
  <c r="B24" i="2"/>
  <c r="B20" i="2"/>
  <c r="B63" i="2"/>
  <c r="B12" i="2"/>
  <c r="B55" i="2"/>
  <c r="A55" i="2" s="1"/>
  <c r="B51" i="2"/>
  <c r="B34" i="2"/>
  <c r="A34" i="2" s="1"/>
  <c r="A12" i="2"/>
  <c r="B40" i="2"/>
  <c r="B23" i="2"/>
  <c r="B18" i="2"/>
  <c r="A18" i="2" s="1"/>
  <c r="B60" i="2"/>
  <c r="B62" i="2"/>
  <c r="A62" i="2" s="1"/>
  <c r="B8" i="2"/>
  <c r="B61" i="2"/>
  <c r="B13" i="2"/>
  <c r="A13" i="2" s="1"/>
  <c r="B7" i="2"/>
  <c r="B19" i="2"/>
  <c r="A19" i="2" s="1"/>
  <c r="B3" i="2"/>
  <c r="B52" i="2"/>
  <c r="B48" i="2"/>
  <c r="A48" i="2" s="1"/>
  <c r="B17" i="2"/>
  <c r="B4" i="2"/>
  <c r="B6" i="2"/>
  <c r="B38" i="2"/>
  <c r="A38" i="2" s="1"/>
  <c r="B9" i="2"/>
  <c r="B44" i="2"/>
  <c r="B43" i="2"/>
  <c r="B45" i="2"/>
  <c r="B16" i="2"/>
  <c r="B39" i="2"/>
  <c r="B49" i="2"/>
  <c r="B42" i="2"/>
  <c r="A42" i="2" s="1"/>
  <c r="B10" i="2"/>
  <c r="A10" i="2" s="1"/>
  <c r="B5" i="2"/>
  <c r="A5" i="2" s="1"/>
  <c r="B47" i="2"/>
  <c r="B41" i="2"/>
  <c r="A41" i="2" s="1"/>
  <c r="B29" i="2"/>
  <c r="B26" i="2"/>
  <c r="B14" i="2"/>
  <c r="B30" i="2"/>
  <c r="A30" i="2" s="1"/>
  <c r="B2" i="2"/>
  <c r="A56" i="2"/>
  <c r="A57" i="2"/>
  <c r="A58" i="2"/>
  <c r="A59" i="2"/>
  <c r="A63" i="2"/>
  <c r="A3" i="2"/>
  <c r="A4" i="2"/>
  <c r="A6" i="2"/>
  <c r="A7" i="2"/>
  <c r="A8" i="2"/>
  <c r="A9" i="2"/>
  <c r="A11" i="2"/>
  <c r="A14" i="2"/>
  <c r="A15" i="2"/>
  <c r="A16" i="2"/>
  <c r="A17" i="2"/>
  <c r="A20" i="2"/>
  <c r="A21" i="2"/>
  <c r="A22" i="2"/>
  <c r="A23" i="2"/>
  <c r="A24" i="2"/>
  <c r="A25" i="2"/>
  <c r="A26" i="2"/>
  <c r="A27" i="2"/>
  <c r="A28" i="2"/>
  <c r="A29" i="2"/>
  <c r="A31" i="2"/>
  <c r="A35" i="2"/>
  <c r="A36" i="2"/>
  <c r="A39" i="2"/>
  <c r="A40" i="2"/>
  <c r="A43" i="2"/>
  <c r="A44" i="2"/>
  <c r="A45" i="2"/>
  <c r="A46" i="2"/>
  <c r="A47" i="2"/>
  <c r="A49" i="2"/>
  <c r="A50" i="2"/>
  <c r="A51" i="2"/>
  <c r="A52" i="2"/>
  <c r="A54" i="2"/>
  <c r="A2" i="2"/>
</calcChain>
</file>

<file path=xl/connections.xml><?xml version="1.0" encoding="utf-8"?>
<connections xmlns="http://schemas.openxmlformats.org/spreadsheetml/2006/main">
  <connection id="1" name="YAZ180_V21_BOM_PARTS" type="6" refreshedVersion="5" background="1" saveData="1">
    <textPr sourceFile="C:\Users\Phillip\Desktop\YAZ180_V21_BOM_PARTS.csv" tab="0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YAZ180_V21_BOM_VALUES" type="6" refreshedVersion="5" background="1" saveData="1">
    <textPr sourceFile="C:\Users\Phillip\Desktop\YAZ180_V21_BOM_VALUES.csv" tab="0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<sst xmlns="http://schemas.openxmlformats.org/spreadsheetml/2006/main" count="1034" uniqueCount="353">
  <si>
    <t>Part</t>
  </si>
  <si>
    <t>Value</t>
  </si>
  <si>
    <t>Device</t>
  </si>
  <si>
    <t>Package</t>
  </si>
  <si>
    <t>Description</t>
  </si>
  <si>
    <t>MF</t>
  </si>
  <si>
    <t>MPN</t>
  </si>
  <si>
    <t>OC_FARNELL</t>
  </si>
  <si>
    <t>OC_NEWARK</t>
  </si>
  <si>
    <t>PACKAGE</t>
  </si>
  <si>
    <t>SUPPLIER</t>
  </si>
  <si>
    <t>TP_SIGNAL_NAME</t>
  </si>
  <si>
    <t>VALUE</t>
  </si>
  <si>
    <t>!INT_IDE</t>
  </si>
  <si>
    <t>TPSPAD1-13</t>
  </si>
  <si>
    <t>P1-13</t>
  </si>
  <si>
    <t>TEST PIN</t>
  </si>
  <si>
    <t>C1</t>
  </si>
  <si>
    <t>100nf</t>
  </si>
  <si>
    <t>CERAMIC-100NF-50V-10%-X7R(0603)</t>
  </si>
  <si>
    <t>C0603</t>
  </si>
  <si>
    <t>CC0603KRX7R9BB104</t>
  </si>
  <si>
    <t>C2</t>
  </si>
  <si>
    <t>C3</t>
  </si>
  <si>
    <t>22pf</t>
  </si>
  <si>
    <t>CERAMIC-22PF-50V-5%-NPO(0603)</t>
  </si>
  <si>
    <t>C4</t>
  </si>
  <si>
    <t>C5</t>
  </si>
  <si>
    <t>2.2uf</t>
  </si>
  <si>
    <t>CERAMIC-2.2UF-10V-10%-X7R(0603)</t>
  </si>
  <si>
    <t>CC0603KRX7R6BB225</t>
  </si>
  <si>
    <t>C6</t>
  </si>
  <si>
    <t>C7</t>
  </si>
  <si>
    <t>100uf</t>
  </si>
  <si>
    <t>ALUMINUM-SMD-100UF-50V(D8-H10.5MM)</t>
  </si>
  <si>
    <t>ELECTRO-SMD-E-7.8MM</t>
  </si>
  <si>
    <t>CS1H101M-CRF10</t>
  </si>
  <si>
    <t>C8</t>
  </si>
  <si>
    <t>C9</t>
  </si>
  <si>
    <t>220uf</t>
  </si>
  <si>
    <t>TANTALUM-SMD-220UF-16V(AVX-E)</t>
  </si>
  <si>
    <t>AVX-E</t>
  </si>
  <si>
    <t>TAJE227K016RNJ</t>
  </si>
  <si>
    <t>C10</t>
  </si>
  <si>
    <t>C11</t>
  </si>
  <si>
    <t>TANTALUM-SMD-100UF-16V(AVX-C)</t>
  </si>
  <si>
    <t>AVX-C</t>
  </si>
  <si>
    <t>TAJC107K016RNJ</t>
  </si>
  <si>
    <t>C12</t>
  </si>
  <si>
    <t>10uf</t>
  </si>
  <si>
    <t>CERAMIC-10UF-25V-10%-X5R(0805)</t>
  </si>
  <si>
    <t>C0805</t>
  </si>
  <si>
    <t>CC0805KKX5R8BB106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</si>
  <si>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</si>
  <si>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</si>
  <si>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</si>
  <si>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</si>
  <si>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</si>
  <si>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</si>
  <si>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</si>
  <si>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</si>
  <si>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</si>
  <si>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</si>
  <si>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</si>
  <si>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</si>
  <si>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</si>
  <si>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</si>
  <si>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</si>
  <si>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10nf</t>
  </si>
  <si>
    <t>CERAMIC-10NF-50V-10%-X7R(0603)</t>
  </si>
  <si>
    <t>CC0603KRX7R9BB103</t>
  </si>
  <si>
    <t>C28</t>
  </si>
  <si>
    <t>C29</t>
  </si>
  <si>
    <t>C30</t>
  </si>
  <si>
    <t>C31</t>
  </si>
  <si>
    <t>C32</t>
  </si>
  <si>
    <t>C33</t>
  </si>
  <si>
    <t>D1</t>
  </si>
  <si>
    <t>60V-3A</t>
  </si>
  <si>
    <t>SMD-DIODE-SCHOTTKY-60V-1A(SOD-323)</t>
  </si>
  <si>
    <t>SOD-323</t>
  </si>
  <si>
    <t>PMEG6010CEJ,115</t>
  </si>
  <si>
    <t>60V-1A</t>
  </si>
  <si>
    <t>D2</t>
  </si>
  <si>
    <t>D3</t>
  </si>
  <si>
    <t>D4</t>
  </si>
  <si>
    <t>D5</t>
  </si>
  <si>
    <t>SMD-LED-CLEAR-YELLOW(0805)</t>
  </si>
  <si>
    <t>LED-0805</t>
  </si>
  <si>
    <t>17-215UYC/S530-A3/TR8</t>
  </si>
  <si>
    <t>D6</t>
  </si>
  <si>
    <t>SMD-LED-CLEAR-GREEN(0805)</t>
  </si>
  <si>
    <t>17-215SYGC/S530-E2/TR8</t>
  </si>
  <si>
    <t>D7</t>
  </si>
  <si>
    <t>SMD-LED-CLEAR-RED(0805)</t>
  </si>
  <si>
    <t>17-215SURC/S530-A2/TR8</t>
  </si>
  <si>
    <t>D8</t>
  </si>
  <si>
    <t>DIS1</t>
  </si>
  <si>
    <t>HTIL311A</t>
  </si>
  <si>
    <t>LED DISPLAY  1-character dot matrix, 2 decimal points</t>
  </si>
  <si>
    <t>unknown</t>
  </si>
  <si>
    <t>DIS2</t>
  </si>
  <si>
    <t>DIS3</t>
  </si>
  <si>
    <t>DIS4</t>
  </si>
  <si>
    <t>DIS5</t>
  </si>
  <si>
    <t>DIS6</t>
  </si>
  <si>
    <t>DIS7</t>
  </si>
  <si>
    <t>DIS8</t>
  </si>
  <si>
    <t>DIS9</t>
  </si>
  <si>
    <t>ESP-01S</t>
  </si>
  <si>
    <t>DIP-BLACK-FEMALE-HEADER(2X4P-2.54)</t>
  </si>
  <si>
    <t>H2X4-2.54</t>
  </si>
  <si>
    <t>2X4P-2.54</t>
  </si>
  <si>
    <t>IC1</t>
  </si>
  <si>
    <t>74LS93D</t>
  </si>
  <si>
    <t>SO14</t>
  </si>
  <si>
    <t>Decade, divide by twelve and binary COUNTER</t>
  </si>
  <si>
    <t>IC3</t>
  </si>
  <si>
    <t>74ACT74D</t>
  </si>
  <si>
    <t>Dual D type positive edge triggered FLIP FLOP, preset and clear</t>
  </si>
  <si>
    <t>IC4</t>
  </si>
  <si>
    <t>IS62WV10248DALL-55T</t>
  </si>
  <si>
    <t>TSOP-II-44</t>
  </si>
  <si>
    <t>1024k x 8 low voltage, ultra low power CMOS static RAM</t>
  </si>
  <si>
    <t>IC5</t>
  </si>
  <si>
    <t>SST39VF010</t>
  </si>
  <si>
    <t>S32</t>
  </si>
  <si>
    <t>1 Mbit x8 Multi-Purpose Flash</t>
  </si>
  <si>
    <t>IC6</t>
  </si>
  <si>
    <t>ATF16V8BP3</t>
  </si>
  <si>
    <t>DIL20</t>
  </si>
  <si>
    <t>High perfomance CMOS (electrically erasable) programmable logic device (PLD)</t>
  </si>
  <si>
    <t>ATF16V8CZ-15PU</t>
  </si>
  <si>
    <t>94M6254</t>
  </si>
  <si>
    <t>IC7</t>
  </si>
  <si>
    <t>IC8</t>
  </si>
  <si>
    <t>74121D</t>
  </si>
  <si>
    <t>Monostable MULTIVIBRATOR, schmitt trigger inputs</t>
  </si>
  <si>
    <t>IC9</t>
  </si>
  <si>
    <t>82c55</t>
  </si>
  <si>
    <t>82C55APLCC44-S</t>
  </si>
  <si>
    <t>S44</t>
  </si>
  <si>
    <t>MICROCOMPUTER/PERIPHERAL DEVICE</t>
  </si>
  <si>
    <t>IC10</t>
  </si>
  <si>
    <t>LM2674AM-12V</t>
  </si>
  <si>
    <t>LM2674AM</t>
  </si>
  <si>
    <t>SO08</t>
  </si>
  <si>
    <t>National Semiconductor 0.5A Simple Switcher"(c)"</t>
  </si>
  <si>
    <t>IC11</t>
  </si>
  <si>
    <t>FT232RL</t>
  </si>
  <si>
    <t>SSOP28DB</t>
  </si>
  <si>
    <t>USB UART</t>
  </si>
  <si>
    <t>IC12</t>
  </si>
  <si>
    <t>FT245RL</t>
  </si>
  <si>
    <t>USB FIFO Controller</t>
  </si>
  <si>
    <t>IC13</t>
  </si>
  <si>
    <t>74HCT04D</t>
  </si>
  <si>
    <t>Hex INVERTER</t>
  </si>
  <si>
    <t>IC14</t>
  </si>
  <si>
    <t>PCA9665</t>
  </si>
  <si>
    <t>TSSOP20</t>
  </si>
  <si>
    <t>IC CNTRLR PARALLEL/I2C 20TSSOP</t>
  </si>
  <si>
    <t>IC15</t>
  </si>
  <si>
    <t>IC17</t>
  </si>
  <si>
    <t>LM2596S-5V</t>
  </si>
  <si>
    <t>LM2596S</t>
  </si>
  <si>
    <t>TO263-5</t>
  </si>
  <si>
    <t>SIMPLE SWITCHERÂ® Power Converter 150 kHz 3A Step-Down Voltage Regulator</t>
  </si>
  <si>
    <t>NATIONAL SEMICONDUCTOR</t>
  </si>
  <si>
    <t>LM2596S-ADJ/NOPB</t>
  </si>
  <si>
    <t>41K3842</t>
  </si>
  <si>
    <t>IDE</t>
  </si>
  <si>
    <t>87758-4416</t>
  </si>
  <si>
    <t>44 Pin - 2mm Dual Row Single Wafer, Vertical T/H HDR</t>
  </si>
  <si>
    <t>MOLEX</t>
  </si>
  <si>
    <t>59J1588</t>
  </si>
  <si>
    <t>J1</t>
  </si>
  <si>
    <t>DC-005</t>
  </si>
  <si>
    <t>CONN-POWER-JACK-2.1MM(DC-005)</t>
  </si>
  <si>
    <t>DCJ3P-14.2X11.0X9.0MM</t>
  </si>
  <si>
    <t>J2</t>
  </si>
  <si>
    <t>I2C Grove 2</t>
  </si>
  <si>
    <t>GROVE-CONNECTOR-DIP-90D(4P-2.0)</t>
  </si>
  <si>
    <t>HW4-2.0-90D</t>
  </si>
  <si>
    <t>J3</t>
  </si>
  <si>
    <t>I2C Grove 1</t>
  </si>
  <si>
    <t>J6</t>
  </si>
  <si>
    <t>I2C Pinout 1</t>
  </si>
  <si>
    <t>I2C_STANDARD</t>
  </si>
  <si>
    <t>1X04</t>
  </si>
  <si>
    <t>SparkFun has standardized on a pinout for all I2C based sensor breakouts.</t>
  </si>
  <si>
    <t>J7</t>
  </si>
  <si>
    <t>I2C Pinout 2</t>
  </si>
  <si>
    <t>L1</t>
  </si>
  <si>
    <t>33uH</t>
  </si>
  <si>
    <t>MSS1260</t>
  </si>
  <si>
    <t>SMT Power Inductor</t>
  </si>
  <si>
    <t>L2</t>
  </si>
  <si>
    <t>200UH</t>
  </si>
  <si>
    <t>SMD-INDUCTOR-200UH-20%(2P-5X5MM)</t>
  </si>
  <si>
    <t>SMD-2P-5.0X5.0X2.0MM</t>
  </si>
  <si>
    <t>SWPA5020S220MT</t>
  </si>
  <si>
    <t>R1</t>
  </si>
  <si>
    <t>270R</t>
  </si>
  <si>
    <t>SMD-RES-270R-1%-1/10W(0603)</t>
  </si>
  <si>
    <t>R0603</t>
  </si>
  <si>
    <t>RC0603FR-07270RL</t>
  </si>
  <si>
    <t>R2</t>
  </si>
  <si>
    <t>10K</t>
  </si>
  <si>
    <t>SMD-RES-10K-1%-1/10W(0603)</t>
  </si>
  <si>
    <t>RC0603FR-0710KL</t>
  </si>
  <si>
    <t>R3</t>
  </si>
  <si>
    <t>R4</t>
  </si>
  <si>
    <t>R5</t>
  </si>
  <si>
    <t>R6</t>
  </si>
  <si>
    <t>R7</t>
  </si>
  <si>
    <t>R8</t>
  </si>
  <si>
    <t>R9</t>
  </si>
  <si>
    <t>4.7K</t>
  </si>
  <si>
    <t>SMD-RES-4.7K-5%-1/10W(0603)</t>
  </si>
  <si>
    <t>RC0603JR-074K7L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</si>
  <si>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</si>
  <si>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</si>
  <si>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</si>
  <si>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</si>
  <si>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</si>
  <si>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</si>
  <si>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</si>
  <si>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</si>
  <si>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</si>
  <si>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</si>
  <si>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</si>
  <si>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2.2K</t>
  </si>
  <si>
    <t>SMD-RES-2.2K-5%-1/10W(0603)</t>
  </si>
  <si>
    <t>RC0603JR-072K2L</t>
  </si>
  <si>
    <t>R21</t>
  </si>
  <si>
    <t>R22</t>
  </si>
  <si>
    <t>R23</t>
  </si>
  <si>
    <t>SW1</t>
  </si>
  <si>
    <t>SINGLE STEP</t>
  </si>
  <si>
    <t>SMD-BUTTON(4P-4.0X4.0X1.7MM)-DHT-1152</t>
  </si>
  <si>
    <t>SW4-SMD-4.0X4.0X1.7MM</t>
  </si>
  <si>
    <t>SW2</t>
  </si>
  <si>
    <t>RESET</t>
  </si>
  <si>
    <t>SW3</t>
  </si>
  <si>
    <t>DIP-SLIDE-SWITCH(3P-11.6X4.0X5.4+2.0MM)-EG1218</t>
  </si>
  <si>
    <t>SW3-2.5-11.6X4.0X5.4+2.0MM</t>
  </si>
  <si>
    <t>U1</t>
  </si>
  <si>
    <t>Z8X180PLCC68-S</t>
  </si>
  <si>
    <t>PLCC-S68</t>
  </si>
  <si>
    <t>Zilog Z80S180/Z80L180</t>
  </si>
  <si>
    <t>U2</t>
  </si>
  <si>
    <t>AM9511A-1</t>
  </si>
  <si>
    <t>AM9511</t>
  </si>
  <si>
    <t>DIL24-6</t>
  </si>
  <si>
    <t>U3</t>
  </si>
  <si>
    <t>SN74ABTH245DW</t>
  </si>
  <si>
    <t>SOIC127P1030X265-20N</t>
  </si>
  <si>
    <t>OCTAL BUS TRANSCEIVERS</t>
  </si>
  <si>
    <t>50R5691</t>
  </si>
  <si>
    <t>SOIC-20</t>
  </si>
  <si>
    <t>Texas Instruments</t>
  </si>
  <si>
    <t>U4</t>
  </si>
  <si>
    <t>SN74ABT541BDW</t>
  </si>
  <si>
    <t>OCTAL BUFFERS/DRIVERS</t>
  </si>
  <si>
    <t>85F222</t>
  </si>
  <si>
    <t>U5</t>
  </si>
  <si>
    <t>CJ1117-3.3-1310120P1</t>
  </si>
  <si>
    <t>SOT89</t>
  </si>
  <si>
    <t>1A Low Dropout Linear Regulator</t>
  </si>
  <si>
    <t>U6</t>
  </si>
  <si>
    <t>TXB0102DCTT</t>
  </si>
  <si>
    <t>TXS0102DCTT</t>
  </si>
  <si>
    <t>SOP65P400X130-8N</t>
  </si>
  <si>
    <t>BIDIRECTIONAL VOLTAGE-LEVEL TRANSLATOR</t>
  </si>
  <si>
    <t>48M1002</t>
  </si>
  <si>
    <t>SSOP-8</t>
  </si>
  <si>
    <t>U7</t>
  </si>
  <si>
    <t>SN74LVC1G97DCKR</t>
  </si>
  <si>
    <t>SOT65P210X110-6N</t>
  </si>
  <si>
    <t>CONFIGURABLE MULTIPLE-FUNCTION GATE</t>
  </si>
  <si>
    <t>32H6376</t>
  </si>
  <si>
    <t>SOT-23-6</t>
  </si>
  <si>
    <t>U21</t>
  </si>
  <si>
    <t>MAX6817EUT+T</t>
  </si>
  <si>
    <t>SOT95P280X145-6N</t>
  </si>
  <si>
    <t>Â±15kV ESD-Protected CMOS Switch Debouncers</t>
  </si>
  <si>
    <t>68K9458</t>
  </si>
  <si>
    <t>SOT23-6</t>
  </si>
  <si>
    <t>Maxim</t>
  </si>
  <si>
    <t>U22</t>
  </si>
  <si>
    <t>TLC7705ID</t>
  </si>
  <si>
    <t>SOIC127P600X175-8N</t>
  </si>
  <si>
    <t>MICROPOWER SUPPLY VOLTAGE SUPERVISOR</t>
  </si>
  <si>
    <t>35K1226</t>
  </si>
  <si>
    <t>SOIC-8</t>
  </si>
  <si>
    <t>X1</t>
  </si>
  <si>
    <t>ASCI0 - USB</t>
  </si>
  <si>
    <t>USBA-SMD-MALE</t>
  </si>
  <si>
    <t>USB-A-SMT-MALE</t>
  </si>
  <si>
    <t>USB Connectors</t>
  </si>
  <si>
    <t>X2</t>
  </si>
  <si>
    <t>USB Programmer</t>
  </si>
  <si>
    <t>X3</t>
  </si>
  <si>
    <t>FIDUCIAL_0.6-1.2MM</t>
  </si>
  <si>
    <t>FIDUCIAL0.6-1.2</t>
  </si>
  <si>
    <t>X4</t>
  </si>
  <si>
    <t>X5</t>
  </si>
  <si>
    <t>X6</t>
  </si>
  <si>
    <t>Y1</t>
  </si>
  <si>
    <t>18.432MHZ</t>
  </si>
  <si>
    <t>DIP-CRYSTAL-25MHZ-20PF-20PPM(HC49US)</t>
  </si>
  <si>
    <t>HC49US</t>
  </si>
  <si>
    <t>49S</t>
  </si>
  <si>
    <t>25MHZ</t>
  </si>
  <si>
    <t>Parts</t>
  </si>
  <si>
    <t>C1, C2, C13, C14, C15, C16, C17, C18, C19, C20, C21, C22, C23, C24, C25, C28, C30, C31, C32, C33</t>
  </si>
  <si>
    <t>C7, C8</t>
  </si>
  <si>
    <t>C12, C26, C29</t>
  </si>
  <si>
    <t>R20, R21, R22, R23</t>
  </si>
  <si>
    <t>C9, C10</t>
  </si>
  <si>
    <t>C3, C4, C6</t>
  </si>
  <si>
    <t>R1, R3, R4, R8</t>
  </si>
  <si>
    <t>R9, R14, R15</t>
  </si>
  <si>
    <t>D2, D4</t>
  </si>
  <si>
    <t>D1, D3</t>
  </si>
  <si>
    <t>IC6, IC7</t>
  </si>
  <si>
    <t>X3, X4, X5, X6</t>
  </si>
  <si>
    <t>DIS1, DIS2, DIS3, DIS4, DIS5, DIS6, DIS7, DIS8, DIS9</t>
  </si>
  <si>
    <t>IC14, IC15</t>
  </si>
  <si>
    <t>D7, D8</t>
  </si>
  <si>
    <t>R2, R5, R6, R7, R10, R11, R12, R13, R16, R17, R18, R19</t>
  </si>
  <si>
    <t>Inventory</t>
  </si>
  <si>
    <t>To Order</t>
  </si>
  <si>
    <t>Unit Qty Required</t>
  </si>
  <si>
    <t>14 PIN DIP SOCKET</t>
  </si>
  <si>
    <t>AE9989-ND</t>
  </si>
  <si>
    <t>20 PIN DIP SOCKET</t>
  </si>
  <si>
    <t>AE9998-ND</t>
  </si>
  <si>
    <t>X1, X2</t>
  </si>
  <si>
    <t>44 PIN PLCC SOCKET</t>
  </si>
  <si>
    <t>24 PIN DIP SOCKET</t>
  </si>
  <si>
    <t>ED90041-ND</t>
  </si>
  <si>
    <t>ED90008-ND</t>
  </si>
  <si>
    <t>68 PIN PLCC SOCKET</t>
  </si>
  <si>
    <t>ED90010-ND</t>
  </si>
  <si>
    <t>AE11106-ND</t>
  </si>
  <si>
    <t>32 PIN PLCC SOCKET</t>
  </si>
  <si>
    <t>J6, J7</t>
  </si>
  <si>
    <t>I2C Pinout 1, I2C Pinout 2</t>
  </si>
  <si>
    <t>J2, J3</t>
  </si>
  <si>
    <t>I2C Grove 1, I2C Grove 2</t>
  </si>
  <si>
    <t>47uH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</si>
</sst>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YAZ180_V21_BOM_PAR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YAZ180_V21_BOM_VALUE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8.5703125" bestFit="1" customWidth="1"/>
    <col min="2" max="3" width="47.5703125" bestFit="1" customWidth="1"/>
    <col min="4" max="4" width="27.42578125" bestFit="1" customWidth="1"/>
    <col min="5" max="5" width="73" bestFit="1" customWidth="1"/>
    <col min="6" max="6" width="26.85546875" bestFit="1" customWidth="1"/>
    <col min="7" max="7" width="23.5703125" bestFit="1" customWidth="1"/>
    <col min="8" max="8" width="12.140625" bestFit="1" customWidth="1"/>
    <col min="9" max="9" width="12.42578125" bestFit="1" customWidth="1"/>
    <col min="10" max="10" width="9.28515625" bestFit="1" customWidth="1"/>
    <col min="11" max="11" width="17.42578125" bestFit="1" customWidth="1"/>
    <col min="12" max="12" width="17.28515625" bestFit="1" customWidth="1"/>
    <col min="13" max="13" width="9.5703125" bestFit="1" customWidth="1"/>
  </cols>
  <sheetData>
    <row r="1" spans="1:13" s="1" customFormat="1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14</v>
      </c>
      <c r="D2" t="s">
        <v>15</v>
      </c>
      <c r="E2" t="s">
        <v>16</v>
      </c>
    </row>
    <row r="3" spans="1:13" x14ac:dyDescent="0.25">
      <c r="A3" t="s">
        <v>17</v>
      </c>
      <c r="B3" t="s">
        <v>18</v>
      </c>
      <c r="C3" t="s">
        <v>19</v>
      </c>
      <c r="D3" t="s">
        <v>20</v>
      </c>
      <c r="E3">
        <v>302010138</v>
      </c>
      <c r="G3" t="s">
        <v>21</v>
      </c>
      <c r="M3" t="s">
        <v>18</v>
      </c>
    </row>
    <row r="4" spans="1:13" x14ac:dyDescent="0.25">
      <c r="A4" t="s">
        <v>22</v>
      </c>
      <c r="B4" t="s">
        <v>18</v>
      </c>
      <c r="C4" t="s">
        <v>19</v>
      </c>
      <c r="D4" t="s">
        <v>20</v>
      </c>
      <c r="E4">
        <v>302010138</v>
      </c>
      <c r="G4" t="s">
        <v>21</v>
      </c>
      <c r="M4" t="s">
        <v>18</v>
      </c>
    </row>
    <row r="5" spans="1:13" x14ac:dyDescent="0.25">
      <c r="A5" t="s">
        <v>23</v>
      </c>
      <c r="B5" t="s">
        <v>24</v>
      </c>
      <c r="C5" t="s">
        <v>25</v>
      </c>
      <c r="D5" t="s">
        <v>20</v>
      </c>
      <c r="E5">
        <v>302010143</v>
      </c>
      <c r="M5" t="s">
        <v>24</v>
      </c>
    </row>
    <row r="6" spans="1:13" x14ac:dyDescent="0.25">
      <c r="A6" t="s">
        <v>26</v>
      </c>
      <c r="B6" t="s">
        <v>24</v>
      </c>
      <c r="C6" t="s">
        <v>25</v>
      </c>
      <c r="D6" t="s">
        <v>20</v>
      </c>
      <c r="E6">
        <v>302010143</v>
      </c>
      <c r="M6" t="s">
        <v>24</v>
      </c>
    </row>
    <row r="7" spans="1:13" x14ac:dyDescent="0.25">
      <c r="A7" t="s">
        <v>27</v>
      </c>
      <c r="B7" t="s">
        <v>28</v>
      </c>
      <c r="C7" t="s">
        <v>29</v>
      </c>
      <c r="D7" t="s">
        <v>20</v>
      </c>
      <c r="E7">
        <v>302010054</v>
      </c>
      <c r="G7" t="s">
        <v>30</v>
      </c>
      <c r="M7" t="s">
        <v>28</v>
      </c>
    </row>
    <row r="8" spans="1:13" x14ac:dyDescent="0.25">
      <c r="A8" t="s">
        <v>31</v>
      </c>
      <c r="B8" t="s">
        <v>24</v>
      </c>
      <c r="C8" t="s">
        <v>25</v>
      </c>
      <c r="D8" t="s">
        <v>20</v>
      </c>
      <c r="E8">
        <v>302010143</v>
      </c>
      <c r="M8" t="s">
        <v>24</v>
      </c>
    </row>
    <row r="9" spans="1:13" x14ac:dyDescent="0.25">
      <c r="A9" t="s">
        <v>32</v>
      </c>
      <c r="B9" t="s">
        <v>33</v>
      </c>
      <c r="C9" t="s">
        <v>34</v>
      </c>
      <c r="D9" t="s">
        <v>35</v>
      </c>
      <c r="E9">
        <v>302030095</v>
      </c>
      <c r="G9" t="s">
        <v>36</v>
      </c>
      <c r="M9" t="s">
        <v>33</v>
      </c>
    </row>
    <row r="10" spans="1:13" x14ac:dyDescent="0.25">
      <c r="A10" t="s">
        <v>37</v>
      </c>
      <c r="B10" t="s">
        <v>33</v>
      </c>
      <c r="C10" t="s">
        <v>34</v>
      </c>
      <c r="D10" t="s">
        <v>35</v>
      </c>
      <c r="E10">
        <v>302030095</v>
      </c>
      <c r="G10" t="s">
        <v>36</v>
      </c>
      <c r="M10" t="s">
        <v>33</v>
      </c>
    </row>
    <row r="11" spans="1:13" x14ac:dyDescent="0.25">
      <c r="A11" t="s">
        <v>38</v>
      </c>
      <c r="B11" t="s">
        <v>39</v>
      </c>
      <c r="C11" t="s">
        <v>40</v>
      </c>
      <c r="D11" t="s">
        <v>41</v>
      </c>
      <c r="E11">
        <v>302020032</v>
      </c>
      <c r="G11" t="s">
        <v>42</v>
      </c>
      <c r="M11" t="s">
        <v>39</v>
      </c>
    </row>
    <row r="12" spans="1:13" x14ac:dyDescent="0.25">
      <c r="A12" t="s">
        <v>43</v>
      </c>
      <c r="B12" t="s">
        <v>39</v>
      </c>
      <c r="C12" t="s">
        <v>40</v>
      </c>
      <c r="D12" t="s">
        <v>41</v>
      </c>
      <c r="E12">
        <v>302020032</v>
      </c>
      <c r="G12" t="s">
        <v>42</v>
      </c>
      <c r="M12" t="s">
        <v>39</v>
      </c>
    </row>
    <row r="13" spans="1:13" x14ac:dyDescent="0.25">
      <c r="A13" t="s">
        <v>44</v>
      </c>
      <c r="B13" t="s">
        <v>33</v>
      </c>
      <c r="C13" t="s">
        <v>45</v>
      </c>
      <c r="D13" t="s">
        <v>46</v>
      </c>
      <c r="E13">
        <v>302020023</v>
      </c>
      <c r="G13" t="s">
        <v>47</v>
      </c>
      <c r="M13" t="s">
        <v>33</v>
      </c>
    </row>
    <row r="14" spans="1:13" x14ac:dyDescent="0.25">
      <c r="A14" t="s">
        <v>48</v>
      </c>
      <c r="B14" t="s">
        <v>49</v>
      </c>
      <c r="C14" t="s">
        <v>50</v>
      </c>
      <c r="D14" t="s">
        <v>51</v>
      </c>
      <c r="E14">
        <v>302010178</v>
      </c>
      <c r="G14" t="s">
        <v>52</v>
      </c>
      <c r="M14" t="s">
        <v>49</v>
      </c>
    </row>
    <row r="15" spans="1:13" x14ac:dyDescent="0.25">
      <c r="A15" t="s">
        <v>53</v>
      </c>
      <c r="B15" t="s">
        <v>18</v>
      </c>
      <c r="C15" t="s">
        <v>19</v>
      </c>
      <c r="D15" t="s">
        <v>20</v>
      </c>
      <c r="E15">
        <v>302010138</v>
      </c>
      <c r="G15" t="s">
        <v>21</v>
      </c>
      <c r="M15" t="s">
        <v>18</v>
      </c>
    </row>
    <row r="16" spans="1:13" x14ac:dyDescent="0.25">
      <c r="A16" t="s">
        <v>54</v>
      </c>
      <c r="B16" t="s">
        <v>18</v>
      </c>
      <c r="C16" t="s">
        <v>19</v>
      </c>
      <c r="D16" t="s">
        <v>20</v>
      </c>
      <c r="E16">
        <v>302010138</v>
      </c>
      <c r="G16" t="s">
        <v>21</v>
      </c>
      <c r="M16" t="s">
        <v>18</v>
      </c>
    </row>
    <row r="17" spans="1:13" x14ac:dyDescent="0.25">
      <c r="A17" t="s">
        <v>55</v>
      </c>
      <c r="B17" t="s">
        <v>18</v>
      </c>
      <c r="C17" t="s">
        <v>19</v>
      </c>
      <c r="D17" t="s">
        <v>20</v>
      </c>
      <c r="E17">
        <v>302010138</v>
      </c>
      <c r="G17" t="s">
        <v>21</v>
      </c>
      <c r="M17" t="s">
        <v>18</v>
      </c>
    </row>
    <row r="18" spans="1:13" x14ac:dyDescent="0.25">
      <c r="A18" t="s">
        <v>56</v>
      </c>
      <c r="B18" t="s">
        <v>18</v>
      </c>
      <c r="C18" t="s">
        <v>19</v>
      </c>
      <c r="D18" t="s">
        <v>20</v>
      </c>
      <c r="E18">
        <v>302010138</v>
      </c>
      <c r="G18" t="s">
        <v>21</v>
      </c>
      <c r="M18" t="s">
        <v>18</v>
      </c>
    </row>
    <row r="19" spans="1:13" x14ac:dyDescent="0.25">
      <c r="A19" t="s">
        <v>57</v>
      </c>
      <c r="B19" t="s">
        <v>18</v>
      </c>
      <c r="C19" t="s">
        <v>19</v>
      </c>
      <c r="D19" t="s">
        <v>20</v>
      </c>
      <c r="E19">
        <v>302010138</v>
      </c>
      <c r="G19" t="s">
        <v>21</v>
      </c>
      <c r="M19" t="s">
        <v>18</v>
      </c>
    </row>
    <row r="20" spans="1:13" x14ac:dyDescent="0.25">
      <c r="A20" t="s">
        <v>58</v>
      </c>
      <c r="B20" t="s">
        <v>18</v>
      </c>
      <c r="C20" t="s">
        <v>19</v>
      </c>
      <c r="D20" t="s">
        <v>20</v>
      </c>
      <c r="E20">
        <v>302010138</v>
      </c>
      <c r="G20" t="s">
        <v>21</v>
      </c>
      <c r="M20" t="s">
        <v>18</v>
      </c>
    </row>
    <row r="21" spans="1:13" x14ac:dyDescent="0.25">
      <c r="A21" t="s">
        <v>59</v>
      </c>
      <c r="B21" t="s">
        <v>18</v>
      </c>
      <c r="C21" t="s">
        <v>19</v>
      </c>
      <c r="D21" t="s">
        <v>20</v>
      </c>
      <c r="E21">
        <v>302010138</v>
      </c>
      <c r="G21" t="s">
        <v>21</v>
      </c>
      <c r="M21" t="s">
        <v>18</v>
      </c>
    </row>
    <row r="22" spans="1:13" x14ac:dyDescent="0.25">
      <c r="A22" t="s">
        <v>60</v>
      </c>
      <c r="B22" t="s">
        <v>18</v>
      </c>
      <c r="C22" t="s">
        <v>19</v>
      </c>
      <c r="D22" t="s">
        <v>20</v>
      </c>
      <c r="E22">
        <v>302010138</v>
      </c>
      <c r="G22" t="s">
        <v>21</v>
      </c>
      <c r="M22" t="s">
        <v>18</v>
      </c>
    </row>
    <row r="23" spans="1:13" x14ac:dyDescent="0.25">
      <c r="A23" t="s">
        <v>61</v>
      </c>
      <c r="B23" t="s">
        <v>18</v>
      </c>
      <c r="C23" t="s">
        <v>19</v>
      </c>
      <c r="D23" t="s">
        <v>20</v>
      </c>
      <c r="E23">
        <v>302010138</v>
      </c>
      <c r="G23" t="s">
        <v>21</v>
      </c>
      <c r="M23" t="s">
        <v>18</v>
      </c>
    </row>
    <row r="24" spans="1:13" x14ac:dyDescent="0.25">
      <c r="A24" t="s">
        <v>62</v>
      </c>
      <c r="B24" t="s">
        <v>18</v>
      </c>
      <c r="C24" t="s">
        <v>19</v>
      </c>
      <c r="D24" t="s">
        <v>20</v>
      </c>
      <c r="E24">
        <v>302010138</v>
      </c>
      <c r="G24" t="s">
        <v>21</v>
      </c>
      <c r="M24" t="s">
        <v>18</v>
      </c>
    </row>
    <row r="25" spans="1:13" x14ac:dyDescent="0.25">
      <c r="A25" t="s">
        <v>63</v>
      </c>
      <c r="B25" t="s">
        <v>18</v>
      </c>
      <c r="C25" t="s">
        <v>19</v>
      </c>
      <c r="D25" t="s">
        <v>20</v>
      </c>
      <c r="E25">
        <v>302010138</v>
      </c>
      <c r="G25" t="s">
        <v>21</v>
      </c>
      <c r="M25" t="s">
        <v>18</v>
      </c>
    </row>
    <row r="26" spans="1:13" x14ac:dyDescent="0.25">
      <c r="A26" t="s">
        <v>64</v>
      </c>
      <c r="B26" t="s">
        <v>18</v>
      </c>
      <c r="C26" t="s">
        <v>19</v>
      </c>
      <c r="D26" t="s">
        <v>20</v>
      </c>
      <c r="E26">
        <v>302010138</v>
      </c>
      <c r="G26" t="s">
        <v>21</v>
      </c>
      <c r="M26" t="s">
        <v>18</v>
      </c>
    </row>
    <row r="27" spans="1:13" x14ac:dyDescent="0.25">
      <c r="A27" t="s">
        <v>65</v>
      </c>
      <c r="B27" t="s">
        <v>18</v>
      </c>
      <c r="C27" t="s">
        <v>19</v>
      </c>
      <c r="D27" t="s">
        <v>20</v>
      </c>
      <c r="E27">
        <v>302010138</v>
      </c>
      <c r="G27" t="s">
        <v>21</v>
      </c>
      <c r="M27" t="s">
        <v>18</v>
      </c>
    </row>
    <row r="28" spans="1:13" x14ac:dyDescent="0.25">
      <c r="A28" t="s">
        <v>66</v>
      </c>
      <c r="B28" t="s">
        <v>49</v>
      </c>
      <c r="C28" t="s">
        <v>50</v>
      </c>
      <c r="D28" t="s">
        <v>51</v>
      </c>
      <c r="E28">
        <v>302010178</v>
      </c>
      <c r="G28" t="s">
        <v>52</v>
      </c>
      <c r="M28" t="s">
        <v>49</v>
      </c>
    </row>
    <row r="29" spans="1:13" x14ac:dyDescent="0.25">
      <c r="A29" t="s">
        <v>67</v>
      </c>
      <c r="B29" t="s">
        <v>68</v>
      </c>
      <c r="C29" t="s">
        <v>69</v>
      </c>
      <c r="D29" t="s">
        <v>20</v>
      </c>
      <c r="E29">
        <v>302010140</v>
      </c>
      <c r="G29" t="s">
        <v>70</v>
      </c>
      <c r="M29" t="s">
        <v>68</v>
      </c>
    </row>
    <row r="30" spans="1:13" x14ac:dyDescent="0.25">
      <c r="A30" t="s">
        <v>71</v>
      </c>
      <c r="B30" t="s">
        <v>18</v>
      </c>
      <c r="C30" t="s">
        <v>19</v>
      </c>
      <c r="D30" t="s">
        <v>20</v>
      </c>
      <c r="E30">
        <v>302010138</v>
      </c>
      <c r="G30" t="s">
        <v>21</v>
      </c>
      <c r="M30" t="s">
        <v>18</v>
      </c>
    </row>
    <row r="31" spans="1:13" x14ac:dyDescent="0.25">
      <c r="A31" t="s">
        <v>72</v>
      </c>
      <c r="B31" t="s">
        <v>49</v>
      </c>
      <c r="C31" t="s">
        <v>50</v>
      </c>
      <c r="D31" t="s">
        <v>51</v>
      </c>
      <c r="E31">
        <v>302010178</v>
      </c>
      <c r="G31" t="s">
        <v>52</v>
      </c>
      <c r="M31" t="s">
        <v>49</v>
      </c>
    </row>
    <row r="32" spans="1:13" x14ac:dyDescent="0.25">
      <c r="A32" t="s">
        <v>73</v>
      </c>
      <c r="B32" t="s">
        <v>18</v>
      </c>
      <c r="C32" t="s">
        <v>19</v>
      </c>
      <c r="D32" t="s">
        <v>20</v>
      </c>
      <c r="E32">
        <v>302010138</v>
      </c>
      <c r="G32" t="s">
        <v>21</v>
      </c>
      <c r="M32" t="s">
        <v>18</v>
      </c>
    </row>
    <row r="33" spans="1:13" x14ac:dyDescent="0.25">
      <c r="A33" t="s">
        <v>74</v>
      </c>
      <c r="B33" t="s">
        <v>18</v>
      </c>
      <c r="C33" t="s">
        <v>19</v>
      </c>
      <c r="D33" t="s">
        <v>20</v>
      </c>
      <c r="E33">
        <v>302010138</v>
      </c>
      <c r="G33" t="s">
        <v>21</v>
      </c>
      <c r="M33" t="s">
        <v>18</v>
      </c>
    </row>
    <row r="34" spans="1:13" x14ac:dyDescent="0.25">
      <c r="A34" t="s">
        <v>75</v>
      </c>
      <c r="B34" t="s">
        <v>18</v>
      </c>
      <c r="C34" t="s">
        <v>19</v>
      </c>
      <c r="D34" t="s">
        <v>20</v>
      </c>
      <c r="E34">
        <v>302010138</v>
      </c>
      <c r="G34" t="s">
        <v>21</v>
      </c>
      <c r="M34" t="s">
        <v>18</v>
      </c>
    </row>
    <row r="35" spans="1:13" x14ac:dyDescent="0.25">
      <c r="A35" t="s">
        <v>76</v>
      </c>
      <c r="B35" t="s">
        <v>18</v>
      </c>
      <c r="C35" t="s">
        <v>19</v>
      </c>
      <c r="D35" t="s">
        <v>20</v>
      </c>
      <c r="E35">
        <v>302010138</v>
      </c>
      <c r="G35" t="s">
        <v>21</v>
      </c>
      <c r="M35" t="s">
        <v>18</v>
      </c>
    </row>
    <row r="36" spans="1:13" x14ac:dyDescent="0.25">
      <c r="A36" t="s">
        <v>77</v>
      </c>
      <c r="B36" t="s">
        <v>78</v>
      </c>
      <c r="C36" t="s">
        <v>79</v>
      </c>
      <c r="D36" t="s">
        <v>80</v>
      </c>
      <c r="E36">
        <v>304020026</v>
      </c>
      <c r="G36" t="s">
        <v>81</v>
      </c>
      <c r="M36" t="s">
        <v>82</v>
      </c>
    </row>
    <row r="37" spans="1:13" x14ac:dyDescent="0.25">
      <c r="A37" t="s">
        <v>83</v>
      </c>
      <c r="B37" t="s">
        <v>82</v>
      </c>
      <c r="C37" t="s">
        <v>79</v>
      </c>
      <c r="D37" t="s">
        <v>80</v>
      </c>
      <c r="E37">
        <v>304020026</v>
      </c>
      <c r="G37" t="s">
        <v>81</v>
      </c>
      <c r="M37" t="s">
        <v>82</v>
      </c>
    </row>
    <row r="38" spans="1:13" x14ac:dyDescent="0.25">
      <c r="A38" t="s">
        <v>84</v>
      </c>
      <c r="B38" t="s">
        <v>78</v>
      </c>
      <c r="C38" t="s">
        <v>79</v>
      </c>
      <c r="D38" t="s">
        <v>80</v>
      </c>
      <c r="E38">
        <v>304020026</v>
      </c>
      <c r="G38" t="s">
        <v>81</v>
      </c>
      <c r="M38" t="s">
        <v>82</v>
      </c>
    </row>
    <row r="39" spans="1:13" x14ac:dyDescent="0.25">
      <c r="A39" t="s">
        <v>85</v>
      </c>
      <c r="B39" t="s">
        <v>82</v>
      </c>
      <c r="C39" t="s">
        <v>79</v>
      </c>
      <c r="D39" t="s">
        <v>80</v>
      </c>
      <c r="E39">
        <v>304020026</v>
      </c>
      <c r="G39" t="s">
        <v>81</v>
      </c>
      <c r="M39" t="s">
        <v>82</v>
      </c>
    </row>
    <row r="40" spans="1:13" x14ac:dyDescent="0.25">
      <c r="A40" t="s">
        <v>86</v>
      </c>
      <c r="B40" t="s">
        <v>87</v>
      </c>
      <c r="C40" t="s">
        <v>87</v>
      </c>
      <c r="D40" t="s">
        <v>88</v>
      </c>
      <c r="E40">
        <v>304090039</v>
      </c>
      <c r="G40" t="s">
        <v>89</v>
      </c>
    </row>
    <row r="41" spans="1:13" x14ac:dyDescent="0.25">
      <c r="A41" t="s">
        <v>90</v>
      </c>
      <c r="B41" t="s">
        <v>91</v>
      </c>
      <c r="C41" t="s">
        <v>91</v>
      </c>
      <c r="D41" t="s">
        <v>88</v>
      </c>
      <c r="E41">
        <v>304090057</v>
      </c>
      <c r="G41" t="s">
        <v>92</v>
      </c>
    </row>
    <row r="42" spans="1:13" x14ac:dyDescent="0.25">
      <c r="A42" t="s">
        <v>93</v>
      </c>
      <c r="B42" t="s">
        <v>94</v>
      </c>
      <c r="C42" t="s">
        <v>94</v>
      </c>
      <c r="D42" t="s">
        <v>88</v>
      </c>
      <c r="E42">
        <v>304090046</v>
      </c>
      <c r="G42" t="s">
        <v>95</v>
      </c>
    </row>
    <row r="43" spans="1:13" x14ac:dyDescent="0.25">
      <c r="A43" t="s">
        <v>96</v>
      </c>
      <c r="B43" t="s">
        <v>94</v>
      </c>
      <c r="C43" t="s">
        <v>94</v>
      </c>
      <c r="D43" t="s">
        <v>88</v>
      </c>
      <c r="E43">
        <v>304090046</v>
      </c>
      <c r="G43" t="s">
        <v>95</v>
      </c>
    </row>
    <row r="44" spans="1:13" x14ac:dyDescent="0.25">
      <c r="A44" t="s">
        <v>97</v>
      </c>
      <c r="B44" t="s">
        <v>98</v>
      </c>
      <c r="C44" t="s">
        <v>98</v>
      </c>
      <c r="D44" t="s">
        <v>98</v>
      </c>
      <c r="E44" t="s">
        <v>99</v>
      </c>
      <c r="H44" t="s">
        <v>100</v>
      </c>
      <c r="I44" t="s">
        <v>100</v>
      </c>
    </row>
    <row r="45" spans="1:13" x14ac:dyDescent="0.25">
      <c r="A45" t="s">
        <v>101</v>
      </c>
      <c r="B45" t="s">
        <v>98</v>
      </c>
      <c r="C45" t="s">
        <v>98</v>
      </c>
      <c r="D45" t="s">
        <v>98</v>
      </c>
      <c r="E45" t="s">
        <v>99</v>
      </c>
      <c r="H45" t="s">
        <v>100</v>
      </c>
      <c r="I45" t="s">
        <v>100</v>
      </c>
    </row>
    <row r="46" spans="1:13" x14ac:dyDescent="0.25">
      <c r="A46" t="s">
        <v>102</v>
      </c>
      <c r="B46" t="s">
        <v>98</v>
      </c>
      <c r="C46" t="s">
        <v>98</v>
      </c>
      <c r="D46" t="s">
        <v>98</v>
      </c>
      <c r="E46" t="s">
        <v>99</v>
      </c>
      <c r="H46" t="s">
        <v>100</v>
      </c>
      <c r="I46" t="s">
        <v>100</v>
      </c>
    </row>
    <row r="47" spans="1:13" x14ac:dyDescent="0.25">
      <c r="A47" t="s">
        <v>103</v>
      </c>
      <c r="B47" t="s">
        <v>98</v>
      </c>
      <c r="C47" t="s">
        <v>98</v>
      </c>
      <c r="D47" t="s">
        <v>98</v>
      </c>
      <c r="E47" t="s">
        <v>99</v>
      </c>
      <c r="H47" t="s">
        <v>100</v>
      </c>
      <c r="I47" t="s">
        <v>100</v>
      </c>
    </row>
    <row r="48" spans="1:13" x14ac:dyDescent="0.25">
      <c r="A48" t="s">
        <v>104</v>
      </c>
      <c r="B48" t="s">
        <v>98</v>
      </c>
      <c r="C48" t="s">
        <v>98</v>
      </c>
      <c r="D48" t="s">
        <v>98</v>
      </c>
      <c r="E48" t="s">
        <v>99</v>
      </c>
      <c r="H48" t="s">
        <v>100</v>
      </c>
      <c r="I48" t="s">
        <v>100</v>
      </c>
    </row>
    <row r="49" spans="1:13" x14ac:dyDescent="0.25">
      <c r="A49" t="s">
        <v>105</v>
      </c>
      <c r="B49" t="s">
        <v>98</v>
      </c>
      <c r="C49" t="s">
        <v>98</v>
      </c>
      <c r="D49" t="s">
        <v>98</v>
      </c>
      <c r="E49" t="s">
        <v>99</v>
      </c>
      <c r="H49" t="s">
        <v>100</v>
      </c>
      <c r="I49" t="s">
        <v>100</v>
      </c>
    </row>
    <row r="50" spans="1:13" x14ac:dyDescent="0.25">
      <c r="A50" t="s">
        <v>106</v>
      </c>
      <c r="B50" t="s">
        <v>98</v>
      </c>
      <c r="C50" t="s">
        <v>98</v>
      </c>
      <c r="D50" t="s">
        <v>98</v>
      </c>
      <c r="E50" t="s">
        <v>99</v>
      </c>
      <c r="H50" t="s">
        <v>100</v>
      </c>
      <c r="I50" t="s">
        <v>100</v>
      </c>
    </row>
    <row r="51" spans="1:13" x14ac:dyDescent="0.25">
      <c r="A51" t="s">
        <v>107</v>
      </c>
      <c r="B51" t="s">
        <v>98</v>
      </c>
      <c r="C51" t="s">
        <v>98</v>
      </c>
      <c r="D51" t="s">
        <v>98</v>
      </c>
      <c r="E51" t="s">
        <v>99</v>
      </c>
      <c r="H51" t="s">
        <v>100</v>
      </c>
      <c r="I51" t="s">
        <v>100</v>
      </c>
    </row>
    <row r="52" spans="1:13" x14ac:dyDescent="0.25">
      <c r="A52" t="s">
        <v>108</v>
      </c>
      <c r="B52" t="s">
        <v>98</v>
      </c>
      <c r="C52" t="s">
        <v>98</v>
      </c>
      <c r="D52" t="s">
        <v>98</v>
      </c>
      <c r="E52" t="s">
        <v>99</v>
      </c>
      <c r="H52" t="s">
        <v>100</v>
      </c>
      <c r="I52" t="s">
        <v>100</v>
      </c>
    </row>
    <row r="53" spans="1:13" x14ac:dyDescent="0.25">
      <c r="A53" t="s">
        <v>109</v>
      </c>
      <c r="B53" t="s">
        <v>109</v>
      </c>
      <c r="C53" t="s">
        <v>110</v>
      </c>
      <c r="D53" t="s">
        <v>111</v>
      </c>
      <c r="E53">
        <v>320030087</v>
      </c>
      <c r="M53" t="s">
        <v>112</v>
      </c>
    </row>
    <row r="54" spans="1:13" x14ac:dyDescent="0.25">
      <c r="A54" t="s">
        <v>113</v>
      </c>
      <c r="B54" t="s">
        <v>114</v>
      </c>
      <c r="C54" t="s">
        <v>114</v>
      </c>
      <c r="D54" t="s">
        <v>115</v>
      </c>
      <c r="E54" t="s">
        <v>116</v>
      </c>
    </row>
    <row r="55" spans="1:13" x14ac:dyDescent="0.25">
      <c r="A55" t="s">
        <v>117</v>
      </c>
      <c r="B55" t="s">
        <v>118</v>
      </c>
      <c r="C55" t="s">
        <v>118</v>
      </c>
      <c r="D55" t="s">
        <v>115</v>
      </c>
      <c r="E55" t="s">
        <v>119</v>
      </c>
    </row>
    <row r="56" spans="1:13" x14ac:dyDescent="0.25">
      <c r="A56" t="s">
        <v>120</v>
      </c>
      <c r="B56" t="s">
        <v>121</v>
      </c>
      <c r="C56" t="s">
        <v>121</v>
      </c>
      <c r="D56" t="s">
        <v>122</v>
      </c>
      <c r="E56" t="s">
        <v>123</v>
      </c>
    </row>
    <row r="57" spans="1:13" x14ac:dyDescent="0.25">
      <c r="A57" t="s">
        <v>124</v>
      </c>
      <c r="B57" t="s">
        <v>125</v>
      </c>
      <c r="C57" t="s">
        <v>125</v>
      </c>
      <c r="D57" t="s">
        <v>126</v>
      </c>
      <c r="E57" t="s">
        <v>127</v>
      </c>
    </row>
    <row r="58" spans="1:13" x14ac:dyDescent="0.25">
      <c r="A58" t="s">
        <v>128</v>
      </c>
      <c r="B58" t="s">
        <v>129</v>
      </c>
      <c r="C58" t="s">
        <v>129</v>
      </c>
      <c r="D58" t="s">
        <v>130</v>
      </c>
      <c r="E58" t="s">
        <v>131</v>
      </c>
      <c r="G58" t="s">
        <v>132</v>
      </c>
      <c r="H58">
        <v>1551768</v>
      </c>
      <c r="I58" t="s">
        <v>133</v>
      </c>
    </row>
    <row r="59" spans="1:13" x14ac:dyDescent="0.25">
      <c r="A59" t="s">
        <v>134</v>
      </c>
      <c r="B59" t="s">
        <v>129</v>
      </c>
      <c r="C59" t="s">
        <v>129</v>
      </c>
      <c r="D59" t="s">
        <v>130</v>
      </c>
      <c r="E59" t="s">
        <v>131</v>
      </c>
      <c r="G59" t="s">
        <v>132</v>
      </c>
      <c r="H59">
        <v>1551768</v>
      </c>
      <c r="I59" t="s">
        <v>133</v>
      </c>
    </row>
    <row r="60" spans="1:13" x14ac:dyDescent="0.25">
      <c r="A60" t="s">
        <v>135</v>
      </c>
      <c r="B60" t="s">
        <v>136</v>
      </c>
      <c r="C60" t="s">
        <v>136</v>
      </c>
      <c r="D60" t="s">
        <v>115</v>
      </c>
      <c r="E60" t="s">
        <v>137</v>
      </c>
    </row>
    <row r="61" spans="1:13" x14ac:dyDescent="0.25">
      <c r="A61" t="s">
        <v>138</v>
      </c>
      <c r="B61" t="s">
        <v>139</v>
      </c>
      <c r="C61" t="s">
        <v>140</v>
      </c>
      <c r="D61" t="s">
        <v>141</v>
      </c>
      <c r="E61" t="s">
        <v>142</v>
      </c>
    </row>
    <row r="62" spans="1:13" x14ac:dyDescent="0.25">
      <c r="A62" t="s">
        <v>143</v>
      </c>
      <c r="B62" t="s">
        <v>144</v>
      </c>
      <c r="C62" t="s">
        <v>145</v>
      </c>
      <c r="D62" t="s">
        <v>146</v>
      </c>
      <c r="E62" t="s">
        <v>147</v>
      </c>
    </row>
    <row r="63" spans="1:13" x14ac:dyDescent="0.25">
      <c r="A63" t="s">
        <v>148</v>
      </c>
      <c r="B63" t="s">
        <v>149</v>
      </c>
      <c r="C63" t="s">
        <v>149</v>
      </c>
      <c r="D63" t="s">
        <v>150</v>
      </c>
      <c r="E63" t="s">
        <v>151</v>
      </c>
    </row>
    <row r="64" spans="1:13" x14ac:dyDescent="0.25">
      <c r="A64" t="s">
        <v>152</v>
      </c>
      <c r="B64" t="s">
        <v>153</v>
      </c>
      <c r="C64" t="s">
        <v>153</v>
      </c>
      <c r="D64" t="s">
        <v>150</v>
      </c>
      <c r="E64" t="s">
        <v>154</v>
      </c>
    </row>
    <row r="65" spans="1:13" x14ac:dyDescent="0.25">
      <c r="A65" t="s">
        <v>155</v>
      </c>
      <c r="B65" t="s">
        <v>156</v>
      </c>
      <c r="C65" t="s">
        <v>156</v>
      </c>
      <c r="D65" t="s">
        <v>115</v>
      </c>
      <c r="E65" t="s">
        <v>157</v>
      </c>
    </row>
    <row r="66" spans="1:13" x14ac:dyDescent="0.25">
      <c r="A66" t="s">
        <v>158</v>
      </c>
      <c r="B66" t="s">
        <v>159</v>
      </c>
      <c r="C66" t="s">
        <v>159</v>
      </c>
      <c r="D66" t="s">
        <v>160</v>
      </c>
      <c r="E66" t="s">
        <v>161</v>
      </c>
    </row>
    <row r="67" spans="1:13" x14ac:dyDescent="0.25">
      <c r="A67" t="s">
        <v>162</v>
      </c>
      <c r="B67" t="s">
        <v>159</v>
      </c>
      <c r="C67" t="s">
        <v>159</v>
      </c>
      <c r="D67" t="s">
        <v>160</v>
      </c>
      <c r="E67" t="s">
        <v>161</v>
      </c>
    </row>
    <row r="68" spans="1:13" x14ac:dyDescent="0.25">
      <c r="A68" t="s">
        <v>163</v>
      </c>
      <c r="B68" t="s">
        <v>164</v>
      </c>
      <c r="C68" t="s">
        <v>165</v>
      </c>
      <c r="D68" t="s">
        <v>166</v>
      </c>
      <c r="E68" t="s">
        <v>167</v>
      </c>
      <c r="F68" t="s">
        <v>168</v>
      </c>
      <c r="G68" t="s">
        <v>169</v>
      </c>
      <c r="H68">
        <v>9494367</v>
      </c>
      <c r="I68" t="s">
        <v>170</v>
      </c>
    </row>
    <row r="69" spans="1:13" x14ac:dyDescent="0.25">
      <c r="A69" t="s">
        <v>171</v>
      </c>
      <c r="B69" t="s">
        <v>172</v>
      </c>
      <c r="C69" t="s">
        <v>172</v>
      </c>
      <c r="D69" t="s">
        <v>172</v>
      </c>
      <c r="E69" t="s">
        <v>173</v>
      </c>
      <c r="F69" t="s">
        <v>174</v>
      </c>
      <c r="G69" t="s">
        <v>172</v>
      </c>
      <c r="H69" t="s">
        <v>100</v>
      </c>
      <c r="I69" t="s">
        <v>175</v>
      </c>
    </row>
    <row r="70" spans="1:13" x14ac:dyDescent="0.25">
      <c r="A70" t="s">
        <v>176</v>
      </c>
      <c r="B70" t="s">
        <v>177</v>
      </c>
      <c r="C70" t="s">
        <v>178</v>
      </c>
      <c r="D70" t="s">
        <v>179</v>
      </c>
      <c r="E70">
        <v>320120003</v>
      </c>
      <c r="G70" t="s">
        <v>177</v>
      </c>
      <c r="M70" t="s">
        <v>177</v>
      </c>
    </row>
    <row r="71" spans="1:13" x14ac:dyDescent="0.25">
      <c r="A71" t="s">
        <v>180</v>
      </c>
      <c r="B71" t="s">
        <v>181</v>
      </c>
      <c r="C71" t="s">
        <v>182</v>
      </c>
      <c r="D71" t="s">
        <v>183</v>
      </c>
      <c r="E71">
        <v>320110034</v>
      </c>
    </row>
    <row r="72" spans="1:13" x14ac:dyDescent="0.25">
      <c r="A72" t="s">
        <v>184</v>
      </c>
      <c r="B72" t="s">
        <v>185</v>
      </c>
      <c r="C72" t="s">
        <v>182</v>
      </c>
      <c r="D72" t="s">
        <v>183</v>
      </c>
      <c r="E72">
        <v>320110034</v>
      </c>
    </row>
    <row r="73" spans="1:13" x14ac:dyDescent="0.25">
      <c r="A73" t="s">
        <v>186</v>
      </c>
      <c r="B73" t="s">
        <v>187</v>
      </c>
      <c r="C73" t="s">
        <v>188</v>
      </c>
      <c r="D73" t="s">
        <v>189</v>
      </c>
      <c r="E73" t="s">
        <v>190</v>
      </c>
    </row>
    <row r="74" spans="1:13" x14ac:dyDescent="0.25">
      <c r="A74" t="s">
        <v>191</v>
      </c>
      <c r="B74" t="s">
        <v>192</v>
      </c>
      <c r="C74" t="s">
        <v>188</v>
      </c>
      <c r="D74" t="s">
        <v>189</v>
      </c>
      <c r="E74" t="s">
        <v>190</v>
      </c>
    </row>
    <row r="75" spans="1:13" x14ac:dyDescent="0.25">
      <c r="A75" t="s">
        <v>193</v>
      </c>
      <c r="B75" t="s">
        <v>194</v>
      </c>
      <c r="C75" t="s">
        <v>195</v>
      </c>
      <c r="D75" t="s">
        <v>195</v>
      </c>
      <c r="E75" t="s">
        <v>196</v>
      </c>
    </row>
    <row r="76" spans="1:13" x14ac:dyDescent="0.25">
      <c r="A76" t="s">
        <v>197</v>
      </c>
      <c r="B76" t="s">
        <v>198</v>
      </c>
      <c r="C76" t="s">
        <v>199</v>
      </c>
      <c r="D76" t="s">
        <v>200</v>
      </c>
      <c r="E76">
        <v>303010140</v>
      </c>
      <c r="G76" t="s">
        <v>201</v>
      </c>
      <c r="M76" t="s">
        <v>198</v>
      </c>
    </row>
    <row r="77" spans="1:13" x14ac:dyDescent="0.25">
      <c r="A77" t="s">
        <v>202</v>
      </c>
      <c r="B77" t="s">
        <v>203</v>
      </c>
      <c r="C77" t="s">
        <v>204</v>
      </c>
      <c r="D77" t="s">
        <v>205</v>
      </c>
      <c r="E77">
        <v>301010197</v>
      </c>
      <c r="G77" t="s">
        <v>206</v>
      </c>
      <c r="M77" t="s">
        <v>203</v>
      </c>
    </row>
    <row r="78" spans="1:13" x14ac:dyDescent="0.25">
      <c r="A78" t="s">
        <v>207</v>
      </c>
      <c r="B78" t="s">
        <v>208</v>
      </c>
      <c r="C78" t="s">
        <v>209</v>
      </c>
      <c r="D78" t="s">
        <v>205</v>
      </c>
      <c r="E78">
        <v>301010299</v>
      </c>
      <c r="G78" t="s">
        <v>210</v>
      </c>
    </row>
    <row r="79" spans="1:13" x14ac:dyDescent="0.25">
      <c r="A79" t="s">
        <v>211</v>
      </c>
      <c r="B79" t="s">
        <v>203</v>
      </c>
      <c r="C79" t="s">
        <v>204</v>
      </c>
      <c r="D79" t="s">
        <v>205</v>
      </c>
      <c r="E79">
        <v>301010197</v>
      </c>
      <c r="G79" t="s">
        <v>206</v>
      </c>
      <c r="M79" t="s">
        <v>203</v>
      </c>
    </row>
    <row r="80" spans="1:13" x14ac:dyDescent="0.25">
      <c r="A80" t="s">
        <v>212</v>
      </c>
      <c r="B80" t="s">
        <v>203</v>
      </c>
      <c r="C80" t="s">
        <v>204</v>
      </c>
      <c r="D80" t="s">
        <v>205</v>
      </c>
      <c r="E80">
        <v>301010197</v>
      </c>
      <c r="G80" t="s">
        <v>206</v>
      </c>
      <c r="M80" t="s">
        <v>203</v>
      </c>
    </row>
    <row r="81" spans="1:13" x14ac:dyDescent="0.25">
      <c r="A81" t="s">
        <v>213</v>
      </c>
      <c r="B81" t="s">
        <v>208</v>
      </c>
      <c r="C81" t="s">
        <v>209</v>
      </c>
      <c r="D81" t="s">
        <v>205</v>
      </c>
      <c r="E81">
        <v>301010299</v>
      </c>
      <c r="G81" t="s">
        <v>210</v>
      </c>
    </row>
    <row r="82" spans="1:13" x14ac:dyDescent="0.25">
      <c r="A82" t="s">
        <v>214</v>
      </c>
      <c r="B82" t="s">
        <v>208</v>
      </c>
      <c r="C82" t="s">
        <v>209</v>
      </c>
      <c r="D82" t="s">
        <v>205</v>
      </c>
      <c r="E82">
        <v>301010299</v>
      </c>
      <c r="G82" t="s">
        <v>210</v>
      </c>
    </row>
    <row r="83" spans="1:13" x14ac:dyDescent="0.25">
      <c r="A83" t="s">
        <v>215</v>
      </c>
      <c r="B83" t="s">
        <v>208</v>
      </c>
      <c r="C83" t="s">
        <v>209</v>
      </c>
      <c r="D83" t="s">
        <v>205</v>
      </c>
      <c r="E83">
        <v>301010299</v>
      </c>
      <c r="G83" t="s">
        <v>210</v>
      </c>
    </row>
    <row r="84" spans="1:13" x14ac:dyDescent="0.25">
      <c r="A84" t="s">
        <v>216</v>
      </c>
      <c r="B84" t="s">
        <v>203</v>
      </c>
      <c r="C84" t="s">
        <v>204</v>
      </c>
      <c r="D84" t="s">
        <v>205</v>
      </c>
      <c r="E84">
        <v>301010197</v>
      </c>
      <c r="G84" t="s">
        <v>206</v>
      </c>
      <c r="M84" t="s">
        <v>203</v>
      </c>
    </row>
    <row r="85" spans="1:13" x14ac:dyDescent="0.25">
      <c r="A85" t="s">
        <v>217</v>
      </c>
      <c r="B85" t="s">
        <v>218</v>
      </c>
      <c r="C85" t="s">
        <v>219</v>
      </c>
      <c r="D85" t="s">
        <v>205</v>
      </c>
      <c r="E85">
        <v>301010290</v>
      </c>
      <c r="G85" t="s">
        <v>220</v>
      </c>
      <c r="M85" t="s">
        <v>218</v>
      </c>
    </row>
    <row r="86" spans="1:13" x14ac:dyDescent="0.25">
      <c r="A86" t="s">
        <v>221</v>
      </c>
      <c r="B86" t="s">
        <v>208</v>
      </c>
      <c r="C86" t="s">
        <v>209</v>
      </c>
      <c r="D86" t="s">
        <v>205</v>
      </c>
      <c r="E86">
        <v>301010299</v>
      </c>
      <c r="G86" t="s">
        <v>210</v>
      </c>
      <c r="M86" t="s">
        <v>208</v>
      </c>
    </row>
    <row r="87" spans="1:13" x14ac:dyDescent="0.25">
      <c r="A87" t="s">
        <v>222</v>
      </c>
      <c r="B87" t="s">
        <v>208</v>
      </c>
      <c r="C87" t="s">
        <v>209</v>
      </c>
      <c r="D87" t="s">
        <v>205</v>
      </c>
      <c r="E87">
        <v>301010299</v>
      </c>
      <c r="G87" t="s">
        <v>210</v>
      </c>
      <c r="M87" t="s">
        <v>208</v>
      </c>
    </row>
    <row r="88" spans="1:13" x14ac:dyDescent="0.25">
      <c r="A88" t="s">
        <v>223</v>
      </c>
      <c r="B88" t="s">
        <v>208</v>
      </c>
      <c r="C88" t="s">
        <v>209</v>
      </c>
      <c r="D88" t="s">
        <v>205</v>
      </c>
      <c r="E88">
        <v>301010299</v>
      </c>
      <c r="G88" t="s">
        <v>210</v>
      </c>
    </row>
    <row r="89" spans="1:13" x14ac:dyDescent="0.25">
      <c r="A89" t="s">
        <v>224</v>
      </c>
      <c r="B89" t="s">
        <v>208</v>
      </c>
      <c r="C89" t="s">
        <v>209</v>
      </c>
      <c r="D89" t="s">
        <v>205</v>
      </c>
      <c r="E89">
        <v>301010299</v>
      </c>
      <c r="G89" t="s">
        <v>210</v>
      </c>
      <c r="M89" t="s">
        <v>208</v>
      </c>
    </row>
    <row r="90" spans="1:13" x14ac:dyDescent="0.25">
      <c r="A90" t="s">
        <v>225</v>
      </c>
      <c r="B90" t="s">
        <v>218</v>
      </c>
      <c r="C90" t="s">
        <v>219</v>
      </c>
      <c r="D90" t="s">
        <v>205</v>
      </c>
      <c r="E90">
        <v>301010290</v>
      </c>
      <c r="G90" t="s">
        <v>220</v>
      </c>
      <c r="M90" t="s">
        <v>218</v>
      </c>
    </row>
    <row r="91" spans="1:13" x14ac:dyDescent="0.25">
      <c r="A91" t="s">
        <v>226</v>
      </c>
      <c r="B91" t="s">
        <v>218</v>
      </c>
      <c r="C91" t="s">
        <v>219</v>
      </c>
      <c r="D91" t="s">
        <v>205</v>
      </c>
      <c r="E91">
        <v>301010290</v>
      </c>
      <c r="G91" t="s">
        <v>220</v>
      </c>
      <c r="M91" t="s">
        <v>218</v>
      </c>
    </row>
    <row r="92" spans="1:13" x14ac:dyDescent="0.25">
      <c r="A92" t="s">
        <v>227</v>
      </c>
      <c r="B92" t="s">
        <v>208</v>
      </c>
      <c r="C92" t="s">
        <v>209</v>
      </c>
      <c r="D92" t="s">
        <v>205</v>
      </c>
      <c r="E92">
        <v>301010299</v>
      </c>
      <c r="G92" t="s">
        <v>210</v>
      </c>
    </row>
    <row r="93" spans="1:13" x14ac:dyDescent="0.25">
      <c r="A93" t="s">
        <v>228</v>
      </c>
      <c r="B93" t="s">
        <v>208</v>
      </c>
      <c r="C93" t="s">
        <v>209</v>
      </c>
      <c r="D93" t="s">
        <v>205</v>
      </c>
      <c r="E93">
        <v>301010299</v>
      </c>
      <c r="G93" t="s">
        <v>210</v>
      </c>
    </row>
    <row r="94" spans="1:13" x14ac:dyDescent="0.25">
      <c r="A94" t="s">
        <v>229</v>
      </c>
      <c r="B94" t="s">
        <v>208</v>
      </c>
      <c r="C94" t="s">
        <v>209</v>
      </c>
      <c r="D94" t="s">
        <v>205</v>
      </c>
      <c r="E94">
        <v>301010299</v>
      </c>
      <c r="G94" t="s">
        <v>210</v>
      </c>
    </row>
    <row r="95" spans="1:13" x14ac:dyDescent="0.25">
      <c r="A95" t="s">
        <v>230</v>
      </c>
      <c r="B95" t="s">
        <v>208</v>
      </c>
      <c r="C95" t="s">
        <v>209</v>
      </c>
      <c r="D95" t="s">
        <v>205</v>
      </c>
      <c r="E95">
        <v>301010299</v>
      </c>
      <c r="G95" t="s">
        <v>210</v>
      </c>
    </row>
    <row r="96" spans="1:13" x14ac:dyDescent="0.25">
      <c r="A96" t="s">
        <v>231</v>
      </c>
      <c r="B96" t="s">
        <v>232</v>
      </c>
      <c r="C96" t="s">
        <v>233</v>
      </c>
      <c r="D96" t="s">
        <v>205</v>
      </c>
      <c r="E96">
        <v>301010124</v>
      </c>
      <c r="G96" t="s">
        <v>234</v>
      </c>
      <c r="M96" t="s">
        <v>232</v>
      </c>
    </row>
    <row r="97" spans="1:13" x14ac:dyDescent="0.25">
      <c r="A97" t="s">
        <v>235</v>
      </c>
      <c r="B97" t="s">
        <v>232</v>
      </c>
      <c r="C97" t="s">
        <v>233</v>
      </c>
      <c r="D97" t="s">
        <v>205</v>
      </c>
      <c r="E97">
        <v>301010124</v>
      </c>
      <c r="G97" t="s">
        <v>234</v>
      </c>
      <c r="M97" t="s">
        <v>232</v>
      </c>
    </row>
    <row r="98" spans="1:13" x14ac:dyDescent="0.25">
      <c r="A98" t="s">
        <v>236</v>
      </c>
      <c r="B98" t="s">
        <v>232</v>
      </c>
      <c r="C98" t="s">
        <v>233</v>
      </c>
      <c r="D98" t="s">
        <v>205</v>
      </c>
      <c r="E98">
        <v>301010124</v>
      </c>
      <c r="G98" t="s">
        <v>234</v>
      </c>
      <c r="M98" t="s">
        <v>232</v>
      </c>
    </row>
    <row r="99" spans="1:13" x14ac:dyDescent="0.25">
      <c r="A99" t="s">
        <v>237</v>
      </c>
      <c r="B99" t="s">
        <v>232</v>
      </c>
      <c r="C99" t="s">
        <v>233</v>
      </c>
      <c r="D99" t="s">
        <v>205</v>
      </c>
      <c r="E99">
        <v>301010124</v>
      </c>
      <c r="G99" t="s">
        <v>234</v>
      </c>
      <c r="M99" t="s">
        <v>232</v>
      </c>
    </row>
    <row r="100" spans="1:13" x14ac:dyDescent="0.25">
      <c r="A100" t="s">
        <v>238</v>
      </c>
      <c r="B100" t="s">
        <v>239</v>
      </c>
      <c r="C100" t="s">
        <v>240</v>
      </c>
      <c r="D100" t="s">
        <v>241</v>
      </c>
      <c r="E100">
        <v>311020027</v>
      </c>
    </row>
    <row r="101" spans="1:13" x14ac:dyDescent="0.25">
      <c r="A101" t="s">
        <v>242</v>
      </c>
      <c r="B101" t="s">
        <v>243</v>
      </c>
      <c r="C101" t="s">
        <v>240</v>
      </c>
      <c r="D101" t="s">
        <v>241</v>
      </c>
      <c r="E101">
        <v>311020027</v>
      </c>
    </row>
    <row r="102" spans="1:13" x14ac:dyDescent="0.25">
      <c r="A102" t="s">
        <v>244</v>
      </c>
      <c r="B102" t="s">
        <v>245</v>
      </c>
      <c r="C102" t="s">
        <v>245</v>
      </c>
      <c r="D102" t="s">
        <v>246</v>
      </c>
      <c r="E102">
        <v>311010006</v>
      </c>
    </row>
    <row r="103" spans="1:13" x14ac:dyDescent="0.25">
      <c r="A103" t="s">
        <v>247</v>
      </c>
      <c r="B103" t="s">
        <v>248</v>
      </c>
      <c r="C103" t="s">
        <v>248</v>
      </c>
      <c r="D103" t="s">
        <v>249</v>
      </c>
      <c r="E103" t="s">
        <v>250</v>
      </c>
    </row>
    <row r="104" spans="1:13" x14ac:dyDescent="0.25">
      <c r="A104" t="s">
        <v>251</v>
      </c>
      <c r="B104" t="s">
        <v>252</v>
      </c>
      <c r="C104" t="s">
        <v>253</v>
      </c>
      <c r="D104" t="s">
        <v>254</v>
      </c>
    </row>
    <row r="105" spans="1:13" x14ac:dyDescent="0.25">
      <c r="A105" t="s">
        <v>255</v>
      </c>
      <c r="B105" t="s">
        <v>256</v>
      </c>
      <c r="C105" t="s">
        <v>256</v>
      </c>
      <c r="D105" t="s">
        <v>257</v>
      </c>
      <c r="E105" t="s">
        <v>258</v>
      </c>
      <c r="G105" t="s">
        <v>256</v>
      </c>
      <c r="H105">
        <v>1739615</v>
      </c>
      <c r="I105" t="s">
        <v>259</v>
      </c>
      <c r="J105" t="s">
        <v>260</v>
      </c>
      <c r="K105" t="s">
        <v>261</v>
      </c>
    </row>
    <row r="106" spans="1:13" x14ac:dyDescent="0.25">
      <c r="A106" t="s">
        <v>262</v>
      </c>
      <c r="B106" t="s">
        <v>263</v>
      </c>
      <c r="C106" t="s">
        <v>263</v>
      </c>
      <c r="D106" t="s">
        <v>257</v>
      </c>
      <c r="E106" t="s">
        <v>264</v>
      </c>
      <c r="G106" t="s">
        <v>263</v>
      </c>
      <c r="H106">
        <v>9590170</v>
      </c>
      <c r="I106" t="s">
        <v>265</v>
      </c>
      <c r="J106" t="s">
        <v>260</v>
      </c>
      <c r="K106" t="s">
        <v>261</v>
      </c>
    </row>
    <row r="107" spans="1:13" x14ac:dyDescent="0.25">
      <c r="A107" t="s">
        <v>266</v>
      </c>
      <c r="B107" t="s">
        <v>267</v>
      </c>
      <c r="C107" t="s">
        <v>267</v>
      </c>
      <c r="D107" t="s">
        <v>268</v>
      </c>
      <c r="E107" t="s">
        <v>269</v>
      </c>
    </row>
    <row r="108" spans="1:13" x14ac:dyDescent="0.25">
      <c r="A108" t="s">
        <v>270</v>
      </c>
      <c r="B108" t="s">
        <v>271</v>
      </c>
      <c r="C108" t="s">
        <v>272</v>
      </c>
      <c r="D108" t="s">
        <v>273</v>
      </c>
      <c r="E108" t="s">
        <v>274</v>
      </c>
      <c r="G108" t="s">
        <v>272</v>
      </c>
      <c r="H108">
        <v>1567203</v>
      </c>
      <c r="I108" t="s">
        <v>275</v>
      </c>
      <c r="J108" t="s">
        <v>276</v>
      </c>
      <c r="K108" t="s">
        <v>261</v>
      </c>
    </row>
    <row r="109" spans="1:13" x14ac:dyDescent="0.25">
      <c r="A109" t="s">
        <v>277</v>
      </c>
      <c r="B109" t="s">
        <v>278</v>
      </c>
      <c r="C109" t="s">
        <v>278</v>
      </c>
      <c r="D109" t="s">
        <v>279</v>
      </c>
      <c r="E109" t="s">
        <v>280</v>
      </c>
      <c r="G109" t="s">
        <v>278</v>
      </c>
      <c r="H109">
        <v>1470839</v>
      </c>
      <c r="I109" t="s">
        <v>281</v>
      </c>
      <c r="J109" t="s">
        <v>282</v>
      </c>
      <c r="K109" t="s">
        <v>261</v>
      </c>
    </row>
    <row r="110" spans="1:13" x14ac:dyDescent="0.25">
      <c r="A110" t="s">
        <v>283</v>
      </c>
      <c r="B110" t="s">
        <v>284</v>
      </c>
      <c r="C110" t="s">
        <v>284</v>
      </c>
      <c r="D110" t="s">
        <v>285</v>
      </c>
      <c r="E110" t="s">
        <v>286</v>
      </c>
      <c r="G110" t="s">
        <v>284</v>
      </c>
      <c r="H110">
        <v>1299771</v>
      </c>
      <c r="I110" t="s">
        <v>287</v>
      </c>
      <c r="J110" t="s">
        <v>288</v>
      </c>
      <c r="K110" t="s">
        <v>289</v>
      </c>
    </row>
    <row r="111" spans="1:13" x14ac:dyDescent="0.25">
      <c r="A111" t="s">
        <v>290</v>
      </c>
      <c r="B111" t="s">
        <v>291</v>
      </c>
      <c r="C111" t="s">
        <v>291</v>
      </c>
      <c r="D111" t="s">
        <v>292</v>
      </c>
      <c r="E111" t="s">
        <v>293</v>
      </c>
      <c r="G111" t="s">
        <v>291</v>
      </c>
      <c r="H111">
        <v>8454663</v>
      </c>
      <c r="I111" t="s">
        <v>294</v>
      </c>
      <c r="J111" t="s">
        <v>295</v>
      </c>
      <c r="K111" t="s">
        <v>261</v>
      </c>
    </row>
    <row r="112" spans="1:13" x14ac:dyDescent="0.25">
      <c r="A112" t="s">
        <v>296</v>
      </c>
      <c r="B112" t="s">
        <v>297</v>
      </c>
      <c r="C112" t="s">
        <v>298</v>
      </c>
      <c r="D112" t="s">
        <v>299</v>
      </c>
      <c r="E112" t="s">
        <v>300</v>
      </c>
    </row>
    <row r="113" spans="1:13" x14ac:dyDescent="0.25">
      <c r="A113" t="s">
        <v>301</v>
      </c>
      <c r="B113" t="s">
        <v>302</v>
      </c>
      <c r="C113" t="s">
        <v>298</v>
      </c>
      <c r="D113" t="s">
        <v>299</v>
      </c>
      <c r="E113" t="s">
        <v>300</v>
      </c>
    </row>
    <row r="114" spans="1:13" x14ac:dyDescent="0.25">
      <c r="A114" t="s">
        <v>303</v>
      </c>
      <c r="B114" t="s">
        <v>304</v>
      </c>
      <c r="C114" t="s">
        <v>304</v>
      </c>
      <c r="D114" t="s">
        <v>305</v>
      </c>
    </row>
    <row r="115" spans="1:13" x14ac:dyDescent="0.25">
      <c r="A115" t="s">
        <v>306</v>
      </c>
      <c r="B115" t="s">
        <v>304</v>
      </c>
      <c r="C115" t="s">
        <v>304</v>
      </c>
      <c r="D115" t="s">
        <v>305</v>
      </c>
    </row>
    <row r="116" spans="1:13" x14ac:dyDescent="0.25">
      <c r="A116" t="s">
        <v>307</v>
      </c>
      <c r="B116" t="s">
        <v>304</v>
      </c>
      <c r="C116" t="s">
        <v>304</v>
      </c>
      <c r="D116" t="s">
        <v>305</v>
      </c>
    </row>
    <row r="117" spans="1:13" x14ac:dyDescent="0.25">
      <c r="A117" t="s">
        <v>308</v>
      </c>
      <c r="B117" t="s">
        <v>304</v>
      </c>
      <c r="C117" t="s">
        <v>304</v>
      </c>
      <c r="D117" t="s">
        <v>305</v>
      </c>
    </row>
    <row r="118" spans="1:13" x14ac:dyDescent="0.25">
      <c r="A118" t="s">
        <v>309</v>
      </c>
      <c r="B118" t="s">
        <v>310</v>
      </c>
      <c r="C118" t="s">
        <v>311</v>
      </c>
      <c r="D118" t="s">
        <v>312</v>
      </c>
      <c r="E118">
        <v>306010005</v>
      </c>
      <c r="G118" t="s">
        <v>313</v>
      </c>
      <c r="M118" t="s">
        <v>314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topLeftCell="G1" zoomScale="120" zoomScaleNormal="120" workbookViewId="0">
      <pane ySplit="1" topLeftCell="A38" activePane="bottomLeft" state="frozen"/>
      <selection pane="bottomLeft" activeCell="B36" sqref="B36"/>
    </sheetView>
  </sheetViews>
  <sheetFormatPr defaultRowHeight="15" x14ac:dyDescent="0.25"/>
  <cols>
    <col min="1" max="1" width="11.28515625" bestFit="1" customWidth="1"/>
    <col min="2" max="2" width="12.28515625" style="4" bestFit="1" customWidth="1"/>
    <col min="3" max="3" width="21.28515625" customWidth="1"/>
    <col min="4" max="5" width="47.5703125" bestFit="1" customWidth="1"/>
    <col min="6" max="6" width="27.42578125" bestFit="1" customWidth="1"/>
    <col min="7" max="7" width="43.5703125" style="3" customWidth="1"/>
    <col min="8" max="8" width="42.42578125" style="3" customWidth="1"/>
    <col min="9" max="9" width="12.5703125" customWidth="1"/>
    <col min="10" max="10" width="20.28515625" customWidth="1"/>
    <col min="11" max="11" width="12.140625" bestFit="1" customWidth="1"/>
    <col min="12" max="12" width="12.42578125" bestFit="1" customWidth="1"/>
    <col min="13" max="13" width="9.28515625" bestFit="1" customWidth="1"/>
    <col min="14" max="14" width="17.42578125" bestFit="1" customWidth="1"/>
    <col min="15" max="15" width="20" customWidth="1"/>
    <col min="16" max="16" width="12.7109375" customWidth="1"/>
  </cols>
  <sheetData>
    <row r="1" spans="1:16" s="1" customFormat="1" ht="18.75" x14ac:dyDescent="0.3">
      <c r="A1" s="1" t="s">
        <v>333</v>
      </c>
      <c r="B1" s="5" t="s">
        <v>332</v>
      </c>
      <c r="C1" s="1" t="s">
        <v>334</v>
      </c>
      <c r="D1" s="1" t="s">
        <v>1</v>
      </c>
      <c r="E1" s="1" t="s">
        <v>2</v>
      </c>
      <c r="F1" s="1" t="s">
        <v>3</v>
      </c>
      <c r="G1" s="2" t="s">
        <v>315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ht="30" x14ac:dyDescent="0.25">
      <c r="A2" t="str">
        <f>IF(5*$C2-$B2&gt;0,5*$C2-$B2,"")</f>
        <v/>
      </c>
      <c r="B2" s="4">
        <f>22+100</f>
        <v>122</v>
      </c>
      <c r="C2">
        <v>20</v>
      </c>
      <c r="D2" t="s">
        <v>18</v>
      </c>
      <c r="E2" t="s">
        <v>19</v>
      </c>
      <c r="F2" t="s">
        <v>20</v>
      </c>
      <c r="G2" s="3" t="s">
        <v>316</v>
      </c>
      <c r="H2" s="3">
        <v>302010138</v>
      </c>
      <c r="J2" t="s">
        <v>21</v>
      </c>
      <c r="P2" t="s">
        <v>18</v>
      </c>
    </row>
    <row r="3" spans="1:16" x14ac:dyDescent="0.25">
      <c r="A3" t="str">
        <f t="shared" ref="A3:A59" si="0">IF(5*$C3-$B3&gt;0,5*$C3-$B3,"")</f>
        <v/>
      </c>
      <c r="B3" s="4">
        <f>6+10</f>
        <v>16</v>
      </c>
      <c r="C3">
        <v>2</v>
      </c>
      <c r="D3" t="s">
        <v>33</v>
      </c>
      <c r="E3" t="s">
        <v>34</v>
      </c>
      <c r="F3" t="s">
        <v>35</v>
      </c>
      <c r="G3" s="3" t="s">
        <v>317</v>
      </c>
      <c r="H3" s="3">
        <v>302030095</v>
      </c>
      <c r="J3" t="s">
        <v>36</v>
      </c>
      <c r="P3" t="s">
        <v>33</v>
      </c>
    </row>
    <row r="4" spans="1:16" x14ac:dyDescent="0.25">
      <c r="A4" t="str">
        <f t="shared" si="0"/>
        <v/>
      </c>
      <c r="B4" s="4">
        <f>2+5</f>
        <v>7</v>
      </c>
      <c r="C4">
        <v>1</v>
      </c>
      <c r="D4" t="s">
        <v>33</v>
      </c>
      <c r="E4" t="s">
        <v>45</v>
      </c>
      <c r="F4" t="s">
        <v>46</v>
      </c>
      <c r="G4" s="3" t="s">
        <v>44</v>
      </c>
      <c r="H4" s="3">
        <v>302020023</v>
      </c>
      <c r="J4" t="s">
        <v>47</v>
      </c>
      <c r="P4" t="s">
        <v>33</v>
      </c>
    </row>
    <row r="5" spans="1:16" ht="30" x14ac:dyDescent="0.25">
      <c r="A5" t="str">
        <f t="shared" si="0"/>
        <v/>
      </c>
      <c r="B5" s="4">
        <f>1+100</f>
        <v>101</v>
      </c>
      <c r="C5">
        <v>12</v>
      </c>
      <c r="D5" t="s">
        <v>208</v>
      </c>
      <c r="E5" t="s">
        <v>209</v>
      </c>
      <c r="F5" t="s">
        <v>205</v>
      </c>
      <c r="G5" s="3" t="s">
        <v>331</v>
      </c>
      <c r="H5" s="3">
        <v>301010299</v>
      </c>
      <c r="J5" t="s">
        <v>210</v>
      </c>
    </row>
    <row r="6" spans="1:16" x14ac:dyDescent="0.25">
      <c r="A6" t="str">
        <f t="shared" si="0"/>
        <v/>
      </c>
      <c r="B6" s="4">
        <f>100+5</f>
        <v>105</v>
      </c>
      <c r="C6">
        <v>1</v>
      </c>
      <c r="D6" t="s">
        <v>68</v>
      </c>
      <c r="E6" t="s">
        <v>69</v>
      </c>
      <c r="F6" t="s">
        <v>20</v>
      </c>
      <c r="G6" s="3" t="s">
        <v>67</v>
      </c>
      <c r="H6" s="3">
        <v>302010140</v>
      </c>
      <c r="J6" t="s">
        <v>70</v>
      </c>
      <c r="P6" t="s">
        <v>68</v>
      </c>
    </row>
    <row r="7" spans="1:16" x14ac:dyDescent="0.25">
      <c r="A7" t="str">
        <f t="shared" si="0"/>
        <v/>
      </c>
      <c r="B7" s="4">
        <f>6+15</f>
        <v>21</v>
      </c>
      <c r="C7">
        <v>3</v>
      </c>
      <c r="D7" t="s">
        <v>49</v>
      </c>
      <c r="E7" t="s">
        <v>50</v>
      </c>
      <c r="F7" t="s">
        <v>51</v>
      </c>
      <c r="G7" s="3" t="s">
        <v>318</v>
      </c>
      <c r="H7" s="3">
        <v>302010178</v>
      </c>
      <c r="J7" t="s">
        <v>52</v>
      </c>
      <c r="P7" t="s">
        <v>49</v>
      </c>
    </row>
    <row r="8" spans="1:16" x14ac:dyDescent="0.25">
      <c r="A8" t="str">
        <f t="shared" si="0"/>
        <v/>
      </c>
      <c r="B8" s="4">
        <f>8+5</f>
        <v>13</v>
      </c>
      <c r="C8">
        <v>1</v>
      </c>
      <c r="D8" t="s">
        <v>310</v>
      </c>
      <c r="E8" t="s">
        <v>311</v>
      </c>
      <c r="F8" t="s">
        <v>312</v>
      </c>
      <c r="G8" s="3" t="s">
        <v>309</v>
      </c>
      <c r="H8" s="3">
        <v>306010005</v>
      </c>
      <c r="J8" t="s">
        <v>313</v>
      </c>
      <c r="P8" t="s">
        <v>314</v>
      </c>
    </row>
    <row r="9" spans="1:16" x14ac:dyDescent="0.25">
      <c r="A9" t="str">
        <f t="shared" si="0"/>
        <v/>
      </c>
      <c r="B9" s="4">
        <f>21+100</f>
        <v>121</v>
      </c>
      <c r="C9">
        <v>4</v>
      </c>
      <c r="D9" t="s">
        <v>232</v>
      </c>
      <c r="E9" t="s">
        <v>233</v>
      </c>
      <c r="F9" t="s">
        <v>205</v>
      </c>
      <c r="G9" s="3" t="s">
        <v>319</v>
      </c>
      <c r="H9" s="3">
        <v>301010124</v>
      </c>
      <c r="J9" t="s">
        <v>234</v>
      </c>
      <c r="P9" t="s">
        <v>232</v>
      </c>
    </row>
    <row r="10" spans="1:16" x14ac:dyDescent="0.25">
      <c r="A10" t="str">
        <f t="shared" si="0"/>
        <v/>
      </c>
      <c r="B10" s="4">
        <f>3+5</f>
        <v>8</v>
      </c>
      <c r="C10">
        <v>1</v>
      </c>
      <c r="D10" t="s">
        <v>28</v>
      </c>
      <c r="E10" t="s">
        <v>29</v>
      </c>
      <c r="F10" t="s">
        <v>20</v>
      </c>
      <c r="G10" s="3" t="s">
        <v>27</v>
      </c>
      <c r="H10" s="3">
        <v>302010054</v>
      </c>
      <c r="J10" t="s">
        <v>30</v>
      </c>
      <c r="P10" t="s">
        <v>28</v>
      </c>
    </row>
    <row r="11" spans="1:16" x14ac:dyDescent="0.25">
      <c r="A11" t="str">
        <f t="shared" si="0"/>
        <v/>
      </c>
      <c r="B11" s="4">
        <f>5+8</f>
        <v>13</v>
      </c>
      <c r="C11">
        <v>1</v>
      </c>
      <c r="D11" t="s">
        <v>198</v>
      </c>
      <c r="E11" t="s">
        <v>199</v>
      </c>
      <c r="F11" t="s">
        <v>200</v>
      </c>
      <c r="G11" s="3" t="s">
        <v>197</v>
      </c>
      <c r="H11" s="3">
        <v>303010140</v>
      </c>
      <c r="J11" t="s">
        <v>201</v>
      </c>
      <c r="P11" t="s">
        <v>198</v>
      </c>
    </row>
    <row r="12" spans="1:16" x14ac:dyDescent="0.25">
      <c r="A12" t="str">
        <f t="shared" si="0"/>
        <v/>
      </c>
      <c r="B12" s="4">
        <f>7+2+3</f>
        <v>12</v>
      </c>
      <c r="C12">
        <v>2</v>
      </c>
      <c r="D12" t="s">
        <v>39</v>
      </c>
      <c r="E12" t="s">
        <v>40</v>
      </c>
      <c r="F12" t="s">
        <v>41</v>
      </c>
      <c r="G12" s="3" t="s">
        <v>320</v>
      </c>
      <c r="H12" s="3">
        <v>302020032</v>
      </c>
      <c r="J12" t="s">
        <v>42</v>
      </c>
      <c r="P12" t="s">
        <v>39</v>
      </c>
    </row>
    <row r="13" spans="1:16" x14ac:dyDescent="0.25">
      <c r="A13" t="str">
        <f t="shared" si="0"/>
        <v/>
      </c>
      <c r="B13" s="4">
        <f>4+15</f>
        <v>19</v>
      </c>
      <c r="C13">
        <v>3</v>
      </c>
      <c r="D13" t="s">
        <v>24</v>
      </c>
      <c r="E13" t="s">
        <v>25</v>
      </c>
      <c r="F13" t="s">
        <v>20</v>
      </c>
      <c r="G13" s="3" t="s">
        <v>321</v>
      </c>
      <c r="H13" s="3">
        <v>302010143</v>
      </c>
      <c r="P13" t="s">
        <v>24</v>
      </c>
    </row>
    <row r="14" spans="1:16" x14ac:dyDescent="0.25">
      <c r="A14" t="str">
        <f t="shared" si="0"/>
        <v/>
      </c>
      <c r="B14" s="4">
        <f>3+100</f>
        <v>103</v>
      </c>
      <c r="C14">
        <v>4</v>
      </c>
      <c r="D14" t="s">
        <v>203</v>
      </c>
      <c r="E14" t="s">
        <v>204</v>
      </c>
      <c r="F14" t="s">
        <v>205</v>
      </c>
      <c r="G14" s="3" t="s">
        <v>322</v>
      </c>
      <c r="H14" s="3">
        <v>301010197</v>
      </c>
      <c r="J14" t="s">
        <v>206</v>
      </c>
      <c r="P14" t="s">
        <v>203</v>
      </c>
    </row>
    <row r="15" spans="1:16" x14ac:dyDescent="0.25">
      <c r="A15" t="str">
        <f t="shared" si="0"/>
        <v/>
      </c>
      <c r="B15" s="4">
        <v>9</v>
      </c>
      <c r="C15">
        <v>1</v>
      </c>
      <c r="D15" t="s">
        <v>352</v>
      </c>
      <c r="E15" t="s">
        <v>195</v>
      </c>
      <c r="F15" t="s">
        <v>195</v>
      </c>
      <c r="G15" s="3" t="s">
        <v>193</v>
      </c>
      <c r="H15" s="3" t="s">
        <v>196</v>
      </c>
    </row>
    <row r="16" spans="1:16" x14ac:dyDescent="0.25">
      <c r="A16" t="str">
        <f t="shared" si="0"/>
        <v/>
      </c>
      <c r="B16" s="4">
        <f>4+100</f>
        <v>104</v>
      </c>
      <c r="C16">
        <v>3</v>
      </c>
      <c r="D16" t="s">
        <v>218</v>
      </c>
      <c r="E16" t="s">
        <v>219</v>
      </c>
      <c r="F16" t="s">
        <v>205</v>
      </c>
      <c r="G16" s="3" t="s">
        <v>323</v>
      </c>
      <c r="H16" s="3">
        <v>301010290</v>
      </c>
      <c r="J16" t="s">
        <v>220</v>
      </c>
      <c r="P16" t="s">
        <v>218</v>
      </c>
    </row>
    <row r="17" spans="1:16" x14ac:dyDescent="0.25">
      <c r="A17" t="str">
        <f t="shared" si="0"/>
        <v/>
      </c>
      <c r="B17" s="4">
        <f>6+10</f>
        <v>16</v>
      </c>
      <c r="C17">
        <v>2</v>
      </c>
      <c r="D17" t="s">
        <v>82</v>
      </c>
      <c r="E17" t="s">
        <v>79</v>
      </c>
      <c r="F17" t="s">
        <v>80</v>
      </c>
      <c r="G17" s="3" t="s">
        <v>324</v>
      </c>
      <c r="H17" s="3">
        <v>304020026</v>
      </c>
      <c r="J17" t="s">
        <v>81</v>
      </c>
      <c r="P17" t="s">
        <v>82</v>
      </c>
    </row>
    <row r="18" spans="1:16" x14ac:dyDescent="0.25">
      <c r="A18" t="str">
        <f t="shared" si="0"/>
        <v/>
      </c>
      <c r="B18" s="4">
        <f>22+10</f>
        <v>32</v>
      </c>
      <c r="C18">
        <v>2</v>
      </c>
      <c r="D18" t="s">
        <v>78</v>
      </c>
      <c r="E18" t="s">
        <v>79</v>
      </c>
      <c r="F18" t="s">
        <v>80</v>
      </c>
      <c r="G18" s="3" t="s">
        <v>325</v>
      </c>
      <c r="H18" s="3">
        <v>304020026</v>
      </c>
      <c r="J18" t="s">
        <v>81</v>
      </c>
      <c r="P18" t="s">
        <v>82</v>
      </c>
    </row>
    <row r="19" spans="1:16" ht="30" x14ac:dyDescent="0.25">
      <c r="A19" t="str">
        <f t="shared" si="0"/>
        <v/>
      </c>
      <c r="B19" s="4">
        <f>1+5</f>
        <v>6</v>
      </c>
      <c r="C19">
        <v>1</v>
      </c>
      <c r="D19" t="s">
        <v>136</v>
      </c>
      <c r="E19" t="s">
        <v>136</v>
      </c>
      <c r="F19" t="s">
        <v>115</v>
      </c>
      <c r="G19" s="3" t="s">
        <v>135</v>
      </c>
      <c r="H19" s="3" t="s">
        <v>137</v>
      </c>
    </row>
    <row r="20" spans="1:16" ht="30" x14ac:dyDescent="0.25">
      <c r="A20" t="str">
        <f t="shared" si="0"/>
        <v/>
      </c>
      <c r="B20" s="4">
        <f>1+5</f>
        <v>6</v>
      </c>
      <c r="C20">
        <v>1</v>
      </c>
      <c r="D20" t="s">
        <v>118</v>
      </c>
      <c r="E20" t="s">
        <v>118</v>
      </c>
      <c r="F20" t="s">
        <v>115</v>
      </c>
      <c r="G20" s="3" t="s">
        <v>117</v>
      </c>
      <c r="H20" s="3" t="s">
        <v>119</v>
      </c>
    </row>
    <row r="21" spans="1:16" x14ac:dyDescent="0.25">
      <c r="A21" t="str">
        <f t="shared" si="0"/>
        <v/>
      </c>
      <c r="B21" s="4">
        <v>99</v>
      </c>
      <c r="C21">
        <v>1</v>
      </c>
      <c r="D21" t="s">
        <v>156</v>
      </c>
      <c r="E21" t="s">
        <v>156</v>
      </c>
      <c r="F21" t="s">
        <v>115</v>
      </c>
      <c r="G21" s="3" t="s">
        <v>155</v>
      </c>
      <c r="H21" s="3" t="s">
        <v>157</v>
      </c>
    </row>
    <row r="22" spans="1:16" ht="30" x14ac:dyDescent="0.25">
      <c r="A22" t="str">
        <f t="shared" si="0"/>
        <v/>
      </c>
      <c r="B22" s="4">
        <v>9</v>
      </c>
      <c r="C22">
        <v>1</v>
      </c>
      <c r="D22" t="s">
        <v>114</v>
      </c>
      <c r="E22" t="s">
        <v>114</v>
      </c>
      <c r="F22" t="s">
        <v>115</v>
      </c>
      <c r="G22" s="3" t="s">
        <v>113</v>
      </c>
      <c r="H22" s="3" t="s">
        <v>116</v>
      </c>
    </row>
    <row r="23" spans="1:16" x14ac:dyDescent="0.25">
      <c r="A23" t="str">
        <f t="shared" si="0"/>
        <v/>
      </c>
      <c r="B23" s="4">
        <f>1+5</f>
        <v>6</v>
      </c>
      <c r="C23">
        <v>1</v>
      </c>
      <c r="D23" t="s">
        <v>139</v>
      </c>
      <c r="E23" t="s">
        <v>140</v>
      </c>
      <c r="F23" t="s">
        <v>141</v>
      </c>
      <c r="G23" s="3" t="s">
        <v>138</v>
      </c>
      <c r="H23" s="3" t="s">
        <v>142</v>
      </c>
    </row>
    <row r="24" spans="1:16" ht="30" x14ac:dyDescent="0.25">
      <c r="A24" t="str">
        <f t="shared" si="0"/>
        <v/>
      </c>
      <c r="B24" s="4">
        <f>10+5</f>
        <v>15</v>
      </c>
      <c r="C24">
        <v>1</v>
      </c>
      <c r="D24" t="s">
        <v>172</v>
      </c>
      <c r="E24" t="s">
        <v>172</v>
      </c>
      <c r="F24" t="s">
        <v>172</v>
      </c>
      <c r="G24" s="3" t="s">
        <v>171</v>
      </c>
      <c r="H24" s="3" t="s">
        <v>173</v>
      </c>
      <c r="I24" t="s">
        <v>174</v>
      </c>
      <c r="J24" t="s">
        <v>172</v>
      </c>
      <c r="K24" t="s">
        <v>100</v>
      </c>
      <c r="L24" t="s">
        <v>175</v>
      </c>
    </row>
    <row r="25" spans="1:16" x14ac:dyDescent="0.25">
      <c r="A25" t="str">
        <f t="shared" si="0"/>
        <v/>
      </c>
      <c r="B25" s="4">
        <v>20</v>
      </c>
      <c r="C25">
        <v>1</v>
      </c>
      <c r="D25" t="s">
        <v>252</v>
      </c>
      <c r="E25" t="s">
        <v>253</v>
      </c>
      <c r="F25" t="s">
        <v>254</v>
      </c>
      <c r="G25" s="3" t="s">
        <v>251</v>
      </c>
    </row>
    <row r="26" spans="1:16" x14ac:dyDescent="0.25">
      <c r="A26" t="str">
        <f t="shared" si="0"/>
        <v/>
      </c>
      <c r="B26" s="4">
        <f>8+10</f>
        <v>18</v>
      </c>
      <c r="C26">
        <v>2</v>
      </c>
      <c r="D26" t="s">
        <v>297</v>
      </c>
      <c r="E26" t="s">
        <v>298</v>
      </c>
      <c r="F26" t="s">
        <v>299</v>
      </c>
      <c r="G26" s="3" t="s">
        <v>339</v>
      </c>
      <c r="H26" s="3" t="s">
        <v>300</v>
      </c>
    </row>
    <row r="27" spans="1:16" ht="30" x14ac:dyDescent="0.25">
      <c r="A27" t="str">
        <f t="shared" si="0"/>
        <v/>
      </c>
      <c r="B27" s="4">
        <v>32</v>
      </c>
      <c r="C27">
        <v>2</v>
      </c>
      <c r="D27" t="s">
        <v>129</v>
      </c>
      <c r="E27" t="s">
        <v>129</v>
      </c>
      <c r="F27" t="s">
        <v>130</v>
      </c>
      <c r="G27" s="3" t="s">
        <v>326</v>
      </c>
      <c r="H27" s="3" t="s">
        <v>131</v>
      </c>
      <c r="J27" t="s">
        <v>132</v>
      </c>
      <c r="K27">
        <v>1551768</v>
      </c>
      <c r="L27" t="s">
        <v>133</v>
      </c>
    </row>
    <row r="28" spans="1:16" x14ac:dyDescent="0.25">
      <c r="A28" t="str">
        <f t="shared" si="0"/>
        <v/>
      </c>
      <c r="B28" s="4">
        <v>6</v>
      </c>
      <c r="C28">
        <v>1</v>
      </c>
      <c r="D28" t="s">
        <v>267</v>
      </c>
      <c r="E28" t="s">
        <v>267</v>
      </c>
      <c r="F28" t="s">
        <v>268</v>
      </c>
      <c r="G28" s="3" t="s">
        <v>266</v>
      </c>
      <c r="H28" s="3" t="s">
        <v>269</v>
      </c>
    </row>
    <row r="29" spans="1:16" x14ac:dyDescent="0.25">
      <c r="A29" t="str">
        <f t="shared" si="0"/>
        <v/>
      </c>
      <c r="B29" s="4">
        <f>1+5</f>
        <v>6</v>
      </c>
      <c r="C29">
        <v>1</v>
      </c>
      <c r="D29" t="s">
        <v>177</v>
      </c>
      <c r="E29" t="s">
        <v>178</v>
      </c>
      <c r="F29" t="s">
        <v>179</v>
      </c>
      <c r="G29" s="3" t="s">
        <v>176</v>
      </c>
      <c r="H29" s="3">
        <v>320120003</v>
      </c>
      <c r="J29" t="s">
        <v>177</v>
      </c>
      <c r="P29" t="s">
        <v>177</v>
      </c>
    </row>
    <row r="30" spans="1:16" x14ac:dyDescent="0.25">
      <c r="A30" t="str">
        <f t="shared" si="0"/>
        <v/>
      </c>
      <c r="B30" s="4">
        <f>1+5</f>
        <v>6</v>
      </c>
      <c r="C30">
        <v>1</v>
      </c>
      <c r="D30" t="s">
        <v>245</v>
      </c>
      <c r="E30" t="s">
        <v>245</v>
      </c>
      <c r="F30" t="s">
        <v>246</v>
      </c>
      <c r="G30" s="3" t="s">
        <v>244</v>
      </c>
      <c r="H30" s="3">
        <v>311010006</v>
      </c>
    </row>
    <row r="31" spans="1:16" x14ac:dyDescent="0.25">
      <c r="A31">
        <f t="shared" si="0"/>
        <v>5</v>
      </c>
      <c r="C31">
        <v>1</v>
      </c>
      <c r="D31" t="s">
        <v>109</v>
      </c>
      <c r="E31" t="s">
        <v>110</v>
      </c>
      <c r="F31" t="s">
        <v>111</v>
      </c>
      <c r="G31" s="3" t="s">
        <v>109</v>
      </c>
      <c r="H31" s="3">
        <v>320030087</v>
      </c>
      <c r="P31" t="s">
        <v>112</v>
      </c>
    </row>
    <row r="32" spans="1:16" x14ac:dyDescent="0.25">
      <c r="C32">
        <v>4</v>
      </c>
      <c r="D32" t="s">
        <v>304</v>
      </c>
      <c r="E32" t="s">
        <v>304</v>
      </c>
      <c r="F32" t="s">
        <v>305</v>
      </c>
      <c r="G32" s="3" t="s">
        <v>327</v>
      </c>
    </row>
    <row r="33" spans="1:14" x14ac:dyDescent="0.25">
      <c r="A33" t="str">
        <f t="shared" si="0"/>
        <v/>
      </c>
      <c r="B33" s="4">
        <f>1+3+5</f>
        <v>9</v>
      </c>
      <c r="C33">
        <v>1</v>
      </c>
      <c r="D33" t="s">
        <v>149</v>
      </c>
      <c r="E33" t="s">
        <v>149</v>
      </c>
      <c r="F33" t="s">
        <v>150</v>
      </c>
      <c r="G33" s="3" t="s">
        <v>148</v>
      </c>
      <c r="H33" s="3" t="s">
        <v>151</v>
      </c>
    </row>
    <row r="34" spans="1:14" x14ac:dyDescent="0.25">
      <c r="A34" t="str">
        <f t="shared" si="0"/>
        <v/>
      </c>
      <c r="B34" s="4">
        <f>3+5</f>
        <v>8</v>
      </c>
      <c r="C34">
        <v>1</v>
      </c>
      <c r="D34" t="s">
        <v>153</v>
      </c>
      <c r="E34" t="s">
        <v>153</v>
      </c>
      <c r="F34" t="s">
        <v>150</v>
      </c>
      <c r="G34" s="3" t="s">
        <v>152</v>
      </c>
      <c r="H34" s="3" t="s">
        <v>154</v>
      </c>
    </row>
    <row r="35" spans="1:14" ht="30" x14ac:dyDescent="0.25">
      <c r="A35" t="str">
        <f t="shared" si="0"/>
        <v/>
      </c>
      <c r="B35" s="4">
        <v>100</v>
      </c>
      <c r="C35">
        <v>9</v>
      </c>
      <c r="D35" t="s">
        <v>98</v>
      </c>
      <c r="E35" t="s">
        <v>98</v>
      </c>
      <c r="F35" t="s">
        <v>98</v>
      </c>
      <c r="G35" s="3" t="s">
        <v>328</v>
      </c>
      <c r="H35" s="3" t="s">
        <v>99</v>
      </c>
      <c r="K35" t="s">
        <v>100</v>
      </c>
      <c r="L35" t="s">
        <v>100</v>
      </c>
    </row>
    <row r="36" spans="1:14" x14ac:dyDescent="0.25">
      <c r="A36" t="str">
        <f t="shared" si="0"/>
        <v/>
      </c>
      <c r="B36" s="4">
        <v>58</v>
      </c>
      <c r="C36">
        <v>2</v>
      </c>
      <c r="D36" t="s">
        <v>351</v>
      </c>
      <c r="E36" t="s">
        <v>182</v>
      </c>
      <c r="F36" t="s">
        <v>183</v>
      </c>
      <c r="G36" s="3" t="s">
        <v>350</v>
      </c>
      <c r="H36" s="3">
        <v>320110034</v>
      </c>
    </row>
    <row r="37" spans="1:14" ht="30" x14ac:dyDescent="0.25">
      <c r="C37">
        <v>1</v>
      </c>
      <c r="D37" t="s">
        <v>349</v>
      </c>
      <c r="E37" t="s">
        <v>188</v>
      </c>
      <c r="F37" t="s">
        <v>189</v>
      </c>
      <c r="G37" s="3" t="s">
        <v>348</v>
      </c>
      <c r="H37" s="3" t="s">
        <v>190</v>
      </c>
    </row>
    <row r="38" spans="1:14" ht="30" x14ac:dyDescent="0.25">
      <c r="A38" t="str">
        <f t="shared" si="0"/>
        <v/>
      </c>
      <c r="B38" s="4">
        <f>2+6</f>
        <v>8</v>
      </c>
      <c r="C38">
        <v>1</v>
      </c>
      <c r="D38" t="s">
        <v>121</v>
      </c>
      <c r="E38" t="s">
        <v>121</v>
      </c>
      <c r="F38" t="s">
        <v>122</v>
      </c>
      <c r="G38" s="3" t="s">
        <v>120</v>
      </c>
      <c r="H38" s="3" t="s">
        <v>123</v>
      </c>
    </row>
    <row r="39" spans="1:14" ht="30" x14ac:dyDescent="0.25">
      <c r="A39" t="str">
        <f t="shared" si="0"/>
        <v/>
      </c>
      <c r="B39" s="4">
        <f>2+5</f>
        <v>7</v>
      </c>
      <c r="C39">
        <v>1</v>
      </c>
      <c r="D39" t="s">
        <v>164</v>
      </c>
      <c r="E39" t="s">
        <v>165</v>
      </c>
      <c r="F39" t="s">
        <v>166</v>
      </c>
      <c r="G39" s="3" t="s">
        <v>163</v>
      </c>
      <c r="H39" s="3" t="s">
        <v>167</v>
      </c>
      <c r="I39" t="s">
        <v>168</v>
      </c>
      <c r="J39" t="s">
        <v>169</v>
      </c>
      <c r="K39">
        <v>9494367</v>
      </c>
      <c r="L39" t="s">
        <v>170</v>
      </c>
    </row>
    <row r="40" spans="1:14" ht="30" x14ac:dyDescent="0.25">
      <c r="A40" t="str">
        <f t="shared" si="0"/>
        <v/>
      </c>
      <c r="B40" s="4">
        <f>4+5</f>
        <v>9</v>
      </c>
      <c r="C40">
        <v>1</v>
      </c>
      <c r="D40" t="s">
        <v>144</v>
      </c>
      <c r="E40" t="s">
        <v>145</v>
      </c>
      <c r="F40" t="s">
        <v>146</v>
      </c>
      <c r="G40" s="3" t="s">
        <v>143</v>
      </c>
      <c r="H40" s="3" t="s">
        <v>147</v>
      </c>
    </row>
    <row r="41" spans="1:14" ht="30" x14ac:dyDescent="0.25">
      <c r="A41" t="str">
        <f t="shared" si="0"/>
        <v/>
      </c>
      <c r="B41" s="4">
        <f>1+5</f>
        <v>6</v>
      </c>
      <c r="C41">
        <v>1</v>
      </c>
      <c r="D41" t="s">
        <v>284</v>
      </c>
      <c r="E41" t="s">
        <v>284</v>
      </c>
      <c r="F41" t="s">
        <v>285</v>
      </c>
      <c r="G41" s="3" t="s">
        <v>283</v>
      </c>
      <c r="H41" s="3" t="s">
        <v>286</v>
      </c>
      <c r="J41" t="s">
        <v>284</v>
      </c>
      <c r="K41">
        <v>1299771</v>
      </c>
      <c r="L41" t="s">
        <v>287</v>
      </c>
      <c r="M41" t="s">
        <v>288</v>
      </c>
      <c r="N41" t="s">
        <v>289</v>
      </c>
    </row>
    <row r="42" spans="1:14" x14ac:dyDescent="0.25">
      <c r="A42" t="str">
        <f t="shared" si="0"/>
        <v/>
      </c>
      <c r="B42" s="4">
        <f>4+10</f>
        <v>14</v>
      </c>
      <c r="C42">
        <v>2</v>
      </c>
      <c r="D42" t="s">
        <v>159</v>
      </c>
      <c r="E42" t="s">
        <v>159</v>
      </c>
      <c r="F42" t="s">
        <v>160</v>
      </c>
      <c r="G42" s="3" t="s">
        <v>329</v>
      </c>
      <c r="H42" s="3" t="s">
        <v>161</v>
      </c>
    </row>
    <row r="43" spans="1:14" x14ac:dyDescent="0.25">
      <c r="A43" t="str">
        <f t="shared" si="0"/>
        <v/>
      </c>
      <c r="B43" s="4">
        <f>1+5</f>
        <v>6</v>
      </c>
      <c r="C43">
        <v>1</v>
      </c>
      <c r="D43" t="s">
        <v>243</v>
      </c>
      <c r="E43" t="s">
        <v>240</v>
      </c>
      <c r="F43" t="s">
        <v>241</v>
      </c>
      <c r="G43" s="3" t="s">
        <v>242</v>
      </c>
      <c r="H43" s="3">
        <v>311020027</v>
      </c>
    </row>
    <row r="44" spans="1:14" x14ac:dyDescent="0.25">
      <c r="A44" t="str">
        <f t="shared" si="0"/>
        <v/>
      </c>
      <c r="B44" s="4">
        <f>1+5</f>
        <v>6</v>
      </c>
      <c r="C44">
        <v>1</v>
      </c>
      <c r="D44" t="s">
        <v>239</v>
      </c>
      <c r="E44" t="s">
        <v>240</v>
      </c>
      <c r="F44" t="s">
        <v>241</v>
      </c>
      <c r="G44" s="3" t="s">
        <v>238</v>
      </c>
      <c r="H44" s="3">
        <v>311020027</v>
      </c>
    </row>
    <row r="45" spans="1:14" x14ac:dyDescent="0.25">
      <c r="A45" t="str">
        <f t="shared" si="0"/>
        <v/>
      </c>
      <c r="B45" s="4">
        <f>1+5</f>
        <v>6</v>
      </c>
      <c r="C45">
        <v>1</v>
      </c>
      <c r="D45" t="s">
        <v>91</v>
      </c>
      <c r="E45" t="s">
        <v>91</v>
      </c>
      <c r="F45" t="s">
        <v>88</v>
      </c>
      <c r="G45" s="3" t="s">
        <v>90</v>
      </c>
      <c r="H45" s="3">
        <v>304090057</v>
      </c>
      <c r="J45" t="s">
        <v>92</v>
      </c>
    </row>
    <row r="46" spans="1:14" x14ac:dyDescent="0.25">
      <c r="A46" t="str">
        <f t="shared" si="0"/>
        <v/>
      </c>
      <c r="B46" s="4">
        <v>10</v>
      </c>
      <c r="C46">
        <v>2</v>
      </c>
      <c r="D46" t="s">
        <v>94</v>
      </c>
      <c r="E46" t="s">
        <v>94</v>
      </c>
      <c r="F46" t="s">
        <v>88</v>
      </c>
      <c r="G46" s="3" t="s">
        <v>330</v>
      </c>
      <c r="H46" s="3">
        <v>304090046</v>
      </c>
      <c r="J46" t="s">
        <v>95</v>
      </c>
    </row>
    <row r="47" spans="1:14" x14ac:dyDescent="0.25">
      <c r="A47" t="str">
        <f t="shared" si="0"/>
        <v/>
      </c>
      <c r="B47" s="4">
        <f>1+5</f>
        <v>6</v>
      </c>
      <c r="C47">
        <v>1</v>
      </c>
      <c r="D47" t="s">
        <v>87</v>
      </c>
      <c r="E47" t="s">
        <v>87</v>
      </c>
      <c r="F47" t="s">
        <v>88</v>
      </c>
      <c r="G47" s="3" t="s">
        <v>86</v>
      </c>
      <c r="H47" s="3">
        <v>304090039</v>
      </c>
      <c r="J47" t="s">
        <v>89</v>
      </c>
    </row>
    <row r="48" spans="1:14" x14ac:dyDescent="0.25">
      <c r="A48" t="str">
        <f t="shared" si="0"/>
        <v/>
      </c>
      <c r="B48" s="4">
        <f>3+5</f>
        <v>8</v>
      </c>
      <c r="C48">
        <v>1</v>
      </c>
      <c r="D48" t="s">
        <v>263</v>
      </c>
      <c r="E48" t="s">
        <v>263</v>
      </c>
      <c r="F48" t="s">
        <v>257</v>
      </c>
      <c r="G48" s="3" t="s">
        <v>262</v>
      </c>
      <c r="H48" s="3" t="s">
        <v>264</v>
      </c>
      <c r="J48" t="s">
        <v>263</v>
      </c>
      <c r="K48">
        <v>9590170</v>
      </c>
      <c r="L48" t="s">
        <v>265</v>
      </c>
      <c r="M48" t="s">
        <v>260</v>
      </c>
      <c r="N48" t="s">
        <v>261</v>
      </c>
    </row>
    <row r="49" spans="1:14" x14ac:dyDescent="0.25">
      <c r="A49" t="str">
        <f t="shared" si="0"/>
        <v/>
      </c>
      <c r="B49" s="4">
        <f>3+5</f>
        <v>8</v>
      </c>
      <c r="C49">
        <v>1</v>
      </c>
      <c r="D49" t="s">
        <v>256</v>
      </c>
      <c r="E49" t="s">
        <v>256</v>
      </c>
      <c r="F49" t="s">
        <v>257</v>
      </c>
      <c r="G49" s="3" t="s">
        <v>255</v>
      </c>
      <c r="H49" s="3" t="s">
        <v>258</v>
      </c>
      <c r="J49" t="s">
        <v>256</v>
      </c>
      <c r="K49">
        <v>1739615</v>
      </c>
      <c r="L49" t="s">
        <v>259</v>
      </c>
      <c r="M49" t="s">
        <v>260</v>
      </c>
      <c r="N49" t="s">
        <v>261</v>
      </c>
    </row>
    <row r="50" spans="1:14" x14ac:dyDescent="0.25">
      <c r="A50" t="str">
        <f t="shared" si="0"/>
        <v/>
      </c>
      <c r="B50" s="4">
        <v>5</v>
      </c>
      <c r="C50">
        <v>1</v>
      </c>
      <c r="D50" t="s">
        <v>278</v>
      </c>
      <c r="E50" t="s">
        <v>278</v>
      </c>
      <c r="F50" t="s">
        <v>279</v>
      </c>
      <c r="G50" s="3" t="s">
        <v>277</v>
      </c>
      <c r="H50" s="3" t="s">
        <v>280</v>
      </c>
      <c r="J50" t="s">
        <v>278</v>
      </c>
      <c r="K50">
        <v>1470839</v>
      </c>
      <c r="L50" t="s">
        <v>281</v>
      </c>
      <c r="M50" t="s">
        <v>282</v>
      </c>
      <c r="N50" t="s">
        <v>261</v>
      </c>
    </row>
    <row r="51" spans="1:14" x14ac:dyDescent="0.25">
      <c r="A51" t="str">
        <f t="shared" si="0"/>
        <v/>
      </c>
      <c r="B51" s="4">
        <f>8+5</f>
        <v>13</v>
      </c>
      <c r="C51">
        <v>1</v>
      </c>
      <c r="D51" t="s">
        <v>125</v>
      </c>
      <c r="E51" t="s">
        <v>125</v>
      </c>
      <c r="F51" t="s">
        <v>126</v>
      </c>
      <c r="G51" s="3" t="s">
        <v>124</v>
      </c>
      <c r="H51" s="3" t="s">
        <v>127</v>
      </c>
    </row>
    <row r="52" spans="1:14" x14ac:dyDescent="0.25">
      <c r="A52" t="str">
        <f t="shared" si="0"/>
        <v/>
      </c>
      <c r="B52" s="4">
        <f>1+5</f>
        <v>6</v>
      </c>
      <c r="C52">
        <v>1</v>
      </c>
      <c r="D52" t="s">
        <v>291</v>
      </c>
      <c r="E52" t="s">
        <v>291</v>
      </c>
      <c r="F52" t="s">
        <v>292</v>
      </c>
      <c r="G52" s="3" t="s">
        <v>290</v>
      </c>
      <c r="H52" s="3" t="s">
        <v>293</v>
      </c>
      <c r="J52" t="s">
        <v>291</v>
      </c>
      <c r="K52">
        <v>8454663</v>
      </c>
      <c r="L52" t="s">
        <v>294</v>
      </c>
      <c r="M52" t="s">
        <v>295</v>
      </c>
      <c r="N52" t="s">
        <v>261</v>
      </c>
    </row>
    <row r="53" spans="1:14" x14ac:dyDescent="0.25">
      <c r="C53">
        <v>1</v>
      </c>
      <c r="D53" t="s">
        <v>14</v>
      </c>
      <c r="E53" t="s">
        <v>14</v>
      </c>
      <c r="F53" t="s">
        <v>15</v>
      </c>
      <c r="G53" s="3" t="s">
        <v>13</v>
      </c>
      <c r="H53" s="3" t="s">
        <v>16</v>
      </c>
    </row>
    <row r="54" spans="1:14" x14ac:dyDescent="0.25">
      <c r="A54">
        <f t="shared" si="0"/>
        <v>5</v>
      </c>
      <c r="C54">
        <v>1</v>
      </c>
      <c r="D54" t="s">
        <v>271</v>
      </c>
      <c r="E54" t="s">
        <v>272</v>
      </c>
      <c r="F54" t="s">
        <v>273</v>
      </c>
      <c r="G54" s="3" t="s">
        <v>270</v>
      </c>
      <c r="H54" s="3" t="s">
        <v>274</v>
      </c>
      <c r="J54" t="s">
        <v>272</v>
      </c>
      <c r="K54">
        <v>1567203</v>
      </c>
      <c r="L54" t="s">
        <v>275</v>
      </c>
      <c r="M54" t="s">
        <v>276</v>
      </c>
      <c r="N54" t="s">
        <v>261</v>
      </c>
    </row>
    <row r="55" spans="1:14" x14ac:dyDescent="0.25">
      <c r="A55" t="str">
        <f t="shared" si="0"/>
        <v/>
      </c>
      <c r="B55" s="4">
        <f>1+3+5</f>
        <v>9</v>
      </c>
      <c r="C55">
        <v>1</v>
      </c>
      <c r="D55" t="s">
        <v>248</v>
      </c>
      <c r="E55" t="s">
        <v>248</v>
      </c>
      <c r="F55" t="s">
        <v>249</v>
      </c>
      <c r="G55" s="3" t="s">
        <v>247</v>
      </c>
      <c r="H55" s="3" t="s">
        <v>250</v>
      </c>
    </row>
    <row r="56" spans="1:14" x14ac:dyDescent="0.25">
      <c r="A56" t="str">
        <f>IF(5*$C56-$B56&gt;0,5*$C56-$B56,"")</f>
        <v/>
      </c>
    </row>
    <row r="57" spans="1:14" x14ac:dyDescent="0.25">
      <c r="A57" t="str">
        <f t="shared" si="0"/>
        <v/>
      </c>
    </row>
    <row r="58" spans="1:14" x14ac:dyDescent="0.25">
      <c r="A58" t="str">
        <f t="shared" si="0"/>
        <v/>
      </c>
      <c r="B58" s="4">
        <f>32+50</f>
        <v>82</v>
      </c>
      <c r="C58">
        <v>9</v>
      </c>
      <c r="D58" t="s">
        <v>335</v>
      </c>
      <c r="E58" t="s">
        <v>336</v>
      </c>
    </row>
    <row r="59" spans="1:14" x14ac:dyDescent="0.25">
      <c r="A59" t="str">
        <f t="shared" si="0"/>
        <v/>
      </c>
      <c r="B59" s="4">
        <f>6+10</f>
        <v>16</v>
      </c>
      <c r="C59">
        <v>2</v>
      </c>
      <c r="D59" t="s">
        <v>337</v>
      </c>
      <c r="E59" t="s">
        <v>338</v>
      </c>
    </row>
    <row r="60" spans="1:14" x14ac:dyDescent="0.25">
      <c r="B60" s="4">
        <f>1+5</f>
        <v>6</v>
      </c>
      <c r="C60">
        <v>1</v>
      </c>
      <c r="D60" t="s">
        <v>341</v>
      </c>
      <c r="E60" t="s">
        <v>342</v>
      </c>
    </row>
    <row r="61" spans="1:14" x14ac:dyDescent="0.25">
      <c r="B61" s="4">
        <f>1+5</f>
        <v>6</v>
      </c>
      <c r="C61">
        <v>1</v>
      </c>
      <c r="D61" t="s">
        <v>347</v>
      </c>
      <c r="E61" t="s">
        <v>346</v>
      </c>
    </row>
    <row r="62" spans="1:14" x14ac:dyDescent="0.25">
      <c r="A62" t="str">
        <f>IF(5*$C62-$B62&gt;0,5*$C62-$B62,"")</f>
        <v/>
      </c>
      <c r="B62" s="4">
        <f>1+5</f>
        <v>6</v>
      </c>
      <c r="C62">
        <v>1</v>
      </c>
      <c r="D62" t="s">
        <v>340</v>
      </c>
      <c r="E62" t="s">
        <v>343</v>
      </c>
    </row>
    <row r="63" spans="1:14" x14ac:dyDescent="0.25">
      <c r="A63" t="str">
        <f>IF(5*$C63-$B63&gt;0,5*$C63-$B63,"")</f>
        <v/>
      </c>
      <c r="B63" s="4">
        <f>1+5</f>
        <v>6</v>
      </c>
      <c r="C63">
        <v>1</v>
      </c>
      <c r="D63" t="s">
        <v>344</v>
      </c>
      <c r="E63" t="s">
        <v>345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Parts</vt:lpstr>
      <vt:lpstr>Values</vt:lpstr>
      <vt:lpstr>Parts!YAZ180_V21_BOM_PARTS</vt:lpstr>
      <vt:lpstr>Values!YAZ180_V21_BOM_VALUES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Phillip</cp:lastModifiedBy>
  <dcterms:created xsi:type="dcterms:W3CDTF">2017-10-31T00:54:15Z</dcterms:created>
  <dcterms:modified xsi:type="dcterms:W3CDTF">2017-10-31T02:54:59Z</dcterms:modified>
</cp:coreProperties>
</file>