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C8464E49_D880_43A9_BC12_C80C124CBF60_.wvu.FilterData">'Product Backlog'!$A$1:$C$55</definedName>
    <definedName hidden="1" localSheetId="0" name="Z_520CCF21_92E4_470B_98BC_1D800D8ED96E_.wvu.FilterData">'Product Backlog'!$A$1:$F$55</definedName>
    <definedName hidden="1" localSheetId="0" name="Z_95D43774_EBBB_4225_BB5C_0B65ACDF2118_.wvu.FilterData">'Product Backlog'!$A$1:$F$55</definedName>
    <definedName hidden="1" localSheetId="0" name="Z_C3DEDD60_2634_45F7_A915_5549DBBF8C93_.wvu.FilterData">'Product Backlog'!$A$1:$F$55</definedName>
    <definedName hidden="1" localSheetId="0" name="Z_A4E30906_FD76_449E_9627_89C4DA2F4991_.wvu.FilterData">'Product Backlog'!$A$1:$C$55</definedName>
    <definedName hidden="1" localSheetId="0" name="Z_A06C7978_2E7C_4FBE_BAB1_6319570242AA_.wvu.FilterData">'Product Backlog'!$A$1:$F$55</definedName>
    <definedName hidden="1" localSheetId="0" name="Z_68F8BAF8_10F1_40B2_85A5_99679565DB86_.wvu.FilterData">'Product Backlog'!$A$1:$F$55</definedName>
    <definedName hidden="1" localSheetId="0" name="Z_75ACBAB9_7000_4558_BDA4_4E6650253BEE_.wvu.FilterData">'Product Backlog'!$A$1:$F$55</definedName>
    <definedName hidden="1" localSheetId="0" name="Z_C08F99BA_C36C_4560_8ACA_72E9D5C6515E_.wvu.FilterData">'Product Backlog'!$A$1:$F$55</definedName>
    <definedName hidden="1" localSheetId="0" name="Z_92A28DDB_712D_497F_A6AD_A0464242A3E3_.wvu.FilterData">'Product Backlog'!$A$1:$F$55</definedName>
    <definedName hidden="1" localSheetId="0" name="Z_51065764_B1BF_4755_9964_EFE2F5B22275_.wvu.FilterData">'Product Backlog'!$A$1:$F$55</definedName>
    <definedName hidden="1" localSheetId="0" name="Z_7C88B28B_09C3_4171_925E_B0C3F2733838_.wvu.FilterData">'Product Backlog'!$A$1:$F$55</definedName>
    <definedName hidden="1" localSheetId="0" name="Z_5F14F556_8D25_43D3_911F_DEA4F819E6CB_.wvu.FilterData">'Product Backlog'!$A$1:$F$55</definedName>
    <definedName hidden="1" localSheetId="0" name="Z_3EFFE6BA_50C5_4B99_8BAE_5B8E3AFFE0FB_.wvu.FilterData">'Product Backlog'!$A$1:$F$55</definedName>
    <definedName hidden="1" localSheetId="0" name="Z_07431276_1DC0_46D2_97A0_0DC5401264AC_.wvu.FilterData">'Product Backlog'!$A$1:$F$55</definedName>
    <definedName hidden="1" localSheetId="0" name="Z_812EF9C8_FD67_41A0_8271_4C6155083CD4_.wvu.FilterData">'Product Backlog'!$A$1:$F$55</definedName>
  </definedNames>
  <calcPr/>
  <customWorkbookViews>
    <customWorkbookView activeSheetId="0" maximized="1" windowHeight="0" windowWidth="0" guid="{520CCF21-92E4-470B-98BC-1D800D8ED96E}" name="Teams Mobile post fishfood"/>
    <customWorkbookView activeSheetId="0" maximized="1" windowHeight="0" windowWidth="0" guid="{C8464E49-D880-43A9-BC12-C80C124CBF60}" name="Coffee Backlog"/>
    <customWorkbookView activeSheetId="0" maximized="1" windowHeight="0" windowWidth="0" guid="{5F14F556-8D25-43D3-911F-DEA4F819E6CB}" name="Teams QR1 S2"/>
    <customWorkbookView activeSheetId="0" maximized="1" windowHeight="0" windowWidth="0" guid="{51065764-B1BF-4755-9964-EFE2F5B22275}" name="Teams QR1 S1"/>
    <customWorkbookView activeSheetId="0" maximized="1" windowHeight="0" windowWidth="0" guid="{07431276-1DC0-46D2-97A0-0DC5401264AC}" name="Teams Fishfood OPEN"/>
    <customWorkbookView activeSheetId="0" maximized="1" windowHeight="0" windowWidth="0" guid="{C08F99BA-C36C-4560-8ACA-72E9D5C6515E}" name="UX Filter View"/>
    <customWorkbookView activeSheetId="0" maximized="1" windowHeight="0" windowWidth="0" guid="{C3DEDD60-2634-45F7-A915-5549DBBF8C93}" name="TQ1 S3"/>
    <customWorkbookView activeSheetId="0" maximized="1" windowHeight="0" windowWidth="0" guid="{A06C7978-2E7C-4FBE-BAB1-6319570242AA}" name="Teams - Huddle"/>
    <customWorkbookView activeSheetId="0" maximized="1" windowHeight="0" windowWidth="0" guid="{75ACBAB9-7000-4558-BDA4-4E6650253BEE}" name="Leigh's Filter"/>
    <customWorkbookView activeSheetId="0" maximized="1" windowHeight="0" windowWidth="0" guid="{68F8BAF8-10F1-40B2-85A5-99679565DB86}" name="Teams Prioritized Backlog"/>
    <customWorkbookView activeSheetId="0" maximized="1" windowHeight="0" windowWidth="0" guid="{95D43774-EBBB-4225-BB5C-0B65ACDF2118}" name="Teams - tempo"/>
    <customWorkbookView activeSheetId="0" maximized="1" windowHeight="0" windowWidth="0" guid="{7C88B28B-09C3-4171-925E-B0C3F2733838}" name="Teams Post-Dogfood OPEN"/>
    <customWorkbookView activeSheetId="0" maximized="1" windowHeight="0" windowWidth="0" guid="{3EFFE6BA-50C5-4B99-8BAE-5B8E3AFFE0FB}" name="Teams Dogfood OPEN"/>
    <customWorkbookView activeSheetId="0" maximized="1" windowHeight="0" windowWidth="0" guid="{812EF9C8-FD67-41A0-8271-4C6155083CD4}" name="Teams - R1 S7"/>
    <customWorkbookView activeSheetId="0" maximized="1" windowHeight="0" windowWidth="0" guid="{92A28DDB-712D-497F-A6AD-A0464242A3E3}" name="UX - Designs Needed - Quantum"/>
    <customWorkbookView activeSheetId="0" maximized="1" windowHeight="0" windowWidth="0" guid="{A4E30906-FD76-449E-9627-89C4DA2F4991}" name="Teams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<sst xmlns="http://schemas.openxmlformats.org/spreadsheetml/2006/main" count="95" uniqueCount="57">
  <si>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</si>
  <si>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</si>
  <si>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</si>
  <si>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</si>
  <si>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</si>
  <si>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</si>
  <si>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</si>
  <si>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</si>
  <si>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</si>
  <si>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</si>
  <si>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</si>
  <si>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</si>
  <si>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</si>
  <si>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</si>
  <si>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</si>
  <si>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</si>
  <si>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</si>
  <si>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</si>
  <si>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</si>
  <si>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</si>
  <si>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</si>
  <si>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</si>
  <si>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</si>
  <si>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Next Sprint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</si>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</sst>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4" numFmtId="0" xfId="0" applyAlignment="1" applyFont="1">
      <alignment horizontal="left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0"/>
    <col customWidth="1" min="2" max="2" width="25.57"/>
    <col customWidth="1" min="3" max="3" width="41.29"/>
    <col customWidth="1" min="4" max="4" width="33.71"/>
    <col customWidth="1" min="5" max="5" width="8.57"/>
    <col customWidth="1" min="6" max="6" width="11.71"/>
    <col customWidth="1" min="7" max="7" width="15.86"/>
    <col customWidth="1" min="8" max="25" width="28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16</v>
      </c>
      <c r="B5" s="18" t="s">
        <v>20</v>
      </c>
      <c r="C5" s="20" t="s">
        <v>21</v>
      </c>
      <c r="D5" s="20" t="s">
        <v>22</v>
      </c>
      <c r="E5" s="10" t="s">
        <v>11</v>
      </c>
      <c r="F5" s="10">
        <v>21.0</v>
      </c>
      <c r="G5" s="11" t="s">
        <v>23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21" t="s">
        <v>24</v>
      </c>
      <c r="C6" s="8" t="s">
        <v>25</v>
      </c>
      <c r="D6" s="9" t="s">
        <v>26</v>
      </c>
      <c r="E6" s="14" t="s">
        <v>27</v>
      </c>
      <c r="F6" s="14">
        <v>13.0</v>
      </c>
      <c r="G6" s="11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3" t="s">
        <v>7</v>
      </c>
      <c r="B7" s="7" t="s">
        <v>28</v>
      </c>
      <c r="C7" s="8" t="s">
        <v>29</v>
      </c>
      <c r="D7" s="9" t="s">
        <v>30</v>
      </c>
      <c r="E7" s="15" t="s">
        <v>27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7</v>
      </c>
      <c r="B8" s="7" t="s">
        <v>31</v>
      </c>
      <c r="C8" s="23" t="s">
        <v>32</v>
      </c>
      <c r="D8" s="9" t="s">
        <v>33</v>
      </c>
      <c r="E8" s="15" t="s">
        <v>27</v>
      </c>
      <c r="F8" s="14">
        <v>5.0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27</v>
      </c>
      <c r="F9" s="14">
        <v>8.0</v>
      </c>
      <c r="G9" s="11" t="s">
        <v>23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27</v>
      </c>
      <c r="F10" s="14">
        <v>13.0</v>
      </c>
      <c r="G10" s="11" t="s">
        <v>23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27</v>
      </c>
      <c r="F11" s="15">
        <v>13.0</v>
      </c>
      <c r="G11" s="11" t="s">
        <v>23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43</v>
      </c>
      <c r="C12" s="23" t="s">
        <v>44</v>
      </c>
      <c r="D12" s="9" t="s">
        <v>45</v>
      </c>
      <c r="E12" s="14" t="s">
        <v>46</v>
      </c>
      <c r="F12" s="14">
        <v>8.0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5.0</v>
      </c>
      <c r="G13" s="11" t="s">
        <v>23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E1:E13"/>
      <sortCondition descending="1" ref="A1:A13"/>
      <sortCondition ref="G1:G13"/>
    </sortState>
  </autoFilter>
  <customSheetViews>
    <customSheetView guid="{C3DEDD60-2634-45F7-A915-5549DBBF8C93}" filter="1" showAutoFilter="1">
      <autoFilter ref="$A$1:$F$55"/>
    </customSheetView>
    <customSheetView guid="{3EFFE6BA-50C5-4B99-8BAE-5B8E3AFFE0FB}" filter="1" showAutoFilter="1">
      <autoFilter ref="$A$1:$F$55"/>
    </customSheetView>
    <customSheetView guid="{520CCF21-92E4-470B-98BC-1D800D8ED96E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75ACBAB9-7000-4558-BDA4-4E6650253BEE}" filter="1" showAutoFilter="1">
      <autoFilter ref="$A$1:$F$55"/>
    </customSheetView>
    <customSheetView guid="{A06C7978-2E7C-4FBE-BAB1-6319570242AA}" filter="1" showAutoFilter="1">
      <autoFilter ref="$A$1:$F$55"/>
    </customSheetView>
    <customSheetView guid="{95D43774-EBBB-4225-BB5C-0B65ACDF2118}" filter="1" showAutoFilter="1">
      <autoFilter ref="$A$1:$F$55"/>
    </customSheetView>
    <customSheetView guid="{07431276-1DC0-46D2-97A0-0DC5401264AC}" filter="1" showAutoFilter="1">
      <autoFilter ref="$A$1:$F$55"/>
    </customSheetView>
    <customSheetView guid="{92A28DDB-712D-497F-A6AD-A0464242A3E3}" filter="1" showAutoFilter="1">
      <autoFilter ref="$A$1:$F$55"/>
    </customSheetView>
    <customSheetView guid="{51065764-B1BF-4755-9964-EFE2F5B22275}" filter="1" showAutoFilter="1">
      <autoFilter ref="$A$1:$F$55"/>
    </customSheetView>
    <customSheetView guid="{68F8BAF8-10F1-40B2-85A5-99679565DB86}" filter="1" showAutoFilter="1">
      <autoFilter ref="$A$1:$F$55"/>
    </customSheetView>
    <customSheetView guid="{7C88B28B-09C3-4171-925E-B0C3F2733838}" filter="1" showAutoFilter="1">
      <autoFilter ref="$A$1:$F$55"/>
    </customSheetView>
    <customSheetView guid="{5F14F556-8D25-43D3-911F-DEA4F819E6CB}" filter="1" showAutoFilter="1">
      <autoFilter ref="$A$1:$F$55"/>
    </customSheetView>
    <customSheetView guid="{C08F99BA-C36C-4560-8ACA-72E9D5C6515E}" filter="1" showAutoFilter="1">
      <autoFilter ref="$A$1:$F$55"/>
    </customSheetView>
    <customSheetView guid="{812EF9C8-FD67-41A0-8271-4C6155083CD4}" filter="1" showAutoFilter="1">
      <autoFilter ref="$A$1:$F$55"/>
    </customSheetView>
    <customSheetView guid="{A4E30906-FD76-449E-9627-89C4DA2F4991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C8464E49-D880-43A9-BC12-C80C124CBF60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6.57"/>
    <col customWidth="1" min="2" max="2" width="20.86"/>
    <col customWidth="1" min="3" max="3" width="44.71"/>
    <col customWidth="1" min="4" max="4" width="36.86"/>
    <col customWidth="1" min="5" max="5" width="12.0"/>
    <col customWidth="1" min="6" max="6" width="9.0"/>
    <col customWidth="1" min="7" max="7" width="14.43"/>
    <col customWidth="1" min="8" max="8" width="3.14"/>
    <col customWidth="1" min="9" max="9" width="13.0"/>
    <col customWidth="1" min="10" max="10" width="14.0"/>
    <col customWidth="1" min="11" max="11" width="14.14"/>
    <col customWidth="1" min="12" max="12" width="15.43"/>
    <col customWidth="1" min="13" max="13" width="16.0"/>
    <col customWidth="1" min="14" max="14" width="15.71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3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23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3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IFERROR(__xludf.DUMMYFUNCTION("""COMPUTED_VALUE"""),"Bonsai Trees")</f>
        <v>Bonsai Trees</v>
      </c>
      <c r="B4" s="45" t="str">
        <f>IFERROR(__xludf.DUMMYFUNCTION("""COMPUTED_VALUE"""),"Bonsai Selection")</f>
        <v>Bonsai Selection</v>
      </c>
      <c r="C4" s="46" t="str">
        <f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23" t="str">
        <f>IFERROR(__xludf.DUMMYFUNCTION("""COMPUTED_VALUE"""),"1) Ability to select from multiple tree species 
2) Options to sort by species, size, and care requirements
")</f>
        <v>1) Ability to select from multiple tree species 
2) Options to sort by species, size, and care requirements
</v>
      </c>
      <c r="E4" s="47" t="str">
        <f>IFERROR(__xludf.DUMMYFUNCTION("""COMPUTED_VALUE"""),"$$$")</f>
        <v>$$$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IFERROR(__xludf.DUMMYFUNCTION("""COMPUTED_VALUE"""),"Plant care tools")</f>
        <v>Plant care tools</v>
      </c>
      <c r="C5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5" s="23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5" s="47" t="str">
        <f>IFERROR(__xludf.DUMMYFUNCTION("""COMPUTED_VALUE"""),"$$")</f>
        <v>$$</v>
      </c>
      <c r="F5" s="15">
        <f>IFERROR(__xludf.DUMMYFUNCTION("""COMPUTED_VALUE"""),13.0)</f>
        <v>13</v>
      </c>
      <c r="G5" s="14" t="str">
        <f>IFERROR(__xludf.DUMMYFUNCTION("""COMPUTED_VALUE"""),"Current Sprint")</f>
        <v>Current Sprint</v>
      </c>
      <c r="I5" s="53" t="s">
        <v>54</v>
      </c>
      <c r="J5" s="49">
        <v>60.0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IFERROR(__xludf.DUMMYFUNCTION("""COMPUTED_VALUE"""),"Watering reminders")</f>
        <v>Watering reminders</v>
      </c>
      <c r="C6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23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6" s="47" t="str">
        <f>IFERROR(__xludf.DUMMYFUNCTION("""COMPUTED_VALUE"""),"$$")</f>
        <v>$$</v>
      </c>
      <c r="F6" s="15">
        <f>IFERROR(__xludf.DUMMYFUNCTION("""COMPUTED_VALUE"""),5.0)</f>
        <v>5</v>
      </c>
      <c r="G6" s="14" t="str">
        <f>IFERROR(__xludf.DUMMYFUNCTION("""COMPUTED_VALUE"""),"Current Sprint")</f>
        <v>Current Sprint</v>
      </c>
      <c r="I6" s="53" t="s">
        <v>55</v>
      </c>
      <c r="J6" s="54">
        <f>sumifs(estimate,sprint,J$2)</f>
        <v>60</v>
      </c>
      <c r="K6" s="54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IFERROR(__xludf.DUMMYFUNCTION("""COMPUTED_VALUE"""),"Plant Care Initiatives")</f>
        <v>Plant Care Initiatives</v>
      </c>
      <c r="B7" s="45" t="str">
        <f>IFERROR(__xludf.DUMMYFUNCTION("""COMPUTED_VALUE"""),"Return policy")</f>
        <v>Return policy</v>
      </c>
      <c r="C7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23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7" s="47" t="str">
        <f>IFERROR(__xludf.DUMMYFUNCTION("""COMPUTED_VALUE"""),"$$")</f>
        <v>$$</v>
      </c>
      <c r="F7" s="15">
        <f>IFERROR(__xludf.DUMMYFUNCTION("""COMPUTED_VALUE"""),5.0)</f>
        <v>5</v>
      </c>
      <c r="G7" s="14" t="str">
        <f>IFERROR(__xludf.DUMMYFUNCTION("""COMPUTED_VALUE"""),"Current Sprint")</f>
        <v>Current Sprint</v>
      </c>
      <c r="I7" s="53" t="s">
        <v>56</v>
      </c>
      <c r="J7" s="54">
        <f>4*countifs(sprint,J2,value,"$$$$")+3*countifs(sprint,J2,value,"$$$")+2*countifs(sprint,J2,value,"$$")+countifs(sprint,J2,value,"$")</f>
        <v>16</v>
      </c>
      <c r="K7" s="54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 t="str">
        <f>IFERROR(__xludf.DUMMYFUNCTION("""COMPUTED_VALUE"""),"Plant Care Initiatives")</f>
        <v>Plant Care Initiatives</v>
      </c>
      <c r="B8" s="45" t="str">
        <f>IFERROR(__xludf.DUMMYFUNCTION("""COMPUTED_VALUE"""),"Expert help &amp; advice")</f>
        <v>Expert help &amp; advice</v>
      </c>
      <c r="C8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8" s="23" t="str">
        <f>IFERROR(__xludf.DUMMYFUNCTION("""COMPUTED_VALUE"""),"1) Access to live chat support 
2) Longer phone support hours
")</f>
        <v>1) Access to live chat support 
2) Longer phone support hours
</v>
      </c>
      <c r="E8" s="47" t="str">
        <f>IFERROR(__xludf.DUMMYFUNCTION("""COMPUTED_VALUE"""),"$")</f>
        <v>$</v>
      </c>
      <c r="F8" s="15">
        <f>IFERROR(__xludf.DUMMYFUNCTION("""COMPUTED_VALUE"""),8.0)</f>
        <v>8</v>
      </c>
      <c r="G8" s="14" t="str">
        <f>IFERROR(__xludf.DUMMYFUNCTION("""COMPUTED_VALUE"""),"Current Sprint")</f>
        <v>Current Sprint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23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