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Sheet'!$E$1:$AB$42</definedName>
    <definedName name="_xlnm.Print_Area" localSheetId="4">'Location Plan &amp; Summary'!$B$1:$Q$89</definedName>
    <definedName name="_xlnm.Print_Area" localSheetId="5">'MCC Data'!$A$1:$Y$199</definedName>
    <definedName name="_xlnm.Print_Area" localSheetId="6">'PCU Data'!$A$1:$L$201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D41" i="22" l="1"/>
  <c r="G32" i="26" l="1"/>
  <c r="F32" i="26"/>
  <c r="F5" i="17"/>
  <c r="F4" i="17"/>
  <c r="F3" i="17"/>
  <c r="A5" i="17"/>
  <c r="A4" i="17"/>
  <c r="A3" i="17"/>
  <c r="X104" i="15" l="1"/>
  <c r="W104" i="15"/>
  <c r="V104" i="15"/>
  <c r="U104" i="15"/>
  <c r="U198" i="15" s="1"/>
  <c r="T104" i="15"/>
  <c r="S104" i="15"/>
  <c r="R104" i="15"/>
  <c r="X103" i="15"/>
  <c r="W103" i="15"/>
  <c r="V103" i="15"/>
  <c r="U103" i="15"/>
  <c r="T103" i="15"/>
  <c r="Y103" i="15" s="1"/>
  <c r="S103" i="15"/>
  <c r="R103" i="15"/>
  <c r="X102" i="15"/>
  <c r="W102" i="15"/>
  <c r="V102" i="15"/>
  <c r="U102" i="15"/>
  <c r="T102" i="15"/>
  <c r="S102" i="15"/>
  <c r="R102" i="15"/>
  <c r="X101" i="15"/>
  <c r="W101" i="15"/>
  <c r="V101" i="15"/>
  <c r="U101" i="15"/>
  <c r="T101" i="15"/>
  <c r="S101" i="15"/>
  <c r="R101" i="15"/>
  <c r="X100" i="15"/>
  <c r="W100" i="15"/>
  <c r="V100" i="15"/>
  <c r="U100" i="15"/>
  <c r="T100" i="15"/>
  <c r="S100" i="15"/>
  <c r="R100" i="15"/>
  <c r="X99" i="15"/>
  <c r="W99" i="15"/>
  <c r="V99" i="15"/>
  <c r="U99" i="15"/>
  <c r="T99" i="15"/>
  <c r="Y99" i="15" s="1"/>
  <c r="S99" i="15"/>
  <c r="R99" i="15"/>
  <c r="X98" i="15"/>
  <c r="W98" i="15"/>
  <c r="V98" i="15"/>
  <c r="U98" i="15"/>
  <c r="T98" i="15"/>
  <c r="S98" i="15"/>
  <c r="R98" i="15"/>
  <c r="X97" i="15"/>
  <c r="W97" i="15"/>
  <c r="V97" i="15"/>
  <c r="U97" i="15"/>
  <c r="T97" i="15"/>
  <c r="S97" i="15"/>
  <c r="R97" i="15"/>
  <c r="X96" i="15"/>
  <c r="W96" i="15"/>
  <c r="V96" i="15"/>
  <c r="U96" i="15"/>
  <c r="Y96" i="15" s="1"/>
  <c r="T96" i="15"/>
  <c r="S96" i="15"/>
  <c r="R96" i="15"/>
  <c r="X95" i="15"/>
  <c r="W95" i="15"/>
  <c r="V95" i="15"/>
  <c r="U95" i="15"/>
  <c r="T95" i="15"/>
  <c r="Y95" i="15" s="1"/>
  <c r="S95" i="15"/>
  <c r="R95" i="15"/>
  <c r="X94" i="15"/>
  <c r="W94" i="15"/>
  <c r="W189" i="15" s="1"/>
  <c r="V94" i="15"/>
  <c r="U94" i="15"/>
  <c r="T94" i="15"/>
  <c r="S94" i="15"/>
  <c r="R94" i="15"/>
  <c r="X93" i="15"/>
  <c r="W93" i="15"/>
  <c r="V93" i="15"/>
  <c r="U93" i="15"/>
  <c r="T93" i="15"/>
  <c r="S93" i="15"/>
  <c r="R93" i="15"/>
  <c r="Y93" i="15" s="1"/>
  <c r="X92" i="15"/>
  <c r="W92" i="15"/>
  <c r="V92" i="15"/>
  <c r="U92" i="15"/>
  <c r="T92" i="15"/>
  <c r="S92" i="15"/>
  <c r="R92" i="15"/>
  <c r="X91" i="15"/>
  <c r="W91" i="15"/>
  <c r="V91" i="15"/>
  <c r="U91" i="15"/>
  <c r="T91" i="15"/>
  <c r="Y91" i="15" s="1"/>
  <c r="S91" i="15"/>
  <c r="R91" i="15"/>
  <c r="X90" i="15"/>
  <c r="W90" i="15"/>
  <c r="V90" i="15"/>
  <c r="U90" i="15"/>
  <c r="T90" i="15"/>
  <c r="S90" i="15"/>
  <c r="R90" i="15"/>
  <c r="X89" i="15"/>
  <c r="W89" i="15"/>
  <c r="V89" i="15"/>
  <c r="U89" i="15"/>
  <c r="T89" i="15"/>
  <c r="S89" i="15"/>
  <c r="R89" i="15"/>
  <c r="Y89" i="15" s="1"/>
  <c r="X88" i="15"/>
  <c r="W88" i="15"/>
  <c r="V88" i="15"/>
  <c r="U88" i="15"/>
  <c r="Y88" i="15" s="1"/>
  <c r="T88" i="15"/>
  <c r="S88" i="15"/>
  <c r="R88" i="15"/>
  <c r="X87" i="15"/>
  <c r="W87" i="15"/>
  <c r="V87" i="15"/>
  <c r="U87" i="15"/>
  <c r="T87" i="15"/>
  <c r="Y87" i="15" s="1"/>
  <c r="S87" i="15"/>
  <c r="R87" i="15"/>
  <c r="X86" i="15"/>
  <c r="W86" i="15"/>
  <c r="V86" i="15"/>
  <c r="U86" i="15"/>
  <c r="T86" i="15"/>
  <c r="S86" i="15"/>
  <c r="R86" i="15"/>
  <c r="X85" i="15"/>
  <c r="W85" i="15"/>
  <c r="V85" i="15"/>
  <c r="V180" i="15" s="1"/>
  <c r="U85" i="15"/>
  <c r="T85" i="15"/>
  <c r="S85" i="15"/>
  <c r="R85" i="15"/>
  <c r="X84" i="15"/>
  <c r="W84" i="15"/>
  <c r="V84" i="15"/>
  <c r="U84" i="15"/>
  <c r="Y84" i="15" s="1"/>
  <c r="T84" i="15"/>
  <c r="S84" i="15"/>
  <c r="R84" i="15"/>
  <c r="X83" i="15"/>
  <c r="W83" i="15"/>
  <c r="V83" i="15"/>
  <c r="U83" i="15"/>
  <c r="T83" i="15"/>
  <c r="Y83" i="15" s="1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Y80" i="15" s="1"/>
  <c r="T80" i="15"/>
  <c r="S80" i="15"/>
  <c r="R80" i="15"/>
  <c r="X79" i="15"/>
  <c r="W79" i="15"/>
  <c r="V79" i="15"/>
  <c r="U79" i="15"/>
  <c r="T79" i="15"/>
  <c r="Y79" i="15" s="1"/>
  <c r="S79" i="15"/>
  <c r="R79" i="15"/>
  <c r="X78" i="15"/>
  <c r="W78" i="15"/>
  <c r="W173" i="15" s="1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Y76" i="15" s="1"/>
  <c r="T76" i="15"/>
  <c r="S76" i="15"/>
  <c r="R76" i="15"/>
  <c r="X75" i="15"/>
  <c r="W75" i="15"/>
  <c r="V75" i="15"/>
  <c r="U75" i="15"/>
  <c r="T75" i="15"/>
  <c r="Y75" i="15" s="1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Y73" i="15" s="1"/>
  <c r="X72" i="15"/>
  <c r="W72" i="15"/>
  <c r="V72" i="15"/>
  <c r="U72" i="15"/>
  <c r="T72" i="15"/>
  <c r="S72" i="15"/>
  <c r="R72" i="15"/>
  <c r="X71" i="15"/>
  <c r="W71" i="15"/>
  <c r="V71" i="15"/>
  <c r="U71" i="15"/>
  <c r="T71" i="15"/>
  <c r="Y71" i="15" s="1"/>
  <c r="S71" i="15"/>
  <c r="R71" i="15"/>
  <c r="X70" i="15"/>
  <c r="W70" i="15"/>
  <c r="V70" i="15"/>
  <c r="U70" i="15"/>
  <c r="T70" i="15"/>
  <c r="S70" i="15"/>
  <c r="R70" i="15"/>
  <c r="X69" i="15"/>
  <c r="W69" i="15"/>
  <c r="V69" i="15"/>
  <c r="V164" i="15" s="1"/>
  <c r="U69" i="15"/>
  <c r="T69" i="15"/>
  <c r="S69" i="15"/>
  <c r="R69" i="15"/>
  <c r="X68" i="15"/>
  <c r="W68" i="15"/>
  <c r="V68" i="15"/>
  <c r="U68" i="15"/>
  <c r="Y68" i="15" s="1"/>
  <c r="T68" i="15"/>
  <c r="S68" i="15"/>
  <c r="R68" i="15"/>
  <c r="X67" i="15"/>
  <c r="W67" i="15"/>
  <c r="V67" i="15"/>
  <c r="U67" i="15"/>
  <c r="T67" i="15"/>
  <c r="Y67" i="15" s="1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S65" i="15"/>
  <c r="R65" i="15"/>
  <c r="X64" i="15"/>
  <c r="W64" i="15"/>
  <c r="V64" i="15"/>
  <c r="U64" i="15"/>
  <c r="Y64" i="15" s="1"/>
  <c r="T64" i="15"/>
  <c r="S64" i="15"/>
  <c r="R64" i="15"/>
  <c r="X63" i="15"/>
  <c r="W63" i="15"/>
  <c r="V63" i="15"/>
  <c r="U63" i="15"/>
  <c r="T63" i="15"/>
  <c r="Y63" i="15" s="1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Y59" i="15" s="1"/>
  <c r="S59" i="15"/>
  <c r="R59" i="15"/>
  <c r="X58" i="15"/>
  <c r="W58" i="15"/>
  <c r="V58" i="15"/>
  <c r="U58" i="15"/>
  <c r="T58" i="15"/>
  <c r="S58" i="15"/>
  <c r="S153" i="15" s="1"/>
  <c r="R58" i="15"/>
  <c r="X57" i="15"/>
  <c r="W57" i="15"/>
  <c r="V57" i="15"/>
  <c r="U57" i="15"/>
  <c r="T57" i="15"/>
  <c r="S57" i="15"/>
  <c r="R57" i="15"/>
  <c r="X56" i="15"/>
  <c r="W56" i="15"/>
  <c r="V56" i="15"/>
  <c r="U56" i="15"/>
  <c r="Y56" i="15" s="1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Y53" i="15" s="1"/>
  <c r="X52" i="15"/>
  <c r="W52" i="15"/>
  <c r="V52" i="15"/>
  <c r="U52" i="15"/>
  <c r="Y52" i="15" s="1"/>
  <c r="T52" i="15"/>
  <c r="S52" i="15"/>
  <c r="R52" i="15"/>
  <c r="X51" i="15"/>
  <c r="W51" i="15"/>
  <c r="V51" i="15"/>
  <c r="U51" i="15"/>
  <c r="T51" i="15"/>
  <c r="T147" i="15" s="1"/>
  <c r="S51" i="15"/>
  <c r="R51" i="15"/>
  <c r="X50" i="15"/>
  <c r="W50" i="15"/>
  <c r="W146" i="15" s="1"/>
  <c r="V50" i="15"/>
  <c r="U50" i="15"/>
  <c r="T50" i="15"/>
  <c r="S50" i="15"/>
  <c r="R50" i="15"/>
  <c r="X49" i="15"/>
  <c r="W49" i="15"/>
  <c r="V49" i="15"/>
  <c r="V145" i="15" s="1"/>
  <c r="U49" i="15"/>
  <c r="T49" i="15"/>
  <c r="S49" i="15"/>
  <c r="R49" i="15"/>
  <c r="X48" i="15"/>
  <c r="W48" i="15"/>
  <c r="V48" i="15"/>
  <c r="U48" i="15"/>
  <c r="Y48" i="15" s="1"/>
  <c r="T48" i="15"/>
  <c r="S48" i="15"/>
  <c r="R48" i="15"/>
  <c r="X47" i="15"/>
  <c r="W47" i="15"/>
  <c r="V47" i="15"/>
  <c r="U47" i="15"/>
  <c r="T47" i="15"/>
  <c r="Y47" i="15" s="1"/>
  <c r="S47" i="15"/>
  <c r="R47" i="15"/>
  <c r="X46" i="15"/>
  <c r="W46" i="15"/>
  <c r="W142" i="15" s="1"/>
  <c r="V46" i="15"/>
  <c r="U46" i="15"/>
  <c r="T46" i="15"/>
  <c r="S46" i="15"/>
  <c r="S142" i="15" s="1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X139" i="15" s="1"/>
  <c r="W43" i="15"/>
  <c r="V43" i="15"/>
  <c r="U43" i="15"/>
  <c r="T43" i="15"/>
  <c r="Y43" i="15" s="1"/>
  <c r="S43" i="15"/>
  <c r="R43" i="15"/>
  <c r="X42" i="15"/>
  <c r="W42" i="15"/>
  <c r="V42" i="15"/>
  <c r="U42" i="15"/>
  <c r="T42" i="15"/>
  <c r="S42" i="15"/>
  <c r="S138" i="15" s="1"/>
  <c r="R42" i="15"/>
  <c r="X41" i="15"/>
  <c r="W41" i="15"/>
  <c r="V41" i="15"/>
  <c r="V137" i="15" s="1"/>
  <c r="U41" i="15"/>
  <c r="T41" i="15"/>
  <c r="S41" i="15"/>
  <c r="R41" i="15"/>
  <c r="X40" i="15"/>
  <c r="W40" i="15"/>
  <c r="V40" i="15"/>
  <c r="U40" i="15"/>
  <c r="U136" i="15" s="1"/>
  <c r="T40" i="15"/>
  <c r="S40" i="15"/>
  <c r="R40" i="15"/>
  <c r="X39" i="15"/>
  <c r="X135" i="15" s="1"/>
  <c r="W39" i="15"/>
  <c r="V39" i="15"/>
  <c r="U39" i="15"/>
  <c r="T39" i="15"/>
  <c r="Y39" i="15" s="1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Y37" i="15" s="1"/>
  <c r="X36" i="15"/>
  <c r="W36" i="15"/>
  <c r="V36" i="15"/>
  <c r="U36" i="15"/>
  <c r="Y36" i="15" s="1"/>
  <c r="T36" i="15"/>
  <c r="S36" i="15"/>
  <c r="R36" i="15"/>
  <c r="X35" i="15"/>
  <c r="W35" i="15"/>
  <c r="V35" i="15"/>
  <c r="U35" i="15"/>
  <c r="T35" i="15"/>
  <c r="T131" i="15" s="1"/>
  <c r="S35" i="15"/>
  <c r="R35" i="15"/>
  <c r="X34" i="15"/>
  <c r="W34" i="15"/>
  <c r="W130" i="15" s="1"/>
  <c r="V34" i="15"/>
  <c r="U34" i="15"/>
  <c r="T34" i="15"/>
  <c r="S34" i="15"/>
  <c r="R34" i="15"/>
  <c r="X33" i="15"/>
  <c r="W33" i="15"/>
  <c r="V33" i="15"/>
  <c r="V129" i="15" s="1"/>
  <c r="U33" i="15"/>
  <c r="T33" i="15"/>
  <c r="S33" i="15"/>
  <c r="R33" i="15"/>
  <c r="R129" i="15" s="1"/>
  <c r="X32" i="15"/>
  <c r="W32" i="15"/>
  <c r="V32" i="15"/>
  <c r="U32" i="15"/>
  <c r="U128" i="15" s="1"/>
  <c r="T32" i="15"/>
  <c r="S32" i="15"/>
  <c r="R32" i="15"/>
  <c r="X31" i="15"/>
  <c r="W31" i="15"/>
  <c r="V31" i="15"/>
  <c r="U31" i="15"/>
  <c r="T31" i="15"/>
  <c r="Y31" i="15" s="1"/>
  <c r="S31" i="15"/>
  <c r="R31" i="15"/>
  <c r="X30" i="15"/>
  <c r="W30" i="15"/>
  <c r="V30" i="15"/>
  <c r="U30" i="15"/>
  <c r="T30" i="15"/>
  <c r="S30" i="15"/>
  <c r="R30" i="15"/>
  <c r="X29" i="15"/>
  <c r="W29" i="15"/>
  <c r="V29" i="15"/>
  <c r="U29" i="15"/>
  <c r="T29" i="15"/>
  <c r="S29" i="15"/>
  <c r="R29" i="15"/>
  <c r="X28" i="15"/>
  <c r="W28" i="15"/>
  <c r="V28" i="15"/>
  <c r="U28" i="15"/>
  <c r="U124" i="15" s="1"/>
  <c r="T28" i="15"/>
  <c r="S28" i="15"/>
  <c r="R28" i="15"/>
  <c r="X27" i="15"/>
  <c r="X123" i="15" s="1"/>
  <c r="W27" i="15"/>
  <c r="V27" i="15"/>
  <c r="U27" i="15"/>
  <c r="T27" i="15"/>
  <c r="Y27" i="15" s="1"/>
  <c r="S27" i="15"/>
  <c r="R27" i="15"/>
  <c r="X26" i="15"/>
  <c r="W26" i="15"/>
  <c r="V26" i="15"/>
  <c r="U26" i="15"/>
  <c r="T26" i="15"/>
  <c r="S26" i="15"/>
  <c r="S122" i="15" s="1"/>
  <c r="R26" i="15"/>
  <c r="X25" i="15"/>
  <c r="W25" i="15"/>
  <c r="V25" i="15"/>
  <c r="V121" i="15" s="1"/>
  <c r="U25" i="15"/>
  <c r="T25" i="15"/>
  <c r="S25" i="15"/>
  <c r="R25" i="15"/>
  <c r="X24" i="15"/>
  <c r="W24" i="15"/>
  <c r="V24" i="15"/>
  <c r="U24" i="15"/>
  <c r="U120" i="15" s="1"/>
  <c r="T24" i="15"/>
  <c r="S24" i="15"/>
  <c r="R24" i="15"/>
  <c r="X23" i="15"/>
  <c r="W23" i="15"/>
  <c r="V23" i="15"/>
  <c r="U23" i="15"/>
  <c r="T23" i="15"/>
  <c r="T119" i="15" s="1"/>
  <c r="S23" i="15"/>
  <c r="R23" i="15"/>
  <c r="X22" i="15"/>
  <c r="W22" i="15"/>
  <c r="V22" i="15"/>
  <c r="U22" i="15"/>
  <c r="T22" i="15"/>
  <c r="S22" i="15"/>
  <c r="R22" i="15"/>
  <c r="X21" i="15"/>
  <c r="W21" i="15"/>
  <c r="V21" i="15"/>
  <c r="V117" i="15" s="1"/>
  <c r="U21" i="15"/>
  <c r="T21" i="15"/>
  <c r="S21" i="15"/>
  <c r="R21" i="15"/>
  <c r="Y21" i="15" s="1"/>
  <c r="X20" i="15"/>
  <c r="W20" i="15"/>
  <c r="V20" i="15"/>
  <c r="U20" i="15"/>
  <c r="T20" i="15"/>
  <c r="S20" i="15"/>
  <c r="R20" i="15"/>
  <c r="X19" i="15"/>
  <c r="X113" i="15" s="1"/>
  <c r="W19" i="15"/>
  <c r="V19" i="15"/>
  <c r="U19" i="15"/>
  <c r="T19" i="15"/>
  <c r="T115" i="15" s="1"/>
  <c r="S19" i="15"/>
  <c r="R19" i="15"/>
  <c r="X18" i="15"/>
  <c r="W18" i="15"/>
  <c r="W115" i="15" s="1"/>
  <c r="V18" i="15"/>
  <c r="U18" i="15"/>
  <c r="T18" i="15"/>
  <c r="S18" i="15"/>
  <c r="S115" i="15" s="1"/>
  <c r="R18" i="15"/>
  <c r="X17" i="15"/>
  <c r="W17" i="15"/>
  <c r="V17" i="15"/>
  <c r="V114" i="15" s="1"/>
  <c r="U17" i="15"/>
  <c r="T17" i="15"/>
  <c r="S17" i="15"/>
  <c r="R17" i="15"/>
  <c r="R113" i="15" s="1"/>
  <c r="X16" i="15"/>
  <c r="W16" i="15"/>
  <c r="V16" i="15"/>
  <c r="U16" i="15"/>
  <c r="U112" i="15" s="1"/>
  <c r="T16" i="15"/>
  <c r="S16" i="15"/>
  <c r="R16" i="15"/>
  <c r="X15" i="15"/>
  <c r="X111" i="15" s="1"/>
  <c r="W15" i="15"/>
  <c r="V15" i="15"/>
  <c r="U15" i="15"/>
  <c r="T15" i="15"/>
  <c r="T111" i="15" s="1"/>
  <c r="S15" i="15"/>
  <c r="R15" i="15"/>
  <c r="X14" i="15"/>
  <c r="W14" i="15"/>
  <c r="W110" i="15" s="1"/>
  <c r="V14" i="15"/>
  <c r="U14" i="15"/>
  <c r="T14" i="15"/>
  <c r="S14" i="15"/>
  <c r="S110" i="15" s="1"/>
  <c r="R14" i="15"/>
  <c r="X13" i="15"/>
  <c r="W13" i="15"/>
  <c r="V13" i="15"/>
  <c r="V109" i="15" s="1"/>
  <c r="U13" i="15"/>
  <c r="T13" i="15"/>
  <c r="S13" i="15"/>
  <c r="R13" i="15"/>
  <c r="R109" i="15" s="1"/>
  <c r="X12" i="15"/>
  <c r="W12" i="15"/>
  <c r="V12" i="15"/>
  <c r="U12" i="15"/>
  <c r="U108" i="15" s="1"/>
  <c r="T12" i="15"/>
  <c r="S12" i="15"/>
  <c r="R12" i="15"/>
  <c r="X11" i="15"/>
  <c r="X107" i="15" s="1"/>
  <c r="W11" i="15"/>
  <c r="V11" i="15"/>
  <c r="U11" i="15"/>
  <c r="T11" i="15"/>
  <c r="T107" i="15" s="1"/>
  <c r="S11" i="15"/>
  <c r="R11" i="15"/>
  <c r="X10" i="15"/>
  <c r="W10" i="15"/>
  <c r="W106" i="15" s="1"/>
  <c r="V10" i="15"/>
  <c r="U10" i="15"/>
  <c r="T10" i="15"/>
  <c r="S10" i="15"/>
  <c r="S106" i="15" s="1"/>
  <c r="R10" i="15"/>
  <c r="X9" i="15"/>
  <c r="W9" i="15"/>
  <c r="V9" i="15"/>
  <c r="V106" i="15" s="1"/>
  <c r="U9" i="15"/>
  <c r="T9" i="15"/>
  <c r="S9" i="15"/>
  <c r="R9" i="15"/>
  <c r="R106" i="15" s="1"/>
  <c r="S126" i="15"/>
  <c r="R108" i="15"/>
  <c r="Y55" i="15"/>
  <c r="F5" i="15"/>
  <c r="F4" i="15"/>
  <c r="F3" i="15"/>
  <c r="A5" i="15"/>
  <c r="A4" i="15"/>
  <c r="A3" i="15"/>
  <c r="T110" i="15" l="1"/>
  <c r="T135" i="15"/>
  <c r="V112" i="15"/>
  <c r="U144" i="15"/>
  <c r="Y23" i="15"/>
  <c r="R117" i="15"/>
  <c r="T162" i="15"/>
  <c r="Y11" i="15"/>
  <c r="T106" i="15"/>
  <c r="V108" i="15"/>
  <c r="X110" i="15"/>
  <c r="S113" i="15"/>
  <c r="U171" i="15"/>
  <c r="Y15" i="15"/>
  <c r="X106" i="15"/>
  <c r="S109" i="15"/>
  <c r="U111" i="15"/>
  <c r="W113" i="15"/>
  <c r="R149" i="15"/>
  <c r="Y19" i="15"/>
  <c r="Y35" i="15"/>
  <c r="Y51" i="15"/>
  <c r="U107" i="15"/>
  <c r="W109" i="15"/>
  <c r="R112" i="15"/>
  <c r="W114" i="15"/>
  <c r="R133" i="15"/>
  <c r="U117" i="15"/>
  <c r="U114" i="15"/>
  <c r="U115" i="15"/>
  <c r="S119" i="15"/>
  <c r="S116" i="15"/>
  <c r="S117" i="15"/>
  <c r="X120" i="15"/>
  <c r="X117" i="15"/>
  <c r="X118" i="15"/>
  <c r="V122" i="15"/>
  <c r="V119" i="15"/>
  <c r="V120" i="15"/>
  <c r="T124" i="15"/>
  <c r="T121" i="15"/>
  <c r="T122" i="15"/>
  <c r="R126" i="15"/>
  <c r="R123" i="15"/>
  <c r="R124" i="15"/>
  <c r="W127" i="15"/>
  <c r="W124" i="15"/>
  <c r="W125" i="15"/>
  <c r="U129" i="15"/>
  <c r="U126" i="15"/>
  <c r="U127" i="15"/>
  <c r="S131" i="15"/>
  <c r="S128" i="15"/>
  <c r="S129" i="15"/>
  <c r="X132" i="15"/>
  <c r="X129" i="15"/>
  <c r="X130" i="15"/>
  <c r="V134" i="15"/>
  <c r="V131" i="15"/>
  <c r="V132" i="15"/>
  <c r="T136" i="15"/>
  <c r="T133" i="15"/>
  <c r="T134" i="15"/>
  <c r="R138" i="15"/>
  <c r="R135" i="15"/>
  <c r="R136" i="15"/>
  <c r="W139" i="15"/>
  <c r="W136" i="15"/>
  <c r="W137" i="15"/>
  <c r="U141" i="15"/>
  <c r="U138" i="15"/>
  <c r="U139" i="15"/>
  <c r="S143" i="15"/>
  <c r="S140" i="15"/>
  <c r="S141" i="15"/>
  <c r="T144" i="15"/>
  <c r="T141" i="15"/>
  <c r="T142" i="15"/>
  <c r="R146" i="15"/>
  <c r="R143" i="15"/>
  <c r="R144" i="15"/>
  <c r="S147" i="15"/>
  <c r="S144" i="15"/>
  <c r="S145" i="15"/>
  <c r="X148" i="15"/>
  <c r="X145" i="15"/>
  <c r="X146" i="15"/>
  <c r="V150" i="15"/>
  <c r="V147" i="15"/>
  <c r="V148" i="15"/>
  <c r="T151" i="15"/>
  <c r="T152" i="15"/>
  <c r="T149" i="15"/>
  <c r="T150" i="15"/>
  <c r="R153" i="15"/>
  <c r="R154" i="15"/>
  <c r="R151" i="15"/>
  <c r="R152" i="15"/>
  <c r="W154" i="15"/>
  <c r="W155" i="15"/>
  <c r="Y155" i="15" s="1"/>
  <c r="W152" i="15"/>
  <c r="W153" i="15"/>
  <c r="U156" i="15"/>
  <c r="U157" i="15"/>
  <c r="U154" i="15"/>
  <c r="S158" i="15"/>
  <c r="S159" i="15"/>
  <c r="S156" i="15"/>
  <c r="S157" i="15"/>
  <c r="T159" i="15"/>
  <c r="T160" i="15"/>
  <c r="T157" i="15"/>
  <c r="T158" i="15"/>
  <c r="R161" i="15"/>
  <c r="R162" i="15"/>
  <c r="R159" i="15"/>
  <c r="T163" i="15"/>
  <c r="T164" i="15"/>
  <c r="T161" i="15"/>
  <c r="R165" i="15"/>
  <c r="R166" i="15"/>
  <c r="R163" i="15"/>
  <c r="R164" i="15"/>
  <c r="W166" i="15"/>
  <c r="W167" i="15"/>
  <c r="W164" i="15"/>
  <c r="W165" i="15"/>
  <c r="U168" i="15"/>
  <c r="U169" i="15"/>
  <c r="U166" i="15"/>
  <c r="U167" i="15"/>
  <c r="V169" i="15"/>
  <c r="V170" i="15"/>
  <c r="V167" i="15"/>
  <c r="V168" i="15"/>
  <c r="T171" i="15"/>
  <c r="T172" i="15"/>
  <c r="T169" i="15"/>
  <c r="T170" i="15"/>
  <c r="R173" i="15"/>
  <c r="R174" i="15"/>
  <c r="R171" i="15"/>
  <c r="R172" i="15"/>
  <c r="X175" i="15"/>
  <c r="X176" i="15"/>
  <c r="X173" i="15"/>
  <c r="X174" i="15"/>
  <c r="V177" i="15"/>
  <c r="V178" i="15"/>
  <c r="V175" i="15"/>
  <c r="V176" i="15"/>
  <c r="T179" i="15"/>
  <c r="T180" i="15"/>
  <c r="T177" i="15"/>
  <c r="R181" i="15"/>
  <c r="R182" i="15"/>
  <c r="Y182" i="15" s="1"/>
  <c r="R179" i="15"/>
  <c r="R180" i="15"/>
  <c r="S182" i="15"/>
  <c r="S183" i="15"/>
  <c r="S180" i="15"/>
  <c r="S181" i="15"/>
  <c r="X183" i="15"/>
  <c r="X184" i="15"/>
  <c r="X181" i="15"/>
  <c r="V185" i="15"/>
  <c r="V186" i="15"/>
  <c r="V183" i="15"/>
  <c r="V184" i="15"/>
  <c r="T187" i="15"/>
  <c r="T188" i="15"/>
  <c r="T185" i="15"/>
  <c r="T186" i="15"/>
  <c r="U188" i="15"/>
  <c r="U189" i="15"/>
  <c r="U186" i="15"/>
  <c r="V189" i="15"/>
  <c r="V190" i="15"/>
  <c r="V187" i="15"/>
  <c r="V188" i="15"/>
  <c r="T191" i="15"/>
  <c r="T192" i="15"/>
  <c r="T189" i="15"/>
  <c r="T190" i="15"/>
  <c r="R193" i="15"/>
  <c r="R194" i="15"/>
  <c r="R191" i="15"/>
  <c r="W194" i="15"/>
  <c r="W195" i="15"/>
  <c r="W192" i="15"/>
  <c r="W193" i="15"/>
  <c r="U196" i="15"/>
  <c r="U197" i="15"/>
  <c r="U194" i="15"/>
  <c r="U195" i="15"/>
  <c r="V197" i="15"/>
  <c r="V195" i="15"/>
  <c r="W198" i="15"/>
  <c r="W196" i="15"/>
  <c r="W197" i="15"/>
  <c r="X198" i="15"/>
  <c r="X197" i="15"/>
  <c r="Y12" i="15"/>
  <c r="Y16" i="15"/>
  <c r="Y20" i="15"/>
  <c r="Y24" i="15"/>
  <c r="Y28" i="15"/>
  <c r="Y32" i="15"/>
  <c r="Y40" i="15"/>
  <c r="Y44" i="15"/>
  <c r="Y60" i="15"/>
  <c r="Y72" i="15"/>
  <c r="Y92" i="15"/>
  <c r="Y100" i="15"/>
  <c r="Y104" i="15"/>
  <c r="U106" i="15"/>
  <c r="N32" i="26" s="1"/>
  <c r="R107" i="15"/>
  <c r="V107" i="15"/>
  <c r="S108" i="15"/>
  <c r="W108" i="15"/>
  <c r="T109" i="15"/>
  <c r="X109" i="15"/>
  <c r="U110" i="15"/>
  <c r="R111" i="15"/>
  <c r="V111" i="15"/>
  <c r="S112" i="15"/>
  <c r="W112" i="15"/>
  <c r="T113" i="15"/>
  <c r="X119" i="15"/>
  <c r="W126" i="15"/>
  <c r="V133" i="15"/>
  <c r="U140" i="15"/>
  <c r="R145" i="15"/>
  <c r="V149" i="15"/>
  <c r="U155" i="15"/>
  <c r="X182" i="15"/>
  <c r="R192" i="15"/>
  <c r="X116" i="15"/>
  <c r="X114" i="15"/>
  <c r="V118" i="15"/>
  <c r="V115" i="15"/>
  <c r="V116" i="15"/>
  <c r="T120" i="15"/>
  <c r="T117" i="15"/>
  <c r="T118" i="15"/>
  <c r="R122" i="15"/>
  <c r="R119" i="15"/>
  <c r="R120" i="15"/>
  <c r="W123" i="15"/>
  <c r="W120" i="15"/>
  <c r="W121" i="15"/>
  <c r="U125" i="15"/>
  <c r="U122" i="15"/>
  <c r="U123" i="15"/>
  <c r="V126" i="15"/>
  <c r="V123" i="15"/>
  <c r="V124" i="15"/>
  <c r="T128" i="15"/>
  <c r="T125" i="15"/>
  <c r="T126" i="15"/>
  <c r="Y126" i="15" s="1"/>
  <c r="R130" i="15"/>
  <c r="R127" i="15"/>
  <c r="R128" i="15"/>
  <c r="W131" i="15"/>
  <c r="W128" i="15"/>
  <c r="W129" i="15"/>
  <c r="U133" i="15"/>
  <c r="U130" i="15"/>
  <c r="U131" i="15"/>
  <c r="S135" i="15"/>
  <c r="S132" i="15"/>
  <c r="S133" i="15"/>
  <c r="X136" i="15"/>
  <c r="X133" i="15"/>
  <c r="X134" i="15"/>
  <c r="V138" i="15"/>
  <c r="V135" i="15"/>
  <c r="V136" i="15"/>
  <c r="T140" i="15"/>
  <c r="T137" i="15"/>
  <c r="T138" i="15"/>
  <c r="R142" i="15"/>
  <c r="R139" i="15"/>
  <c r="R140" i="15"/>
  <c r="W143" i="15"/>
  <c r="W140" i="15"/>
  <c r="W141" i="15"/>
  <c r="U145" i="15"/>
  <c r="U142" i="15"/>
  <c r="U143" i="15"/>
  <c r="W147" i="15"/>
  <c r="W144" i="15"/>
  <c r="W145" i="15"/>
  <c r="U149" i="15"/>
  <c r="U146" i="15"/>
  <c r="U147" i="15"/>
  <c r="S151" i="15"/>
  <c r="S148" i="15"/>
  <c r="S149" i="15"/>
  <c r="X151" i="15"/>
  <c r="X152" i="15"/>
  <c r="X149" i="15"/>
  <c r="V153" i="15"/>
  <c r="V154" i="15"/>
  <c r="V151" i="15"/>
  <c r="V152" i="15"/>
  <c r="T155" i="15"/>
  <c r="T156" i="15"/>
  <c r="T153" i="15"/>
  <c r="T154" i="15"/>
  <c r="R157" i="15"/>
  <c r="R158" i="15"/>
  <c r="R155" i="15"/>
  <c r="R156" i="15"/>
  <c r="W158" i="15"/>
  <c r="W159" i="15"/>
  <c r="W156" i="15"/>
  <c r="U160" i="15"/>
  <c r="U161" i="15"/>
  <c r="U158" i="15"/>
  <c r="U159" i="15"/>
  <c r="S162" i="15"/>
  <c r="S163" i="15"/>
  <c r="S160" i="15"/>
  <c r="S161" i="15"/>
  <c r="W162" i="15"/>
  <c r="W163" i="15"/>
  <c r="W160" i="15"/>
  <c r="W161" i="15"/>
  <c r="U164" i="15"/>
  <c r="U165" i="15"/>
  <c r="U162" i="15"/>
  <c r="U163" i="15"/>
  <c r="S166" i="15"/>
  <c r="S167" i="15"/>
  <c r="S164" i="15"/>
  <c r="S165" i="15"/>
  <c r="X167" i="15"/>
  <c r="X168" i="15"/>
  <c r="X165" i="15"/>
  <c r="S170" i="15"/>
  <c r="S171" i="15"/>
  <c r="S168" i="15"/>
  <c r="X171" i="15"/>
  <c r="X172" i="15"/>
  <c r="X169" i="15"/>
  <c r="X170" i="15"/>
  <c r="S174" i="15"/>
  <c r="S175" i="15"/>
  <c r="S172" i="15"/>
  <c r="S173" i="15"/>
  <c r="T175" i="15"/>
  <c r="T176" i="15"/>
  <c r="T173" i="15"/>
  <c r="T174" i="15"/>
  <c r="R177" i="15"/>
  <c r="R178" i="15"/>
  <c r="R175" i="15"/>
  <c r="W178" i="15"/>
  <c r="W179" i="15"/>
  <c r="W176" i="15"/>
  <c r="W177" i="15"/>
  <c r="U180" i="15"/>
  <c r="U181" i="15"/>
  <c r="U178" i="15"/>
  <c r="U179" i="15"/>
  <c r="W182" i="15"/>
  <c r="W183" i="15"/>
  <c r="W180" i="15"/>
  <c r="W181" i="15"/>
  <c r="U184" i="15"/>
  <c r="U185" i="15"/>
  <c r="U182" i="15"/>
  <c r="U183" i="15"/>
  <c r="S186" i="15"/>
  <c r="S187" i="15"/>
  <c r="S184" i="15"/>
  <c r="X187" i="15"/>
  <c r="X188" i="15"/>
  <c r="X185" i="15"/>
  <c r="X186" i="15"/>
  <c r="S190" i="15"/>
  <c r="S191" i="15"/>
  <c r="S188" i="15"/>
  <c r="Y188" i="15" s="1"/>
  <c r="S189" i="15"/>
  <c r="X191" i="15"/>
  <c r="X192" i="15"/>
  <c r="X189" i="15"/>
  <c r="X190" i="15"/>
  <c r="V193" i="15"/>
  <c r="V194" i="15"/>
  <c r="V191" i="15"/>
  <c r="V192" i="15"/>
  <c r="T195" i="15"/>
  <c r="T196" i="15"/>
  <c r="T193" i="15"/>
  <c r="R197" i="15"/>
  <c r="R198" i="15"/>
  <c r="R195" i="15"/>
  <c r="R196" i="15"/>
  <c r="Y9" i="15"/>
  <c r="Y13" i="15"/>
  <c r="Y17" i="15"/>
  <c r="Y25" i="15"/>
  <c r="Y29" i="15"/>
  <c r="Y33" i="15"/>
  <c r="Y41" i="15"/>
  <c r="Y45" i="15"/>
  <c r="Y49" i="15"/>
  <c r="Y57" i="15"/>
  <c r="Y61" i="15"/>
  <c r="Y65" i="15"/>
  <c r="Y69" i="15"/>
  <c r="Y77" i="15"/>
  <c r="Y81" i="15"/>
  <c r="Y85" i="15"/>
  <c r="Y97" i="15"/>
  <c r="Y101" i="15"/>
  <c r="S107" i="15"/>
  <c r="W107" i="15"/>
  <c r="T108" i="15"/>
  <c r="X108" i="15"/>
  <c r="U109" i="15"/>
  <c r="R110" i="15"/>
  <c r="Y110" i="15" s="1"/>
  <c r="V110" i="15"/>
  <c r="S111" i="15"/>
  <c r="W111" i="15"/>
  <c r="T112" i="15"/>
  <c r="X112" i="15"/>
  <c r="U113" i="15"/>
  <c r="R114" i="15"/>
  <c r="X115" i="15"/>
  <c r="S118" i="15"/>
  <c r="W122" i="15"/>
  <c r="R125" i="15"/>
  <c r="T127" i="15"/>
  <c r="X131" i="15"/>
  <c r="S134" i="15"/>
  <c r="W138" i="15"/>
  <c r="R141" i="15"/>
  <c r="T143" i="15"/>
  <c r="X147" i="15"/>
  <c r="S150" i="15"/>
  <c r="W157" i="15"/>
  <c r="X166" i="15"/>
  <c r="R176" i="15"/>
  <c r="S185" i="15"/>
  <c r="T194" i="15"/>
  <c r="T116" i="15"/>
  <c r="T114" i="15"/>
  <c r="R118" i="15"/>
  <c r="R115" i="15"/>
  <c r="Y115" i="15" s="1"/>
  <c r="R116" i="15"/>
  <c r="W119" i="15"/>
  <c r="W116" i="15"/>
  <c r="W117" i="15"/>
  <c r="U121" i="15"/>
  <c r="U118" i="15"/>
  <c r="U119" i="15"/>
  <c r="S123" i="15"/>
  <c r="S120" i="15"/>
  <c r="S121" i="15"/>
  <c r="X124" i="15"/>
  <c r="X121" i="15"/>
  <c r="X122" i="15"/>
  <c r="S127" i="15"/>
  <c r="S124" i="15"/>
  <c r="S125" i="15"/>
  <c r="X128" i="15"/>
  <c r="X125" i="15"/>
  <c r="X126" i="15"/>
  <c r="V130" i="15"/>
  <c r="V127" i="15"/>
  <c r="V128" i="15"/>
  <c r="T132" i="15"/>
  <c r="T129" i="15"/>
  <c r="T130" i="15"/>
  <c r="R134" i="15"/>
  <c r="R131" i="15"/>
  <c r="R132" i="15"/>
  <c r="W135" i="15"/>
  <c r="W132" i="15"/>
  <c r="W133" i="15"/>
  <c r="U137" i="15"/>
  <c r="U134" i="15"/>
  <c r="U135" i="15"/>
  <c r="S139" i="15"/>
  <c r="S136" i="15"/>
  <c r="S137" i="15"/>
  <c r="X140" i="15"/>
  <c r="X137" i="15"/>
  <c r="X138" i="15"/>
  <c r="V142" i="15"/>
  <c r="V139" i="15"/>
  <c r="V140" i="15"/>
  <c r="X144" i="15"/>
  <c r="X141" i="15"/>
  <c r="X142" i="15"/>
  <c r="V146" i="15"/>
  <c r="V143" i="15"/>
  <c r="V144" i="15"/>
  <c r="T148" i="15"/>
  <c r="T145" i="15"/>
  <c r="T146" i="15"/>
  <c r="R150" i="15"/>
  <c r="R147" i="15"/>
  <c r="R148" i="15"/>
  <c r="W150" i="15"/>
  <c r="W151" i="15"/>
  <c r="W148" i="15"/>
  <c r="W149" i="15"/>
  <c r="U152" i="15"/>
  <c r="U153" i="15"/>
  <c r="U150" i="15"/>
  <c r="U151" i="15"/>
  <c r="S154" i="15"/>
  <c r="S155" i="15"/>
  <c r="S152" i="15"/>
  <c r="X155" i="15"/>
  <c r="X156" i="15"/>
  <c r="X153" i="15"/>
  <c r="X154" i="15"/>
  <c r="V157" i="15"/>
  <c r="V158" i="15"/>
  <c r="V155" i="15"/>
  <c r="V156" i="15"/>
  <c r="X159" i="15"/>
  <c r="X160" i="15"/>
  <c r="X157" i="15"/>
  <c r="X158" i="15"/>
  <c r="V161" i="15"/>
  <c r="V162" i="15"/>
  <c r="V159" i="15"/>
  <c r="V160" i="15"/>
  <c r="X163" i="15"/>
  <c r="X164" i="15"/>
  <c r="X161" i="15"/>
  <c r="X162" i="15"/>
  <c r="V165" i="15"/>
  <c r="V166" i="15"/>
  <c r="Y166" i="15" s="1"/>
  <c r="V163" i="15"/>
  <c r="T167" i="15"/>
  <c r="T168" i="15"/>
  <c r="T165" i="15"/>
  <c r="T166" i="15"/>
  <c r="R169" i="15"/>
  <c r="R170" i="15"/>
  <c r="R167" i="15"/>
  <c r="R168" i="15"/>
  <c r="W170" i="15"/>
  <c r="W171" i="15"/>
  <c r="W168" i="15"/>
  <c r="W169" i="15"/>
  <c r="U172" i="15"/>
  <c r="U173" i="15"/>
  <c r="U170" i="15"/>
  <c r="V173" i="15"/>
  <c r="V174" i="15"/>
  <c r="V171" i="15"/>
  <c r="V172" i="15"/>
  <c r="W174" i="15"/>
  <c r="W175" i="15"/>
  <c r="W172" i="15"/>
  <c r="U176" i="15"/>
  <c r="U177" i="15"/>
  <c r="U174" i="15"/>
  <c r="U175" i="15"/>
  <c r="S178" i="15"/>
  <c r="S179" i="15"/>
  <c r="S176" i="15"/>
  <c r="S177" i="15"/>
  <c r="X179" i="15"/>
  <c r="X180" i="15"/>
  <c r="X177" i="15"/>
  <c r="X178" i="15"/>
  <c r="V181" i="15"/>
  <c r="V182" i="15"/>
  <c r="V179" i="15"/>
  <c r="T183" i="15"/>
  <c r="T184" i="15"/>
  <c r="T181" i="15"/>
  <c r="T182" i="15"/>
  <c r="R185" i="15"/>
  <c r="R186" i="15"/>
  <c r="R183" i="15"/>
  <c r="R184" i="15"/>
  <c r="W186" i="15"/>
  <c r="W187" i="15"/>
  <c r="W184" i="15"/>
  <c r="W185" i="15"/>
  <c r="R189" i="15"/>
  <c r="R190" i="15"/>
  <c r="R187" i="15"/>
  <c r="R188" i="15"/>
  <c r="W190" i="15"/>
  <c r="W191" i="15"/>
  <c r="W188" i="15"/>
  <c r="U192" i="15"/>
  <c r="U193" i="15"/>
  <c r="U190" i="15"/>
  <c r="U191" i="15"/>
  <c r="S194" i="15"/>
  <c r="S195" i="15"/>
  <c r="S192" i="15"/>
  <c r="S193" i="15"/>
  <c r="X195" i="15"/>
  <c r="X196" i="15"/>
  <c r="X193" i="15"/>
  <c r="X194" i="15"/>
  <c r="S198" i="15"/>
  <c r="S196" i="15"/>
  <c r="S197" i="15"/>
  <c r="Y197" i="15" s="1"/>
  <c r="T197" i="15"/>
  <c r="T198" i="15"/>
  <c r="Y10" i="15"/>
  <c r="Y14" i="15"/>
  <c r="Y18" i="15"/>
  <c r="Y22" i="15"/>
  <c r="Y26" i="15"/>
  <c r="Y30" i="15"/>
  <c r="Y34" i="15"/>
  <c r="Y38" i="15"/>
  <c r="Y42" i="15"/>
  <c r="Y46" i="15"/>
  <c r="Y50" i="15"/>
  <c r="Y54" i="15"/>
  <c r="Y58" i="15"/>
  <c r="Y62" i="15"/>
  <c r="Y66" i="15"/>
  <c r="Y70" i="15"/>
  <c r="Y74" i="15"/>
  <c r="Y78" i="15"/>
  <c r="Y82" i="15"/>
  <c r="Y86" i="15"/>
  <c r="Y90" i="15"/>
  <c r="Y94" i="15"/>
  <c r="Y98" i="15"/>
  <c r="Y102" i="15"/>
  <c r="V113" i="15"/>
  <c r="S114" i="15"/>
  <c r="U116" i="15"/>
  <c r="W118" i="15"/>
  <c r="R121" i="15"/>
  <c r="T123" i="15"/>
  <c r="V125" i="15"/>
  <c r="X127" i="15"/>
  <c r="S130" i="15"/>
  <c r="U132" i="15"/>
  <c r="W134" i="15"/>
  <c r="R137" i="15"/>
  <c r="T139" i="15"/>
  <c r="V141" i="15"/>
  <c r="X143" i="15"/>
  <c r="S146" i="15"/>
  <c r="U148" i="15"/>
  <c r="X150" i="15"/>
  <c r="R160" i="15"/>
  <c r="S169" i="15"/>
  <c r="T178" i="15"/>
  <c r="U187" i="15"/>
  <c r="V196" i="15"/>
  <c r="V198" i="15"/>
  <c r="H32" i="26"/>
  <c r="I32" i="26" s="1"/>
  <c r="Y134" i="15"/>
  <c r="Y198" i="15"/>
  <c r="Y140" i="15"/>
  <c r="E4" i="16"/>
  <c r="E5" i="16"/>
  <c r="K4" i="16"/>
  <c r="K5" i="16"/>
  <c r="C4" i="15"/>
  <c r="C5" i="15"/>
  <c r="H4" i="15"/>
  <c r="H5" i="15"/>
  <c r="B4" i="17"/>
  <c r="B5" i="17"/>
  <c r="H4" i="17"/>
  <c r="H5" i="17"/>
  <c r="H3" i="17"/>
  <c r="H3" i="15"/>
  <c r="K3" i="16"/>
  <c r="B3" i="17"/>
  <c r="C3" i="15"/>
  <c r="E3" i="16"/>
  <c r="C41" i="22"/>
  <c r="Y178" i="15" l="1"/>
  <c r="Y130" i="15"/>
  <c r="Y189" i="15"/>
  <c r="Y171" i="15"/>
  <c r="Y133" i="15"/>
  <c r="Y124" i="15"/>
  <c r="Y150" i="15"/>
  <c r="Y114" i="15"/>
  <c r="Y109" i="15"/>
  <c r="Y107" i="15"/>
  <c r="Y180" i="15"/>
  <c r="Y163" i="15"/>
  <c r="Y139" i="15"/>
  <c r="Y112" i="15"/>
  <c r="Y187" i="15"/>
  <c r="Y172" i="15"/>
  <c r="Y156" i="15"/>
  <c r="Y151" i="15"/>
  <c r="Y127" i="15"/>
  <c r="Y152" i="15"/>
  <c r="Y146" i="15"/>
  <c r="Y137" i="15"/>
  <c r="Y194" i="15"/>
  <c r="Y192" i="15"/>
  <c r="Y184" i="15"/>
  <c r="Y174" i="15"/>
  <c r="Y170" i="15"/>
  <c r="Y167" i="15"/>
  <c r="Y158" i="15"/>
  <c r="Y147" i="15"/>
  <c r="Y118" i="15"/>
  <c r="Y119" i="15"/>
  <c r="Y176" i="15"/>
  <c r="Y195" i="15"/>
  <c r="Y191" i="15"/>
  <c r="Y190" i="15"/>
  <c r="Y175" i="15"/>
  <c r="Y164" i="15"/>
  <c r="Y162" i="15"/>
  <c r="Y160" i="15"/>
  <c r="Y148" i="15"/>
  <c r="Y142" i="15"/>
  <c r="Y136" i="15"/>
  <c r="Y135" i="15"/>
  <c r="Y128" i="15"/>
  <c r="Y120" i="15"/>
  <c r="Y122" i="15"/>
  <c r="Y129" i="15"/>
  <c r="Y149" i="15"/>
  <c r="Y117" i="15"/>
  <c r="Y113" i="15"/>
  <c r="Y111" i="15"/>
  <c r="Y108" i="15"/>
  <c r="Y106" i="15"/>
  <c r="Y196" i="15"/>
  <c r="Y186" i="15"/>
  <c r="Y183" i="15"/>
  <c r="Y179" i="15"/>
  <c r="Y168" i="15"/>
  <c r="Y165" i="15"/>
  <c r="Y159" i="15"/>
  <c r="Y154" i="15"/>
  <c r="Y143" i="15"/>
  <c r="Y144" i="15"/>
  <c r="Y138" i="15"/>
  <c r="Y132" i="15"/>
  <c r="Y131" i="15"/>
  <c r="Y123" i="15"/>
  <c r="Y116" i="15"/>
  <c r="Y181" i="15"/>
  <c r="Y153" i="15"/>
  <c r="Y173" i="15"/>
  <c r="Y141" i="15"/>
  <c r="Y177" i="15"/>
  <c r="Y161" i="15"/>
  <c r="Y169" i="15"/>
  <c r="H33" i="26"/>
  <c r="Y121" i="15"/>
  <c r="Y185" i="15"/>
  <c r="Y125" i="15"/>
  <c r="Y157" i="15"/>
  <c r="Y145" i="15"/>
  <c r="Y193" i="15"/>
  <c r="C65" i="21"/>
  <c r="C66" i="21"/>
  <c r="C64" i="21"/>
  <c r="C62" i="21"/>
  <c r="C63" i="21"/>
  <c r="C61" i="21"/>
  <c r="A30" i="21"/>
  <c r="N33" i="26" l="1"/>
  <c r="N34" i="26" s="1"/>
  <c r="J10" i="16"/>
  <c r="F10" i="16"/>
  <c r="B150" i="15" l="1"/>
  <c r="C150" i="15"/>
  <c r="D150" i="15"/>
  <c r="E150" i="15"/>
  <c r="F150" i="15"/>
  <c r="G150" i="15"/>
  <c r="H150" i="15"/>
  <c r="J150" i="15"/>
  <c r="K150" i="15"/>
  <c r="L150" i="15"/>
  <c r="M150" i="15"/>
  <c r="N150" i="15"/>
  <c r="O150" i="15"/>
  <c r="P150" i="15"/>
  <c r="B151" i="15"/>
  <c r="C151" i="15"/>
  <c r="D151" i="15"/>
  <c r="E151" i="15"/>
  <c r="F151" i="15"/>
  <c r="G151" i="15"/>
  <c r="H151" i="15"/>
  <c r="J151" i="15"/>
  <c r="K151" i="15"/>
  <c r="L151" i="15"/>
  <c r="M151" i="15"/>
  <c r="N151" i="15"/>
  <c r="O151" i="15"/>
  <c r="P151" i="15"/>
  <c r="B152" i="15"/>
  <c r="C152" i="15"/>
  <c r="D152" i="15"/>
  <c r="E152" i="15"/>
  <c r="F152" i="15"/>
  <c r="G152" i="15"/>
  <c r="H152" i="15"/>
  <c r="J152" i="15"/>
  <c r="K152" i="15"/>
  <c r="L152" i="15"/>
  <c r="M152" i="15"/>
  <c r="N152" i="15"/>
  <c r="O152" i="15"/>
  <c r="P152" i="15"/>
  <c r="B153" i="15"/>
  <c r="C153" i="15"/>
  <c r="D153" i="15"/>
  <c r="E153" i="15"/>
  <c r="F153" i="15"/>
  <c r="G153" i="15"/>
  <c r="H153" i="15"/>
  <c r="J153" i="15"/>
  <c r="K153" i="15"/>
  <c r="L153" i="15"/>
  <c r="M153" i="15"/>
  <c r="N153" i="15"/>
  <c r="O153" i="15"/>
  <c r="P153" i="15"/>
  <c r="B154" i="15"/>
  <c r="C154" i="15"/>
  <c r="D154" i="15"/>
  <c r="E154" i="15"/>
  <c r="F154" i="15"/>
  <c r="G154" i="15"/>
  <c r="H154" i="15"/>
  <c r="J154" i="15"/>
  <c r="K154" i="15"/>
  <c r="L154" i="15"/>
  <c r="M154" i="15"/>
  <c r="N154" i="15"/>
  <c r="O154" i="15"/>
  <c r="P154" i="15"/>
  <c r="B155" i="15"/>
  <c r="C155" i="15"/>
  <c r="D155" i="15"/>
  <c r="E155" i="15"/>
  <c r="F155" i="15"/>
  <c r="G155" i="15"/>
  <c r="H155" i="15"/>
  <c r="J155" i="15"/>
  <c r="K155" i="15"/>
  <c r="L155" i="15"/>
  <c r="M155" i="15"/>
  <c r="N155" i="15"/>
  <c r="O155" i="15"/>
  <c r="P155" i="15"/>
  <c r="B156" i="15"/>
  <c r="C156" i="15"/>
  <c r="D156" i="15"/>
  <c r="E156" i="15"/>
  <c r="F156" i="15"/>
  <c r="G156" i="15"/>
  <c r="H156" i="15"/>
  <c r="J156" i="15"/>
  <c r="K156" i="15"/>
  <c r="L156" i="15"/>
  <c r="M156" i="15"/>
  <c r="N156" i="15"/>
  <c r="O156" i="15"/>
  <c r="P156" i="15"/>
  <c r="B157" i="15"/>
  <c r="C157" i="15"/>
  <c r="D157" i="15"/>
  <c r="E157" i="15"/>
  <c r="F157" i="15"/>
  <c r="G157" i="15"/>
  <c r="H157" i="15"/>
  <c r="J157" i="15"/>
  <c r="K157" i="15"/>
  <c r="L157" i="15"/>
  <c r="M157" i="15"/>
  <c r="N157" i="15"/>
  <c r="O157" i="15"/>
  <c r="P157" i="15"/>
  <c r="B158" i="15"/>
  <c r="C158" i="15"/>
  <c r="D158" i="15"/>
  <c r="E158" i="15"/>
  <c r="F158" i="15"/>
  <c r="G158" i="15"/>
  <c r="H158" i="15"/>
  <c r="J158" i="15"/>
  <c r="K158" i="15"/>
  <c r="L158" i="15"/>
  <c r="M158" i="15"/>
  <c r="N158" i="15"/>
  <c r="O158" i="15"/>
  <c r="P158" i="15"/>
  <c r="B159" i="15"/>
  <c r="C159" i="15"/>
  <c r="D159" i="15"/>
  <c r="E159" i="15"/>
  <c r="F159" i="15"/>
  <c r="G159" i="15"/>
  <c r="H159" i="15"/>
  <c r="J159" i="15"/>
  <c r="K159" i="15"/>
  <c r="L159" i="15"/>
  <c r="M159" i="15"/>
  <c r="N159" i="15"/>
  <c r="O159" i="15"/>
  <c r="P159" i="15"/>
  <c r="B160" i="15"/>
  <c r="C160" i="15"/>
  <c r="D160" i="15"/>
  <c r="E160" i="15"/>
  <c r="F160" i="15"/>
  <c r="G160" i="15"/>
  <c r="H160" i="15"/>
  <c r="J160" i="15"/>
  <c r="K160" i="15"/>
  <c r="L160" i="15"/>
  <c r="M160" i="15"/>
  <c r="N160" i="15"/>
  <c r="O160" i="15"/>
  <c r="P160" i="15"/>
  <c r="B161" i="15"/>
  <c r="C161" i="15"/>
  <c r="D161" i="15"/>
  <c r="E161" i="15"/>
  <c r="F161" i="15"/>
  <c r="G161" i="15"/>
  <c r="H161" i="15"/>
  <c r="J161" i="15"/>
  <c r="K161" i="15"/>
  <c r="L161" i="15"/>
  <c r="M161" i="15"/>
  <c r="N161" i="15"/>
  <c r="O161" i="15"/>
  <c r="P161" i="15"/>
  <c r="B162" i="15"/>
  <c r="C162" i="15"/>
  <c r="D162" i="15"/>
  <c r="E162" i="15"/>
  <c r="F162" i="15"/>
  <c r="G162" i="15"/>
  <c r="H162" i="15"/>
  <c r="J162" i="15"/>
  <c r="K162" i="15"/>
  <c r="L162" i="15"/>
  <c r="M162" i="15"/>
  <c r="N162" i="15"/>
  <c r="O162" i="15"/>
  <c r="P162" i="15"/>
  <c r="B163" i="15"/>
  <c r="C163" i="15"/>
  <c r="D163" i="15"/>
  <c r="E163" i="15"/>
  <c r="F163" i="15"/>
  <c r="G163" i="15"/>
  <c r="H163" i="15"/>
  <c r="J163" i="15"/>
  <c r="K163" i="15"/>
  <c r="L163" i="15"/>
  <c r="M163" i="15"/>
  <c r="N163" i="15"/>
  <c r="O163" i="15"/>
  <c r="P163" i="15"/>
  <c r="B164" i="15"/>
  <c r="C164" i="15"/>
  <c r="D164" i="15"/>
  <c r="E164" i="15"/>
  <c r="F164" i="15"/>
  <c r="G164" i="15"/>
  <c r="H164" i="15"/>
  <c r="J164" i="15"/>
  <c r="K164" i="15"/>
  <c r="L164" i="15"/>
  <c r="M164" i="15"/>
  <c r="N164" i="15"/>
  <c r="O164" i="15"/>
  <c r="P164" i="15"/>
  <c r="B165" i="15"/>
  <c r="C165" i="15"/>
  <c r="D165" i="15"/>
  <c r="E165" i="15"/>
  <c r="F165" i="15"/>
  <c r="G165" i="15"/>
  <c r="H165" i="15"/>
  <c r="J165" i="15"/>
  <c r="K165" i="15"/>
  <c r="L165" i="15"/>
  <c r="M165" i="15"/>
  <c r="N165" i="15"/>
  <c r="O165" i="15"/>
  <c r="P165" i="15"/>
  <c r="B166" i="15"/>
  <c r="C166" i="15"/>
  <c r="D166" i="15"/>
  <c r="E166" i="15"/>
  <c r="F166" i="15"/>
  <c r="G166" i="15"/>
  <c r="H166" i="15"/>
  <c r="J166" i="15"/>
  <c r="K166" i="15"/>
  <c r="L166" i="15"/>
  <c r="M166" i="15"/>
  <c r="N166" i="15"/>
  <c r="O166" i="15"/>
  <c r="P166" i="15"/>
  <c r="B167" i="15"/>
  <c r="C167" i="15"/>
  <c r="D167" i="15"/>
  <c r="E167" i="15"/>
  <c r="F167" i="15"/>
  <c r="G167" i="15"/>
  <c r="H167" i="15"/>
  <c r="J167" i="15"/>
  <c r="K167" i="15"/>
  <c r="L167" i="15"/>
  <c r="M167" i="15"/>
  <c r="N167" i="15"/>
  <c r="O167" i="15"/>
  <c r="P167" i="15"/>
  <c r="B168" i="15"/>
  <c r="C168" i="15"/>
  <c r="D168" i="15"/>
  <c r="E168" i="15"/>
  <c r="F168" i="15"/>
  <c r="G168" i="15"/>
  <c r="H168" i="15"/>
  <c r="J168" i="15"/>
  <c r="K168" i="15"/>
  <c r="L168" i="15"/>
  <c r="M168" i="15"/>
  <c r="N168" i="15"/>
  <c r="O168" i="15"/>
  <c r="P168" i="15"/>
  <c r="B169" i="15"/>
  <c r="C169" i="15"/>
  <c r="D169" i="15"/>
  <c r="E169" i="15"/>
  <c r="F169" i="15"/>
  <c r="G169" i="15"/>
  <c r="H169" i="15"/>
  <c r="J169" i="15"/>
  <c r="K169" i="15"/>
  <c r="L169" i="15"/>
  <c r="M169" i="15"/>
  <c r="N169" i="15"/>
  <c r="O169" i="15"/>
  <c r="P169" i="15"/>
  <c r="B170" i="15"/>
  <c r="C170" i="15"/>
  <c r="D170" i="15"/>
  <c r="E170" i="15"/>
  <c r="F170" i="15"/>
  <c r="G170" i="15"/>
  <c r="H170" i="15"/>
  <c r="J170" i="15"/>
  <c r="K170" i="15"/>
  <c r="L170" i="15"/>
  <c r="M170" i="15"/>
  <c r="N170" i="15"/>
  <c r="O170" i="15"/>
  <c r="P170" i="15"/>
  <c r="B171" i="15"/>
  <c r="C171" i="15"/>
  <c r="D171" i="15"/>
  <c r="E171" i="15"/>
  <c r="F171" i="15"/>
  <c r="G171" i="15"/>
  <c r="H171" i="15"/>
  <c r="J171" i="15"/>
  <c r="K171" i="15"/>
  <c r="L171" i="15"/>
  <c r="M171" i="15"/>
  <c r="N171" i="15"/>
  <c r="O171" i="15"/>
  <c r="P171" i="15"/>
  <c r="B172" i="15"/>
  <c r="C172" i="15"/>
  <c r="D172" i="15"/>
  <c r="E172" i="15"/>
  <c r="F172" i="15"/>
  <c r="G172" i="15"/>
  <c r="H172" i="15"/>
  <c r="J172" i="15"/>
  <c r="K172" i="15"/>
  <c r="L172" i="15"/>
  <c r="M172" i="15"/>
  <c r="N172" i="15"/>
  <c r="O172" i="15"/>
  <c r="P172" i="15"/>
  <c r="B173" i="15"/>
  <c r="C173" i="15"/>
  <c r="D173" i="15"/>
  <c r="E173" i="15"/>
  <c r="F173" i="15"/>
  <c r="G173" i="15"/>
  <c r="H173" i="15"/>
  <c r="J173" i="15"/>
  <c r="K173" i="15"/>
  <c r="L173" i="15"/>
  <c r="M173" i="15"/>
  <c r="N173" i="15"/>
  <c r="O173" i="15"/>
  <c r="P173" i="15"/>
  <c r="B174" i="15"/>
  <c r="C174" i="15"/>
  <c r="D174" i="15"/>
  <c r="E174" i="15"/>
  <c r="F174" i="15"/>
  <c r="G174" i="15"/>
  <c r="H174" i="15"/>
  <c r="J174" i="15"/>
  <c r="K174" i="15"/>
  <c r="L174" i="15"/>
  <c r="M174" i="15"/>
  <c r="N174" i="15"/>
  <c r="O174" i="15"/>
  <c r="P174" i="15"/>
  <c r="B175" i="15"/>
  <c r="C175" i="15"/>
  <c r="D175" i="15"/>
  <c r="E175" i="15"/>
  <c r="F175" i="15"/>
  <c r="G175" i="15"/>
  <c r="H175" i="15"/>
  <c r="J175" i="15"/>
  <c r="K175" i="15"/>
  <c r="L175" i="15"/>
  <c r="M175" i="15"/>
  <c r="N175" i="15"/>
  <c r="O175" i="15"/>
  <c r="P175" i="15"/>
  <c r="B176" i="15"/>
  <c r="C176" i="15"/>
  <c r="D176" i="15"/>
  <c r="E176" i="15"/>
  <c r="F176" i="15"/>
  <c r="G176" i="15"/>
  <c r="H176" i="15"/>
  <c r="J176" i="15"/>
  <c r="K176" i="15"/>
  <c r="L176" i="15"/>
  <c r="M176" i="15"/>
  <c r="N176" i="15"/>
  <c r="O176" i="15"/>
  <c r="P176" i="15"/>
  <c r="B177" i="15"/>
  <c r="C177" i="15"/>
  <c r="D177" i="15"/>
  <c r="E177" i="15"/>
  <c r="F177" i="15"/>
  <c r="G177" i="15"/>
  <c r="H177" i="15"/>
  <c r="J177" i="15"/>
  <c r="K177" i="15"/>
  <c r="L177" i="15"/>
  <c r="M177" i="15"/>
  <c r="N177" i="15"/>
  <c r="O177" i="15"/>
  <c r="P177" i="15"/>
  <c r="B178" i="15"/>
  <c r="C178" i="15"/>
  <c r="D178" i="15"/>
  <c r="E178" i="15"/>
  <c r="F178" i="15"/>
  <c r="G178" i="15"/>
  <c r="H178" i="15"/>
  <c r="J178" i="15"/>
  <c r="K178" i="15"/>
  <c r="L178" i="15"/>
  <c r="M178" i="15"/>
  <c r="N178" i="15"/>
  <c r="O178" i="15"/>
  <c r="P178" i="15"/>
  <c r="B179" i="15"/>
  <c r="C179" i="15"/>
  <c r="D179" i="15"/>
  <c r="E179" i="15"/>
  <c r="F179" i="15"/>
  <c r="G179" i="15"/>
  <c r="H179" i="15"/>
  <c r="J179" i="15"/>
  <c r="K179" i="15"/>
  <c r="L179" i="15"/>
  <c r="M179" i="15"/>
  <c r="N179" i="15"/>
  <c r="O179" i="15"/>
  <c r="P179" i="15"/>
  <c r="B180" i="15"/>
  <c r="C180" i="15"/>
  <c r="D180" i="15"/>
  <c r="E180" i="15"/>
  <c r="F180" i="15"/>
  <c r="G180" i="15"/>
  <c r="H180" i="15"/>
  <c r="J180" i="15"/>
  <c r="K180" i="15"/>
  <c r="L180" i="15"/>
  <c r="M180" i="15"/>
  <c r="N180" i="15"/>
  <c r="O180" i="15"/>
  <c r="P180" i="15"/>
  <c r="B181" i="15"/>
  <c r="C181" i="15"/>
  <c r="D181" i="15"/>
  <c r="E181" i="15"/>
  <c r="F181" i="15"/>
  <c r="G181" i="15"/>
  <c r="H181" i="15"/>
  <c r="J181" i="15"/>
  <c r="K181" i="15"/>
  <c r="L181" i="15"/>
  <c r="M181" i="15"/>
  <c r="N181" i="15"/>
  <c r="O181" i="15"/>
  <c r="P181" i="15"/>
  <c r="B182" i="15"/>
  <c r="C182" i="15"/>
  <c r="D182" i="15"/>
  <c r="E182" i="15"/>
  <c r="F182" i="15"/>
  <c r="G182" i="15"/>
  <c r="H182" i="15"/>
  <c r="J182" i="15"/>
  <c r="K182" i="15"/>
  <c r="L182" i="15"/>
  <c r="M182" i="15"/>
  <c r="N182" i="15"/>
  <c r="O182" i="15"/>
  <c r="P182" i="15"/>
  <c r="B183" i="15"/>
  <c r="C183" i="15"/>
  <c r="D183" i="15"/>
  <c r="E183" i="15"/>
  <c r="F183" i="15"/>
  <c r="G183" i="15"/>
  <c r="H183" i="15"/>
  <c r="J183" i="15"/>
  <c r="K183" i="15"/>
  <c r="L183" i="15"/>
  <c r="M183" i="15"/>
  <c r="N183" i="15"/>
  <c r="O183" i="15"/>
  <c r="P183" i="15"/>
  <c r="B184" i="15"/>
  <c r="C184" i="15"/>
  <c r="D184" i="15"/>
  <c r="E184" i="15"/>
  <c r="F184" i="15"/>
  <c r="G184" i="15"/>
  <c r="H184" i="15"/>
  <c r="J184" i="15"/>
  <c r="K184" i="15"/>
  <c r="L184" i="15"/>
  <c r="M184" i="15"/>
  <c r="N184" i="15"/>
  <c r="O184" i="15"/>
  <c r="P184" i="15"/>
  <c r="B185" i="15"/>
  <c r="C185" i="15"/>
  <c r="D185" i="15"/>
  <c r="E185" i="15"/>
  <c r="F185" i="15"/>
  <c r="G185" i="15"/>
  <c r="H185" i="15"/>
  <c r="J185" i="15"/>
  <c r="K185" i="15"/>
  <c r="L185" i="15"/>
  <c r="M185" i="15"/>
  <c r="N185" i="15"/>
  <c r="O185" i="15"/>
  <c r="P185" i="15"/>
  <c r="B186" i="15"/>
  <c r="C186" i="15"/>
  <c r="D186" i="15"/>
  <c r="E186" i="15"/>
  <c r="F186" i="15"/>
  <c r="G186" i="15"/>
  <c r="H186" i="15"/>
  <c r="J186" i="15"/>
  <c r="K186" i="15"/>
  <c r="L186" i="15"/>
  <c r="M186" i="15"/>
  <c r="N186" i="15"/>
  <c r="O186" i="15"/>
  <c r="P186" i="15"/>
  <c r="B187" i="15"/>
  <c r="C187" i="15"/>
  <c r="D187" i="15"/>
  <c r="E187" i="15"/>
  <c r="F187" i="15"/>
  <c r="G187" i="15"/>
  <c r="H187" i="15"/>
  <c r="J187" i="15"/>
  <c r="K187" i="15"/>
  <c r="L187" i="15"/>
  <c r="M187" i="15"/>
  <c r="N187" i="15"/>
  <c r="O187" i="15"/>
  <c r="P187" i="15"/>
  <c r="B188" i="15"/>
  <c r="C188" i="15"/>
  <c r="D188" i="15"/>
  <c r="E188" i="15"/>
  <c r="F188" i="15"/>
  <c r="G188" i="15"/>
  <c r="H188" i="15"/>
  <c r="J188" i="15"/>
  <c r="K188" i="15"/>
  <c r="L188" i="15"/>
  <c r="M188" i="15"/>
  <c r="N188" i="15"/>
  <c r="O188" i="15"/>
  <c r="P188" i="15"/>
  <c r="B189" i="15"/>
  <c r="C189" i="15"/>
  <c r="D189" i="15"/>
  <c r="E189" i="15"/>
  <c r="F189" i="15"/>
  <c r="G189" i="15"/>
  <c r="H189" i="15"/>
  <c r="J189" i="15"/>
  <c r="K189" i="15"/>
  <c r="L189" i="15"/>
  <c r="M189" i="15"/>
  <c r="N189" i="15"/>
  <c r="O189" i="15"/>
  <c r="P189" i="15"/>
  <c r="B190" i="15"/>
  <c r="C190" i="15"/>
  <c r="D190" i="15"/>
  <c r="E190" i="15"/>
  <c r="F190" i="15"/>
  <c r="G190" i="15"/>
  <c r="H190" i="15"/>
  <c r="J190" i="15"/>
  <c r="K190" i="15"/>
  <c r="L190" i="15"/>
  <c r="M190" i="15"/>
  <c r="N190" i="15"/>
  <c r="O190" i="15"/>
  <c r="P190" i="15"/>
  <c r="B191" i="15"/>
  <c r="C191" i="15"/>
  <c r="D191" i="15"/>
  <c r="E191" i="15"/>
  <c r="F191" i="15"/>
  <c r="G191" i="15"/>
  <c r="H191" i="15"/>
  <c r="J191" i="15"/>
  <c r="K191" i="15"/>
  <c r="L191" i="15"/>
  <c r="M191" i="15"/>
  <c r="N191" i="15"/>
  <c r="O191" i="15"/>
  <c r="P191" i="15"/>
  <c r="B192" i="15"/>
  <c r="C192" i="15"/>
  <c r="D192" i="15"/>
  <c r="E192" i="15"/>
  <c r="F192" i="15"/>
  <c r="G192" i="15"/>
  <c r="H192" i="15"/>
  <c r="J192" i="15"/>
  <c r="K192" i="15"/>
  <c r="L192" i="15"/>
  <c r="M192" i="15"/>
  <c r="N192" i="15"/>
  <c r="O192" i="15"/>
  <c r="P192" i="15"/>
  <c r="B193" i="15"/>
  <c r="C193" i="15"/>
  <c r="D193" i="15"/>
  <c r="E193" i="15"/>
  <c r="F193" i="15"/>
  <c r="G193" i="15"/>
  <c r="H193" i="15"/>
  <c r="J193" i="15"/>
  <c r="K193" i="15"/>
  <c r="L193" i="15"/>
  <c r="M193" i="15"/>
  <c r="N193" i="15"/>
  <c r="O193" i="15"/>
  <c r="P193" i="15"/>
  <c r="B194" i="15"/>
  <c r="C194" i="15"/>
  <c r="D194" i="15"/>
  <c r="E194" i="15"/>
  <c r="F194" i="15"/>
  <c r="G194" i="15"/>
  <c r="H194" i="15"/>
  <c r="J194" i="15"/>
  <c r="K194" i="15"/>
  <c r="L194" i="15"/>
  <c r="M194" i="15"/>
  <c r="N194" i="15"/>
  <c r="O194" i="15"/>
  <c r="P194" i="15"/>
  <c r="B195" i="15"/>
  <c r="C195" i="15"/>
  <c r="D195" i="15"/>
  <c r="E195" i="15"/>
  <c r="F195" i="15"/>
  <c r="G195" i="15"/>
  <c r="H195" i="15"/>
  <c r="J195" i="15"/>
  <c r="K195" i="15"/>
  <c r="L195" i="15"/>
  <c r="M195" i="15"/>
  <c r="N195" i="15"/>
  <c r="O195" i="15"/>
  <c r="P195" i="15"/>
  <c r="B196" i="15"/>
  <c r="C196" i="15"/>
  <c r="D196" i="15"/>
  <c r="E196" i="15"/>
  <c r="F196" i="15"/>
  <c r="G196" i="15"/>
  <c r="H196" i="15"/>
  <c r="J196" i="15"/>
  <c r="K196" i="15"/>
  <c r="L196" i="15"/>
  <c r="M196" i="15"/>
  <c r="N196" i="15"/>
  <c r="O196" i="15"/>
  <c r="P196" i="15"/>
  <c r="B197" i="15"/>
  <c r="C197" i="15"/>
  <c r="D197" i="15"/>
  <c r="E197" i="15"/>
  <c r="F197" i="15"/>
  <c r="G197" i="15"/>
  <c r="H197" i="15"/>
  <c r="J197" i="15"/>
  <c r="K197" i="15"/>
  <c r="L197" i="15"/>
  <c r="M197" i="15"/>
  <c r="N197" i="15"/>
  <c r="O197" i="15"/>
  <c r="P197" i="15"/>
  <c r="B198" i="15"/>
  <c r="C198" i="15"/>
  <c r="D198" i="15"/>
  <c r="E198" i="15"/>
  <c r="F198" i="15"/>
  <c r="G198" i="15"/>
  <c r="H198" i="15"/>
  <c r="J198" i="15"/>
  <c r="K198" i="15"/>
  <c r="L198" i="15"/>
  <c r="M198" i="15"/>
  <c r="N198" i="15"/>
  <c r="O198" i="15"/>
  <c r="P198" i="15"/>
  <c r="Q166" i="15" l="1"/>
  <c r="Q162" i="15"/>
  <c r="Q198" i="15"/>
  <c r="Q176" i="15"/>
  <c r="Q152" i="15"/>
  <c r="I197" i="15"/>
  <c r="I177" i="15"/>
  <c r="Q180" i="15"/>
  <c r="Q171" i="15"/>
  <c r="Q167" i="15"/>
  <c r="I190" i="15"/>
  <c r="Q165" i="15"/>
  <c r="Q154" i="15"/>
  <c r="Q194" i="15"/>
  <c r="Q184" i="15"/>
  <c r="Q196" i="15"/>
  <c r="I195" i="15"/>
  <c r="Q193" i="15"/>
  <c r="Q186" i="15"/>
  <c r="Q182" i="15"/>
  <c r="I179" i="15"/>
  <c r="I153" i="15"/>
  <c r="Q151" i="15"/>
  <c r="Q150" i="15"/>
  <c r="I150" i="15"/>
  <c r="Q192" i="15"/>
  <c r="Q188" i="15"/>
  <c r="I184" i="15"/>
  <c r="Q181" i="15"/>
  <c r="Q172" i="15"/>
  <c r="Q168" i="15"/>
  <c r="Q160" i="15"/>
  <c r="Q156" i="15"/>
  <c r="I155" i="15"/>
  <c r="Q190" i="15"/>
  <c r="I186" i="15"/>
  <c r="Q178" i="15"/>
  <c r="Q174" i="15"/>
  <c r="Q170" i="15"/>
  <c r="Q164" i="15"/>
  <c r="I161" i="15"/>
  <c r="Q158" i="15"/>
  <c r="I157" i="15"/>
  <c r="Q195" i="15"/>
  <c r="I192" i="15"/>
  <c r="I189" i="15"/>
  <c r="Q179" i="15"/>
  <c r="Q177" i="15"/>
  <c r="I172" i="15"/>
  <c r="Q157" i="15"/>
  <c r="Q155" i="15"/>
  <c r="Q153" i="15"/>
  <c r="I187" i="15"/>
  <c r="I164" i="15"/>
  <c r="Q161" i="15"/>
  <c r="I198" i="15"/>
  <c r="I194" i="15"/>
  <c r="I191" i="15"/>
  <c r="Q189" i="15"/>
  <c r="Q187" i="15"/>
  <c r="I185" i="15"/>
  <c r="I183" i="15"/>
  <c r="I180" i="15"/>
  <c r="I178" i="15"/>
  <c r="I176" i="15"/>
  <c r="I173" i="15"/>
  <c r="I169" i="15"/>
  <c r="I166" i="15"/>
  <c r="I162" i="15"/>
  <c r="I154" i="15"/>
  <c r="I152" i="15"/>
  <c r="Q175" i="15"/>
  <c r="Q163" i="15"/>
  <c r="I159" i="15"/>
  <c r="Q197" i="15"/>
  <c r="I182" i="15"/>
  <c r="I174" i="15"/>
  <c r="I170" i="15"/>
  <c r="I168" i="15"/>
  <c r="Q159" i="15"/>
  <c r="I196" i="15"/>
  <c r="I193" i="15"/>
  <c r="Q191" i="15"/>
  <c r="I188" i="15"/>
  <c r="Q185" i="15"/>
  <c r="Q183" i="15"/>
  <c r="I181" i="15"/>
  <c r="I175" i="15"/>
  <c r="Q173" i="15"/>
  <c r="I171" i="15"/>
  <c r="Q169" i="15"/>
  <c r="I167" i="15"/>
  <c r="I165" i="15"/>
  <c r="I163" i="15"/>
  <c r="I160" i="15"/>
  <c r="I158" i="15"/>
  <c r="I156" i="15"/>
  <c r="I151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G33" i="26" l="1"/>
  <c r="B41" i="26" s="1"/>
  <c r="A9" i="15"/>
  <c r="P26" i="26"/>
  <c r="A106" i="15" l="1"/>
  <c r="A10" i="15"/>
  <c r="A11" i="17"/>
  <c r="A108" i="17" l="1"/>
  <c r="A12" i="17"/>
  <c r="A11" i="15"/>
  <c r="A107" i="15"/>
  <c r="A109" i="17" l="1"/>
  <c r="A13" i="17"/>
  <c r="A108" i="15"/>
  <c r="A12" i="15"/>
  <c r="A13" i="15" l="1"/>
  <c r="A109" i="15"/>
  <c r="A14" i="17"/>
  <c r="A110" i="17"/>
  <c r="A111" i="17" l="1"/>
  <c r="A15" i="17"/>
  <c r="A14" i="15"/>
  <c r="A110" i="15"/>
  <c r="A112" i="17" l="1"/>
  <c r="A15" i="15"/>
  <c r="A16" i="17"/>
  <c r="A111" i="15"/>
  <c r="A113" i="17" l="1"/>
  <c r="A16" i="15"/>
  <c r="A17" i="17"/>
  <c r="A112" i="15"/>
  <c r="A114" i="17" l="1"/>
  <c r="A18" i="17"/>
  <c r="A17" i="15"/>
  <c r="A113" i="15"/>
  <c r="A18" i="15" l="1"/>
  <c r="A114" i="15"/>
  <c r="A19" i="17"/>
  <c r="A115" i="17"/>
  <c r="A116" i="17" l="1"/>
  <c r="A20" i="17"/>
  <c r="A115" i="15"/>
  <c r="A19" i="15"/>
  <c r="A21" i="17" l="1"/>
  <c r="A20" i="15"/>
  <c r="A116" i="15"/>
  <c r="A117" i="17"/>
  <c r="A118" i="17" l="1"/>
  <c r="A21" i="15"/>
  <c r="A117" i="15"/>
  <c r="A22" i="17"/>
  <c r="A119" i="17" l="1"/>
  <c r="A22" i="15"/>
  <c r="A118" i="15"/>
  <c r="A23" i="17"/>
  <c r="A23" i="15" l="1"/>
  <c r="A24" i="17"/>
  <c r="A119" i="15"/>
  <c r="A120" i="17"/>
  <c r="A121" i="17" l="1"/>
  <c r="A24" i="15"/>
  <c r="A25" i="17"/>
  <c r="A120" i="15"/>
  <c r="A26" i="17" l="1"/>
  <c r="A25" i="15"/>
  <c r="A121" i="15"/>
  <c r="A122" i="17"/>
  <c r="A27" i="17" l="1"/>
  <c r="A26" i="15"/>
  <c r="A122" i="15"/>
  <c r="A123" i="17"/>
  <c r="A124" i="17" l="1"/>
  <c r="A27" i="15"/>
  <c r="A28" i="17"/>
  <c r="A123" i="15"/>
  <c r="A125" i="17" l="1"/>
  <c r="A28" i="15"/>
  <c r="A29" i="17"/>
  <c r="A124" i="15"/>
  <c r="A29" i="15" l="1"/>
  <c r="A125" i="15"/>
  <c r="A30" i="17"/>
  <c r="A126" i="17"/>
  <c r="A127" i="17" l="1"/>
  <c r="A30" i="15"/>
  <c r="A126" i="15"/>
  <c r="A31" i="17"/>
  <c r="A128" i="17" l="1"/>
  <c r="A32" i="17"/>
  <c r="A127" i="15"/>
  <c r="A31" i="15"/>
  <c r="A32" i="15" l="1"/>
  <c r="A33" i="17"/>
  <c r="A128" i="15"/>
  <c r="A129" i="17"/>
  <c r="C7" i="17"/>
  <c r="G7" i="17"/>
  <c r="F8" i="16"/>
  <c r="B8" i="16"/>
  <c r="A130" i="17" l="1"/>
  <c r="A33" i="15"/>
  <c r="A129" i="15"/>
  <c r="A34" i="17"/>
  <c r="A131" i="17" l="1"/>
  <c r="A34" i="15"/>
  <c r="A130" i="15"/>
  <c r="A35" i="17"/>
  <c r="A132" i="17" l="1"/>
  <c r="A36" i="17"/>
  <c r="A131" i="15"/>
  <c r="A35" i="15"/>
  <c r="A36" i="15" l="1"/>
  <c r="A37" i="17"/>
  <c r="A132" i="15"/>
  <c r="A133" i="17"/>
  <c r="A37" i="15" l="1"/>
  <c r="A133" i="15"/>
  <c r="A38" i="17"/>
  <c r="A134" i="17"/>
  <c r="A135" i="17" l="1"/>
  <c r="A38" i="15"/>
  <c r="A134" i="15"/>
  <c r="A39" i="17"/>
  <c r="A136" i="17" l="1"/>
  <c r="A40" i="17"/>
  <c r="A135" i="15"/>
  <c r="A39" i="15"/>
  <c r="B10" i="16"/>
  <c r="A40" i="15" l="1"/>
  <c r="A136" i="15"/>
  <c r="A41" i="17"/>
  <c r="A137" i="17"/>
  <c r="A138" i="17" l="1"/>
  <c r="A41" i="15"/>
  <c r="A137" i="15"/>
  <c r="A42" i="17"/>
  <c r="A139" i="17" l="1"/>
  <c r="A43" i="17"/>
  <c r="A42" i="15"/>
  <c r="A138" i="15"/>
  <c r="A140" i="17" l="1"/>
  <c r="A44" i="17"/>
  <c r="A139" i="15"/>
  <c r="A43" i="15"/>
  <c r="F41" i="26"/>
  <c r="M41" i="26" s="1"/>
  <c r="T14" i="17" s="1"/>
  <c r="A44" i="15" l="1"/>
  <c r="A140" i="15"/>
  <c r="A45" i="17"/>
  <c r="A141" i="17"/>
  <c r="H41" i="26"/>
  <c r="J41" i="26"/>
  <c r="L41" i="26"/>
  <c r="G41" i="26"/>
  <c r="I41" i="26"/>
  <c r="K41" i="26"/>
  <c r="A46" i="17" l="1"/>
  <c r="A45" i="15"/>
  <c r="A141" i="15"/>
  <c r="A142" i="17"/>
  <c r="R14" i="17"/>
  <c r="N14" i="17"/>
  <c r="Q14" i="17"/>
  <c r="P14" i="17"/>
  <c r="S14" i="17"/>
  <c r="O14" i="17"/>
  <c r="C25" i="17" l="1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58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58" i="17"/>
  <c r="A143" i="17"/>
  <c r="A47" i="17"/>
  <c r="A46" i="15"/>
  <c r="A142" i="15"/>
  <c r="O26" i="26"/>
  <c r="N26" i="26"/>
  <c r="M26" i="26"/>
  <c r="P5" i="15"/>
  <c r="P4" i="15"/>
  <c r="L26" i="16"/>
  <c r="F22" i="16"/>
  <c r="P149" i="15"/>
  <c r="O149" i="15"/>
  <c r="N149" i="15"/>
  <c r="M149" i="15"/>
  <c r="L149" i="15"/>
  <c r="K149" i="15"/>
  <c r="J149" i="15"/>
  <c r="H149" i="15"/>
  <c r="G149" i="15"/>
  <c r="F149" i="15"/>
  <c r="E149" i="15"/>
  <c r="D149" i="15"/>
  <c r="C149" i="15"/>
  <c r="B149" i="15"/>
  <c r="P148" i="15"/>
  <c r="O148" i="15"/>
  <c r="N148" i="15"/>
  <c r="M148" i="15"/>
  <c r="L148" i="15"/>
  <c r="K148" i="15"/>
  <c r="J148" i="15"/>
  <c r="H148" i="15"/>
  <c r="G148" i="15"/>
  <c r="F148" i="15"/>
  <c r="E148" i="15"/>
  <c r="D148" i="15"/>
  <c r="C148" i="15"/>
  <c r="B148" i="15"/>
  <c r="P147" i="15"/>
  <c r="O147" i="15"/>
  <c r="N147" i="15"/>
  <c r="M147" i="15"/>
  <c r="L147" i="15"/>
  <c r="K147" i="15"/>
  <c r="J147" i="15"/>
  <c r="H147" i="15"/>
  <c r="G147" i="15"/>
  <c r="F147" i="15"/>
  <c r="E147" i="15"/>
  <c r="D147" i="15"/>
  <c r="C147" i="15"/>
  <c r="B147" i="15"/>
  <c r="P146" i="15"/>
  <c r="O146" i="15"/>
  <c r="N146" i="15"/>
  <c r="M146" i="15"/>
  <c r="L146" i="15"/>
  <c r="K146" i="15"/>
  <c r="J146" i="15"/>
  <c r="H146" i="15"/>
  <c r="G146" i="15"/>
  <c r="F146" i="15"/>
  <c r="E146" i="15"/>
  <c r="D146" i="15"/>
  <c r="C146" i="15"/>
  <c r="B146" i="15"/>
  <c r="P145" i="15"/>
  <c r="O145" i="15"/>
  <c r="N145" i="15"/>
  <c r="M145" i="15"/>
  <c r="L145" i="15"/>
  <c r="K145" i="15"/>
  <c r="J145" i="15"/>
  <c r="H145" i="15"/>
  <c r="G145" i="15"/>
  <c r="F145" i="15"/>
  <c r="E145" i="15"/>
  <c r="D145" i="15"/>
  <c r="C145" i="15"/>
  <c r="B145" i="15"/>
  <c r="P144" i="15"/>
  <c r="O144" i="15"/>
  <c r="N144" i="15"/>
  <c r="M144" i="15"/>
  <c r="L144" i="15"/>
  <c r="K144" i="15"/>
  <c r="J144" i="15"/>
  <c r="H144" i="15"/>
  <c r="G144" i="15"/>
  <c r="F144" i="15"/>
  <c r="E144" i="15"/>
  <c r="D144" i="15"/>
  <c r="C144" i="15"/>
  <c r="B144" i="15"/>
  <c r="P143" i="15"/>
  <c r="O143" i="15"/>
  <c r="N143" i="15"/>
  <c r="M143" i="15"/>
  <c r="L143" i="15"/>
  <c r="K143" i="15"/>
  <c r="J143" i="15"/>
  <c r="H143" i="15"/>
  <c r="G143" i="15"/>
  <c r="F143" i="15"/>
  <c r="E143" i="15"/>
  <c r="D143" i="15"/>
  <c r="C143" i="15"/>
  <c r="B143" i="15"/>
  <c r="P142" i="15"/>
  <c r="O142" i="15"/>
  <c r="N142" i="15"/>
  <c r="M142" i="15"/>
  <c r="L142" i="15"/>
  <c r="K142" i="15"/>
  <c r="J142" i="15"/>
  <c r="H142" i="15"/>
  <c r="G142" i="15"/>
  <c r="F142" i="15"/>
  <c r="E142" i="15"/>
  <c r="D142" i="15"/>
  <c r="C142" i="15"/>
  <c r="B142" i="15"/>
  <c r="P141" i="15"/>
  <c r="O141" i="15"/>
  <c r="N141" i="15"/>
  <c r="M141" i="15"/>
  <c r="L141" i="15"/>
  <c r="K141" i="15"/>
  <c r="J141" i="15"/>
  <c r="H141" i="15"/>
  <c r="G141" i="15"/>
  <c r="F141" i="15"/>
  <c r="E141" i="15"/>
  <c r="D141" i="15"/>
  <c r="C141" i="15"/>
  <c r="B141" i="15"/>
  <c r="P140" i="15"/>
  <c r="O140" i="15"/>
  <c r="N140" i="15"/>
  <c r="M140" i="15"/>
  <c r="L140" i="15"/>
  <c r="K140" i="15"/>
  <c r="J140" i="15"/>
  <c r="H140" i="15"/>
  <c r="G140" i="15"/>
  <c r="F140" i="15"/>
  <c r="E140" i="15"/>
  <c r="D140" i="15"/>
  <c r="C140" i="15"/>
  <c r="B140" i="15"/>
  <c r="P139" i="15"/>
  <c r="O139" i="15"/>
  <c r="N139" i="15"/>
  <c r="M139" i="15"/>
  <c r="L139" i="15"/>
  <c r="K139" i="15"/>
  <c r="J139" i="15"/>
  <c r="H139" i="15"/>
  <c r="G139" i="15"/>
  <c r="F139" i="15"/>
  <c r="E139" i="15"/>
  <c r="D139" i="15"/>
  <c r="C139" i="15"/>
  <c r="B139" i="15"/>
  <c r="P138" i="15"/>
  <c r="O138" i="15"/>
  <c r="N138" i="15"/>
  <c r="M138" i="15"/>
  <c r="L138" i="15"/>
  <c r="K138" i="15"/>
  <c r="J138" i="15"/>
  <c r="H138" i="15"/>
  <c r="G138" i="15"/>
  <c r="F138" i="15"/>
  <c r="E138" i="15"/>
  <c r="D138" i="15"/>
  <c r="C138" i="15"/>
  <c r="B138" i="15"/>
  <c r="P137" i="15"/>
  <c r="O137" i="15"/>
  <c r="N137" i="15"/>
  <c r="M137" i="15"/>
  <c r="L137" i="15"/>
  <c r="K137" i="15"/>
  <c r="J137" i="15"/>
  <c r="H137" i="15"/>
  <c r="G137" i="15"/>
  <c r="F137" i="15"/>
  <c r="E137" i="15"/>
  <c r="D137" i="15"/>
  <c r="C137" i="15"/>
  <c r="B137" i="15"/>
  <c r="P136" i="15"/>
  <c r="O136" i="15"/>
  <c r="N136" i="15"/>
  <c r="M136" i="15"/>
  <c r="L136" i="15"/>
  <c r="K136" i="15"/>
  <c r="J136" i="15"/>
  <c r="H136" i="15"/>
  <c r="G136" i="15"/>
  <c r="F136" i="15"/>
  <c r="E136" i="15"/>
  <c r="D136" i="15"/>
  <c r="C136" i="15"/>
  <c r="B136" i="15"/>
  <c r="P135" i="15"/>
  <c r="O135" i="15"/>
  <c r="N135" i="15"/>
  <c r="M135" i="15"/>
  <c r="L135" i="15"/>
  <c r="K135" i="15"/>
  <c r="J135" i="15"/>
  <c r="H135" i="15"/>
  <c r="G135" i="15"/>
  <c r="F135" i="15"/>
  <c r="E135" i="15"/>
  <c r="D135" i="15"/>
  <c r="C135" i="15"/>
  <c r="B135" i="15"/>
  <c r="P134" i="15"/>
  <c r="O134" i="15"/>
  <c r="N134" i="15"/>
  <c r="M134" i="15"/>
  <c r="L134" i="15"/>
  <c r="K134" i="15"/>
  <c r="J134" i="15"/>
  <c r="H134" i="15"/>
  <c r="G134" i="15"/>
  <c r="F134" i="15"/>
  <c r="E134" i="15"/>
  <c r="D134" i="15"/>
  <c r="C134" i="15"/>
  <c r="B134" i="15"/>
  <c r="P133" i="15"/>
  <c r="O133" i="15"/>
  <c r="N133" i="15"/>
  <c r="M133" i="15"/>
  <c r="L133" i="15"/>
  <c r="K133" i="15"/>
  <c r="J133" i="15"/>
  <c r="H133" i="15"/>
  <c r="G133" i="15"/>
  <c r="F133" i="15"/>
  <c r="E133" i="15"/>
  <c r="D133" i="15"/>
  <c r="C133" i="15"/>
  <c r="B133" i="15"/>
  <c r="P132" i="15"/>
  <c r="O132" i="15"/>
  <c r="N132" i="15"/>
  <c r="M132" i="15"/>
  <c r="L132" i="15"/>
  <c r="K132" i="15"/>
  <c r="J132" i="15"/>
  <c r="H132" i="15"/>
  <c r="G132" i="15"/>
  <c r="F132" i="15"/>
  <c r="E132" i="15"/>
  <c r="D132" i="15"/>
  <c r="C132" i="15"/>
  <c r="B132" i="15"/>
  <c r="P131" i="15"/>
  <c r="O131" i="15"/>
  <c r="N131" i="15"/>
  <c r="M131" i="15"/>
  <c r="L131" i="15"/>
  <c r="K131" i="15"/>
  <c r="J131" i="15"/>
  <c r="H131" i="15"/>
  <c r="G131" i="15"/>
  <c r="F131" i="15"/>
  <c r="E131" i="15"/>
  <c r="D131" i="15"/>
  <c r="C131" i="15"/>
  <c r="B131" i="15"/>
  <c r="P130" i="15"/>
  <c r="O130" i="15"/>
  <c r="N130" i="15"/>
  <c r="M130" i="15"/>
  <c r="L130" i="15"/>
  <c r="K130" i="15"/>
  <c r="J130" i="15"/>
  <c r="H130" i="15"/>
  <c r="G130" i="15"/>
  <c r="F130" i="15"/>
  <c r="E130" i="15"/>
  <c r="D130" i="15"/>
  <c r="C130" i="15"/>
  <c r="B130" i="15"/>
  <c r="P129" i="15"/>
  <c r="O129" i="15"/>
  <c r="N129" i="15"/>
  <c r="M129" i="15"/>
  <c r="L129" i="15"/>
  <c r="K129" i="15"/>
  <c r="J129" i="15"/>
  <c r="H129" i="15"/>
  <c r="G129" i="15"/>
  <c r="F129" i="15"/>
  <c r="E129" i="15"/>
  <c r="D129" i="15"/>
  <c r="C129" i="15"/>
  <c r="B129" i="15"/>
  <c r="P128" i="15"/>
  <c r="O128" i="15"/>
  <c r="N128" i="15"/>
  <c r="M128" i="15"/>
  <c r="L128" i="15"/>
  <c r="K128" i="15"/>
  <c r="J128" i="15"/>
  <c r="H128" i="15"/>
  <c r="G128" i="15"/>
  <c r="F128" i="15"/>
  <c r="E128" i="15"/>
  <c r="D128" i="15"/>
  <c r="C128" i="15"/>
  <c r="B128" i="15"/>
  <c r="P127" i="15"/>
  <c r="O127" i="15"/>
  <c r="N127" i="15"/>
  <c r="M127" i="15"/>
  <c r="L127" i="15"/>
  <c r="K127" i="15"/>
  <c r="J127" i="15"/>
  <c r="H127" i="15"/>
  <c r="G127" i="15"/>
  <c r="F127" i="15"/>
  <c r="E127" i="15"/>
  <c r="D127" i="15"/>
  <c r="C127" i="15"/>
  <c r="B127" i="15"/>
  <c r="P126" i="15"/>
  <c r="O126" i="15"/>
  <c r="N126" i="15"/>
  <c r="M126" i="15"/>
  <c r="L126" i="15"/>
  <c r="K126" i="15"/>
  <c r="J126" i="15"/>
  <c r="H126" i="15"/>
  <c r="G126" i="15"/>
  <c r="F126" i="15"/>
  <c r="E126" i="15"/>
  <c r="D126" i="15"/>
  <c r="C126" i="15"/>
  <c r="B126" i="15"/>
  <c r="P125" i="15"/>
  <c r="O125" i="15"/>
  <c r="N125" i="15"/>
  <c r="M125" i="15"/>
  <c r="L125" i="15"/>
  <c r="K125" i="15"/>
  <c r="J125" i="15"/>
  <c r="H125" i="15"/>
  <c r="G125" i="15"/>
  <c r="F125" i="15"/>
  <c r="E125" i="15"/>
  <c r="D125" i="15"/>
  <c r="C125" i="15"/>
  <c r="B125" i="15"/>
  <c r="P124" i="15"/>
  <c r="O124" i="15"/>
  <c r="N124" i="15"/>
  <c r="M124" i="15"/>
  <c r="L124" i="15"/>
  <c r="K124" i="15"/>
  <c r="J124" i="15"/>
  <c r="H124" i="15"/>
  <c r="G124" i="15"/>
  <c r="F124" i="15"/>
  <c r="E124" i="15"/>
  <c r="D124" i="15"/>
  <c r="C124" i="15"/>
  <c r="B124" i="15"/>
  <c r="P123" i="15"/>
  <c r="O123" i="15"/>
  <c r="N123" i="15"/>
  <c r="M123" i="15"/>
  <c r="L123" i="15"/>
  <c r="K123" i="15"/>
  <c r="J123" i="15"/>
  <c r="H123" i="15"/>
  <c r="G123" i="15"/>
  <c r="F123" i="15"/>
  <c r="E123" i="15"/>
  <c r="D123" i="15"/>
  <c r="C123" i="15"/>
  <c r="B123" i="15"/>
  <c r="P122" i="15"/>
  <c r="O122" i="15"/>
  <c r="N122" i="15"/>
  <c r="M122" i="15"/>
  <c r="L122" i="15"/>
  <c r="K122" i="15"/>
  <c r="J122" i="15"/>
  <c r="H122" i="15"/>
  <c r="G122" i="15"/>
  <c r="F122" i="15"/>
  <c r="E122" i="15"/>
  <c r="D122" i="15"/>
  <c r="C122" i="15"/>
  <c r="B122" i="15"/>
  <c r="P121" i="15"/>
  <c r="O121" i="15"/>
  <c r="N121" i="15"/>
  <c r="M121" i="15"/>
  <c r="L121" i="15"/>
  <c r="K121" i="15"/>
  <c r="J121" i="15"/>
  <c r="H121" i="15"/>
  <c r="G121" i="15"/>
  <c r="F121" i="15"/>
  <c r="E121" i="15"/>
  <c r="D121" i="15"/>
  <c r="C121" i="15"/>
  <c r="B121" i="15"/>
  <c r="P120" i="15"/>
  <c r="O120" i="15"/>
  <c r="N120" i="15"/>
  <c r="M120" i="15"/>
  <c r="L120" i="15"/>
  <c r="K120" i="15"/>
  <c r="J120" i="15"/>
  <c r="H120" i="15"/>
  <c r="G120" i="15"/>
  <c r="F120" i="15"/>
  <c r="E120" i="15"/>
  <c r="D120" i="15"/>
  <c r="C120" i="15"/>
  <c r="B120" i="15"/>
  <c r="P119" i="15"/>
  <c r="O119" i="15"/>
  <c r="N119" i="15"/>
  <c r="M119" i="15"/>
  <c r="L119" i="15"/>
  <c r="K119" i="15"/>
  <c r="J119" i="15"/>
  <c r="H119" i="15"/>
  <c r="G119" i="15"/>
  <c r="F119" i="15"/>
  <c r="E119" i="15"/>
  <c r="D119" i="15"/>
  <c r="C119" i="15"/>
  <c r="B119" i="15"/>
  <c r="P118" i="15"/>
  <c r="O118" i="15"/>
  <c r="N118" i="15"/>
  <c r="M118" i="15"/>
  <c r="L118" i="15"/>
  <c r="K118" i="15"/>
  <c r="J118" i="15"/>
  <c r="H118" i="15"/>
  <c r="G118" i="15"/>
  <c r="F118" i="15"/>
  <c r="E118" i="15"/>
  <c r="D118" i="15"/>
  <c r="C118" i="15"/>
  <c r="B118" i="15"/>
  <c r="P117" i="15"/>
  <c r="O117" i="15"/>
  <c r="N117" i="15"/>
  <c r="M117" i="15"/>
  <c r="L117" i="15"/>
  <c r="K117" i="15"/>
  <c r="J117" i="15"/>
  <c r="H117" i="15"/>
  <c r="G117" i="15"/>
  <c r="F117" i="15"/>
  <c r="E117" i="15"/>
  <c r="D117" i="15"/>
  <c r="C117" i="15"/>
  <c r="B117" i="15"/>
  <c r="P116" i="15"/>
  <c r="O116" i="15"/>
  <c r="N116" i="15"/>
  <c r="M116" i="15"/>
  <c r="L116" i="15"/>
  <c r="K116" i="15"/>
  <c r="J116" i="15"/>
  <c r="H116" i="15"/>
  <c r="G116" i="15"/>
  <c r="F116" i="15"/>
  <c r="E116" i="15"/>
  <c r="D116" i="15"/>
  <c r="C116" i="15"/>
  <c r="B116" i="15"/>
  <c r="P115" i="15"/>
  <c r="O115" i="15"/>
  <c r="N115" i="15"/>
  <c r="M115" i="15"/>
  <c r="L115" i="15"/>
  <c r="K115" i="15"/>
  <c r="J115" i="15"/>
  <c r="H115" i="15"/>
  <c r="G115" i="15"/>
  <c r="F115" i="15"/>
  <c r="E115" i="15"/>
  <c r="D115" i="15"/>
  <c r="C115" i="15"/>
  <c r="B115" i="15"/>
  <c r="P114" i="15"/>
  <c r="O114" i="15"/>
  <c r="N114" i="15"/>
  <c r="M114" i="15"/>
  <c r="L114" i="15"/>
  <c r="K114" i="15"/>
  <c r="J114" i="15"/>
  <c r="H114" i="15"/>
  <c r="G114" i="15"/>
  <c r="F114" i="15"/>
  <c r="E114" i="15"/>
  <c r="D114" i="15"/>
  <c r="C114" i="15"/>
  <c r="B114" i="15"/>
  <c r="P113" i="15"/>
  <c r="O113" i="15"/>
  <c r="N113" i="15"/>
  <c r="M113" i="15"/>
  <c r="L113" i="15"/>
  <c r="K113" i="15"/>
  <c r="J113" i="15"/>
  <c r="H113" i="15"/>
  <c r="G113" i="15"/>
  <c r="F113" i="15"/>
  <c r="E113" i="15"/>
  <c r="D113" i="15"/>
  <c r="C113" i="15"/>
  <c r="B113" i="15"/>
  <c r="P112" i="15"/>
  <c r="O112" i="15"/>
  <c r="N112" i="15"/>
  <c r="M112" i="15"/>
  <c r="L112" i="15"/>
  <c r="K112" i="15"/>
  <c r="J112" i="15"/>
  <c r="H112" i="15"/>
  <c r="G112" i="15"/>
  <c r="F112" i="15"/>
  <c r="E112" i="15"/>
  <c r="D112" i="15"/>
  <c r="C112" i="15"/>
  <c r="B112" i="15"/>
  <c r="P111" i="15"/>
  <c r="O111" i="15"/>
  <c r="N111" i="15"/>
  <c r="M111" i="15"/>
  <c r="L111" i="15"/>
  <c r="K111" i="15"/>
  <c r="J111" i="15"/>
  <c r="H111" i="15"/>
  <c r="G111" i="15"/>
  <c r="F111" i="15"/>
  <c r="E111" i="15"/>
  <c r="D111" i="15"/>
  <c r="C111" i="15"/>
  <c r="B111" i="15"/>
  <c r="P110" i="15"/>
  <c r="O110" i="15"/>
  <c r="N110" i="15"/>
  <c r="M110" i="15"/>
  <c r="L110" i="15"/>
  <c r="K110" i="15"/>
  <c r="J110" i="15"/>
  <c r="H110" i="15"/>
  <c r="G110" i="15"/>
  <c r="F110" i="15"/>
  <c r="E110" i="15"/>
  <c r="D110" i="15"/>
  <c r="C110" i="15"/>
  <c r="B110" i="15"/>
  <c r="P109" i="15"/>
  <c r="O109" i="15"/>
  <c r="N109" i="15"/>
  <c r="M109" i="15"/>
  <c r="L109" i="15"/>
  <c r="K109" i="15"/>
  <c r="J109" i="15"/>
  <c r="H109" i="15"/>
  <c r="G109" i="15"/>
  <c r="F109" i="15"/>
  <c r="E109" i="15"/>
  <c r="D109" i="15"/>
  <c r="C109" i="15"/>
  <c r="B109" i="15"/>
  <c r="P108" i="15"/>
  <c r="O108" i="15"/>
  <c r="N108" i="15"/>
  <c r="M108" i="15"/>
  <c r="L108" i="15"/>
  <c r="K108" i="15"/>
  <c r="J108" i="15"/>
  <c r="H108" i="15"/>
  <c r="G108" i="15"/>
  <c r="F108" i="15"/>
  <c r="E108" i="15"/>
  <c r="D108" i="15"/>
  <c r="C108" i="15"/>
  <c r="B108" i="15"/>
  <c r="P107" i="15"/>
  <c r="O107" i="15"/>
  <c r="N107" i="15"/>
  <c r="M107" i="15"/>
  <c r="L107" i="15"/>
  <c r="K107" i="15"/>
  <c r="J107" i="15"/>
  <c r="H107" i="15"/>
  <c r="G107" i="15"/>
  <c r="F107" i="15"/>
  <c r="E107" i="15"/>
  <c r="D107" i="15"/>
  <c r="C107" i="15"/>
  <c r="B107" i="15"/>
  <c r="P106" i="15"/>
  <c r="O106" i="15"/>
  <c r="N106" i="15"/>
  <c r="M106" i="15"/>
  <c r="L106" i="15"/>
  <c r="K106" i="15"/>
  <c r="J106" i="15"/>
  <c r="H106" i="15"/>
  <c r="G106" i="15"/>
  <c r="F106" i="15"/>
  <c r="E106" i="15"/>
  <c r="D106" i="15"/>
  <c r="C106" i="15"/>
  <c r="B106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54" i="17" l="1"/>
  <c r="C177" i="17"/>
  <c r="U14" i="17"/>
  <c r="M32" i="26"/>
  <c r="F33" i="26"/>
  <c r="L32" i="26"/>
  <c r="B154" i="17"/>
  <c r="C155" i="17"/>
  <c r="C152" i="17"/>
  <c r="B153" i="17"/>
  <c r="B155" i="17"/>
  <c r="B152" i="17"/>
  <c r="C153" i="17"/>
  <c r="B177" i="17"/>
  <c r="B176" i="17"/>
  <c r="B174" i="17"/>
  <c r="B172" i="17"/>
  <c r="B170" i="17"/>
  <c r="B168" i="17"/>
  <c r="B166" i="17"/>
  <c r="B164" i="17"/>
  <c r="B162" i="17"/>
  <c r="B160" i="17"/>
  <c r="B158" i="17"/>
  <c r="B156" i="17"/>
  <c r="B200" i="17"/>
  <c r="B198" i="17"/>
  <c r="B196" i="17"/>
  <c r="B194" i="17"/>
  <c r="B192" i="17"/>
  <c r="B190" i="17"/>
  <c r="B188" i="17"/>
  <c r="B186" i="17"/>
  <c r="B184" i="17"/>
  <c r="B182" i="17"/>
  <c r="B180" i="17"/>
  <c r="B178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B175" i="17"/>
  <c r="B173" i="17"/>
  <c r="B171" i="17"/>
  <c r="B169" i="17"/>
  <c r="B167" i="17"/>
  <c r="B165" i="17"/>
  <c r="B163" i="17"/>
  <c r="B161" i="17"/>
  <c r="B159" i="17"/>
  <c r="B157" i="17"/>
  <c r="B199" i="17"/>
  <c r="B197" i="17"/>
  <c r="B195" i="17"/>
  <c r="B193" i="17"/>
  <c r="B191" i="17"/>
  <c r="B189" i="17"/>
  <c r="B187" i="17"/>
  <c r="B185" i="17"/>
  <c r="B183" i="17"/>
  <c r="B181" i="17"/>
  <c r="B179" i="17"/>
  <c r="C115" i="17"/>
  <c r="C119" i="17"/>
  <c r="C123" i="17"/>
  <c r="C127" i="17"/>
  <c r="C131" i="17"/>
  <c r="C135" i="17"/>
  <c r="C139" i="17"/>
  <c r="C143" i="17"/>
  <c r="C147" i="17"/>
  <c r="C151" i="17"/>
  <c r="C109" i="17"/>
  <c r="C110" i="17"/>
  <c r="C114" i="17"/>
  <c r="C118" i="17"/>
  <c r="C112" i="17"/>
  <c r="C113" i="17"/>
  <c r="C117" i="17"/>
  <c r="C121" i="17"/>
  <c r="C125" i="17"/>
  <c r="C129" i="17"/>
  <c r="C133" i="17"/>
  <c r="C137" i="17"/>
  <c r="C141" i="17"/>
  <c r="C145" i="17"/>
  <c r="C149" i="17"/>
  <c r="C122" i="17"/>
  <c r="C126" i="17"/>
  <c r="C130" i="17"/>
  <c r="C134" i="17"/>
  <c r="C138" i="17"/>
  <c r="C142" i="17"/>
  <c r="C150" i="17"/>
  <c r="C116" i="17"/>
  <c r="C120" i="17"/>
  <c r="C124" i="17"/>
  <c r="C128" i="17"/>
  <c r="C132" i="17"/>
  <c r="C136" i="17"/>
  <c r="C140" i="17"/>
  <c r="C144" i="17"/>
  <c r="C148" i="17"/>
  <c r="A47" i="15"/>
  <c r="A48" i="17"/>
  <c r="A143" i="15"/>
  <c r="A144" i="17"/>
  <c r="B109" i="17"/>
  <c r="B110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7" i="17"/>
  <c r="B148" i="17"/>
  <c r="B149" i="17"/>
  <c r="B150" i="17"/>
  <c r="C146" i="17"/>
  <c r="B146" i="17"/>
  <c r="H34" i="26"/>
  <c r="G34" i="26"/>
  <c r="B111" i="17"/>
  <c r="C111" i="17"/>
  <c r="B151" i="17"/>
  <c r="C108" i="17"/>
  <c r="F34" i="26"/>
  <c r="I108" i="15"/>
  <c r="Q109" i="15"/>
  <c r="I112" i="15"/>
  <c r="Q113" i="15"/>
  <c r="I116" i="15"/>
  <c r="Q117" i="15"/>
  <c r="I120" i="15"/>
  <c r="Q121" i="15"/>
  <c r="I124" i="15"/>
  <c r="Q125" i="15"/>
  <c r="I128" i="15"/>
  <c r="Q129" i="15"/>
  <c r="I133" i="15"/>
  <c r="Q134" i="15"/>
  <c r="I137" i="15"/>
  <c r="Q138" i="15"/>
  <c r="I141" i="15"/>
  <c r="Q142" i="15"/>
  <c r="I145" i="15"/>
  <c r="Q146" i="15"/>
  <c r="I149" i="15"/>
  <c r="I106" i="15"/>
  <c r="Q107" i="15"/>
  <c r="I110" i="15"/>
  <c r="Q111" i="15"/>
  <c r="I114" i="15"/>
  <c r="Q115" i="15"/>
  <c r="I118" i="15"/>
  <c r="Q119" i="15"/>
  <c r="I122" i="15"/>
  <c r="Q123" i="15"/>
  <c r="I126" i="15"/>
  <c r="Q127" i="15"/>
  <c r="I130" i="15"/>
  <c r="Q131" i="15"/>
  <c r="Q132" i="15"/>
  <c r="I135" i="15"/>
  <c r="Q136" i="15"/>
  <c r="I139" i="15"/>
  <c r="Q140" i="15"/>
  <c r="I143" i="15"/>
  <c r="Q144" i="15"/>
  <c r="I147" i="15"/>
  <c r="Q148" i="15"/>
  <c r="B108" i="17"/>
  <c r="Q106" i="15"/>
  <c r="I107" i="15"/>
  <c r="Q108" i="15"/>
  <c r="I109" i="15"/>
  <c r="Q110" i="15"/>
  <c r="I111" i="15"/>
  <c r="Q112" i="15"/>
  <c r="I113" i="15"/>
  <c r="Q114" i="15"/>
  <c r="I115" i="15"/>
  <c r="Q116" i="15"/>
  <c r="I117" i="15"/>
  <c r="Q118" i="15"/>
  <c r="I119" i="15"/>
  <c r="Q120" i="15"/>
  <c r="I121" i="15"/>
  <c r="Q122" i="15"/>
  <c r="I123" i="15"/>
  <c r="Q124" i="15"/>
  <c r="I125" i="15"/>
  <c r="Q126" i="15"/>
  <c r="I127" i="15"/>
  <c r="Q128" i="15"/>
  <c r="I129" i="15"/>
  <c r="Q130" i="15"/>
  <c r="I131" i="15"/>
  <c r="I132" i="15"/>
  <c r="Q133" i="15"/>
  <c r="I134" i="15"/>
  <c r="Q135" i="15"/>
  <c r="I136" i="15"/>
  <c r="Q137" i="15"/>
  <c r="I138" i="15"/>
  <c r="Q139" i="15"/>
  <c r="I140" i="15"/>
  <c r="Q141" i="15"/>
  <c r="I142" i="15"/>
  <c r="Q143" i="15"/>
  <c r="I144" i="15"/>
  <c r="Q145" i="15"/>
  <c r="I146" i="15"/>
  <c r="Q147" i="15"/>
  <c r="I148" i="15"/>
  <c r="Q149" i="15"/>
  <c r="O32" i="26" l="1"/>
  <c r="M33" i="26"/>
  <c r="M34" i="26" s="1"/>
  <c r="L33" i="26"/>
  <c r="B40" i="26"/>
  <c r="I33" i="26"/>
  <c r="C40" i="26"/>
  <c r="D40" i="26" s="1"/>
  <c r="C41" i="26"/>
  <c r="D41" i="26" s="1"/>
  <c r="A145" i="17"/>
  <c r="A144" i="15"/>
  <c r="A48" i="15"/>
  <c r="A49" i="17"/>
  <c r="L34" i="26" l="1"/>
  <c r="O33" i="26"/>
  <c r="D42" i="26"/>
  <c r="A146" i="17"/>
  <c r="A50" i="17"/>
  <c r="A49" i="15"/>
  <c r="A145" i="15"/>
  <c r="D43" i="26" l="1"/>
  <c r="V34" i="26" s="1"/>
  <c r="S34" i="26"/>
  <c r="A147" i="17"/>
  <c r="A50" i="15"/>
  <c r="A146" i="15"/>
  <c r="A51" i="17"/>
  <c r="A15" i="16"/>
  <c r="A17" i="16" s="1"/>
  <c r="J8" i="16" s="1"/>
  <c r="A148" i="17" l="1"/>
  <c r="A51" i="15"/>
  <c r="A52" i="17"/>
  <c r="A147" i="15"/>
  <c r="B4" i="16"/>
  <c r="B5" i="16"/>
  <c r="H3" i="16"/>
  <c r="H4" i="16"/>
  <c r="H5" i="16"/>
  <c r="B3" i="16"/>
  <c r="A149" i="17" l="1"/>
  <c r="A52" i="15"/>
  <c r="A53" i="17"/>
  <c r="A148" i="15"/>
  <c r="A53" i="15" l="1"/>
  <c r="A150" i="15" s="1"/>
  <c r="A149" i="15"/>
  <c r="A54" i="17"/>
  <c r="A150" i="17"/>
  <c r="A152" i="17" l="1"/>
  <c r="A151" i="17"/>
  <c r="A55" i="17"/>
  <c r="A54" i="15"/>
  <c r="A151" i="15" s="1"/>
  <c r="A153" i="17" l="1"/>
  <c r="A55" i="15"/>
  <c r="A56" i="17"/>
  <c r="A56" i="15" l="1"/>
  <c r="A152" i="15"/>
  <c r="A57" i="17"/>
  <c r="A58" i="17" l="1"/>
  <c r="A154" i="17"/>
  <c r="A57" i="15"/>
  <c r="A153" i="15"/>
  <c r="A155" i="17" l="1"/>
  <c r="A59" i="17"/>
  <c r="A154" i="15"/>
  <c r="A58" i="15"/>
  <c r="A60" i="17" l="1"/>
  <c r="A156" i="17"/>
  <c r="A155" i="15"/>
  <c r="A59" i="15"/>
  <c r="A157" i="17" l="1"/>
  <c r="A61" i="17"/>
  <c r="A156" i="15"/>
  <c r="A60" i="15"/>
  <c r="A62" i="17" l="1"/>
  <c r="A158" i="17"/>
  <c r="A157" i="15"/>
  <c r="A61" i="15"/>
  <c r="A63" i="17" l="1"/>
  <c r="A159" i="17"/>
  <c r="A158" i="15"/>
  <c r="A62" i="15"/>
  <c r="A64" i="17" l="1"/>
  <c r="A160" i="17"/>
  <c r="A159" i="15"/>
  <c r="A63" i="15"/>
  <c r="A65" i="17" l="1"/>
  <c r="A161" i="17"/>
  <c r="A160" i="15"/>
  <c r="A64" i="15"/>
  <c r="A66" i="17" l="1"/>
  <c r="A162" i="17"/>
  <c r="A161" i="15"/>
  <c r="A65" i="15"/>
  <c r="A67" i="17" l="1"/>
  <c r="A163" i="17"/>
  <c r="A162" i="15"/>
  <c r="A66" i="15"/>
  <c r="A68" i="17" l="1"/>
  <c r="A164" i="17"/>
  <c r="A163" i="15"/>
  <c r="A67" i="15"/>
  <c r="A165" i="17" l="1"/>
  <c r="A69" i="17"/>
  <c r="A164" i="15"/>
  <c r="A68" i="15"/>
  <c r="A70" i="17" l="1"/>
  <c r="A166" i="17"/>
  <c r="A165" i="15"/>
  <c r="A69" i="15"/>
  <c r="A167" i="17" l="1"/>
  <c r="A71" i="17"/>
  <c r="A166" i="15"/>
  <c r="A70" i="15"/>
  <c r="A72" i="17" l="1"/>
  <c r="A168" i="17"/>
  <c r="A167" i="15"/>
  <c r="A71" i="15"/>
  <c r="A169" i="17" l="1"/>
  <c r="A73" i="17"/>
  <c r="A168" i="15"/>
  <c r="A72" i="15"/>
  <c r="A74" i="17" l="1"/>
  <c r="A170" i="17"/>
  <c r="A169" i="15"/>
  <c r="A73" i="15"/>
  <c r="A171" i="17" l="1"/>
  <c r="A75" i="17"/>
  <c r="A170" i="15"/>
  <c r="A74" i="15"/>
  <c r="A172" i="17" l="1"/>
  <c r="A76" i="17"/>
  <c r="A171" i="15"/>
  <c r="A75" i="15"/>
  <c r="A173" i="17" l="1"/>
  <c r="A77" i="17"/>
  <c r="A172" i="15"/>
  <c r="A76" i="15"/>
  <c r="A174" i="17" l="1"/>
  <c r="A78" i="17"/>
  <c r="A173" i="15"/>
  <c r="A77" i="15"/>
  <c r="A175" i="17" l="1"/>
  <c r="A79" i="17"/>
  <c r="A174" i="15"/>
  <c r="A78" i="15"/>
  <c r="A176" i="17" l="1"/>
  <c r="A80" i="17"/>
  <c r="A175" i="15"/>
  <c r="A79" i="15"/>
  <c r="A177" i="17" l="1"/>
  <c r="A81" i="17"/>
  <c r="A176" i="15"/>
  <c r="A80" i="15"/>
  <c r="A178" i="17" l="1"/>
  <c r="A82" i="17"/>
  <c r="A177" i="15"/>
  <c r="A81" i="15"/>
  <c r="A179" i="17" l="1"/>
  <c r="A83" i="17"/>
  <c r="A178" i="15"/>
  <c r="A82" i="15"/>
  <c r="A180" i="17" l="1"/>
  <c r="A84" i="17"/>
  <c r="A179" i="15"/>
  <c r="A83" i="15"/>
  <c r="A85" i="17" l="1"/>
  <c r="A181" i="17"/>
  <c r="A180" i="15"/>
  <c r="A84" i="15"/>
  <c r="A86" i="17" l="1"/>
  <c r="A182" i="17"/>
  <c r="A181" i="15"/>
  <c r="A85" i="15"/>
  <c r="A87" i="17" l="1"/>
  <c r="A183" i="17"/>
  <c r="A182" i="15"/>
  <c r="A86" i="15"/>
  <c r="A88" i="17" l="1"/>
  <c r="A184" i="17"/>
  <c r="A183" i="15"/>
  <c r="A87" i="15"/>
  <c r="A89" i="17" l="1"/>
  <c r="A185" i="17"/>
  <c r="A184" i="15"/>
  <c r="A88" i="15"/>
  <c r="A90" i="17" l="1"/>
  <c r="A186" i="17"/>
  <c r="A185" i="15"/>
  <c r="A89" i="15"/>
  <c r="A91" i="17" l="1"/>
  <c r="A187" i="17"/>
  <c r="A186" i="15"/>
  <c r="A90" i="15"/>
  <c r="A92" i="17" l="1"/>
  <c r="A188" i="17"/>
  <c r="A187" i="15"/>
  <c r="A91" i="15"/>
  <c r="A189" i="17" l="1"/>
  <c r="A93" i="17"/>
  <c r="A188" i="15"/>
  <c r="A92" i="15"/>
  <c r="A190" i="17" l="1"/>
  <c r="A94" i="17"/>
  <c r="A189" i="15"/>
  <c r="A93" i="15"/>
  <c r="A191" i="17" l="1"/>
  <c r="A95" i="17"/>
  <c r="A190" i="15"/>
  <c r="A94" i="15"/>
  <c r="A192" i="17" l="1"/>
  <c r="A96" i="17"/>
  <c r="A191" i="15"/>
  <c r="A95" i="15"/>
  <c r="A193" i="17" l="1"/>
  <c r="A97" i="17"/>
  <c r="A192" i="15"/>
  <c r="A96" i="15"/>
  <c r="A194" i="17" l="1"/>
  <c r="A98" i="17"/>
  <c r="A193" i="15"/>
  <c r="A97" i="15"/>
  <c r="A195" i="17" l="1"/>
  <c r="A99" i="17"/>
  <c r="A194" i="15"/>
  <c r="A98" i="15"/>
  <c r="A100" i="17" l="1"/>
  <c r="A196" i="17"/>
  <c r="A195" i="15"/>
  <c r="A99" i="15"/>
  <c r="A101" i="17" l="1"/>
  <c r="A197" i="17"/>
  <c r="A196" i="15"/>
  <c r="A100" i="15"/>
  <c r="A198" i="17" l="1"/>
  <c r="A102" i="17"/>
  <c r="A197" i="15"/>
  <c r="A101" i="15"/>
  <c r="A199" i="17" l="1"/>
  <c r="A103" i="17"/>
  <c r="A198" i="15"/>
  <c r="A102" i="15"/>
  <c r="A104" i="17" l="1"/>
  <c r="A200" i="17"/>
  <c r="A103" i="15"/>
  <c r="A105" i="17" l="1"/>
  <c r="A104" i="15"/>
  <c r="A106" i="17" l="1"/>
</calcChain>
</file>

<file path=xl/sharedStrings.xml><?xml version="1.0" encoding="utf-8"?>
<sst xmlns="http://schemas.openxmlformats.org/spreadsheetml/2006/main" count="225" uniqueCount="143">
  <si>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</si>
  <si>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</si>
  <si>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</si>
  <si>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</si>
  <si>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</si>
  <si>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</si>
  <si>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</si>
  <si>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</si>
  <si>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</si>
  <si>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</si>
  <si>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</si>
  <si>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</si>
  <si>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</si>
  <si>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Project Number:</t>
  </si>
  <si>
    <t>PCU Factors</t>
  </si>
  <si>
    <t>Car</t>
  </si>
  <si>
    <t>Bus</t>
  </si>
  <si>
    <t>Notes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</si>
  <si>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</si>
  <si>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</si>
  <si>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</si>
  <si>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</si>
  <si>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</si>
  <si>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</si>
  <si>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</si>
  <si>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</si>
  <si>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</si>
  <si>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</si>
  <si>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</si>
  <si>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</si>
  <si>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</si>
  <si>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</si>
  <si>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Site 1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</si>
  <si>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</si>
  <si>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</si>
  <si>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</si>
  <si>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</si>
  <si>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</si>
  <si>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</si>
  <si>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</si>
  <si>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</si>
  <si>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</si>
  <si>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</si>
  <si>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</si>
  <si>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</si>
  <si>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</si>
  <si>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</si>
  <si>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</si>
  <si>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</si>
  <si>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</si>
  <si>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</si>
  <si>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</si>
  <si>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</si>
  <si>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</si>
  <si>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</si>
  <si>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</si>
  <si>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</si>
  <si>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</si>
  <si>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</si>
  <si>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</si>
  <si>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</si>
  <si>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</si>
  <si>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MCC Data</t>
  </si>
  <si>
    <t>PCU Data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</si>
  <si>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</si>
  <si>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</si>
  <si>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</si>
  <si>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</si>
  <si>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</si>
  <si>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</si>
  <si>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</si>
  <si>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</si>
  <si>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Count Data</t>
  </si>
  <si>
    <t>Rolling Hours</t>
  </si>
  <si>
    <t>Please select from the list of default PCU values using the drop-down in cell U10</t>
  </si>
  <si>
    <t>Inter-Peak</t>
  </si>
  <si>
    <t>PCU Summary</t>
  </si>
  <si>
    <t>Selected</t>
  </si>
  <si>
    <t>Google Coordinates</t>
  </si>
  <si>
    <t>X Coordinate</t>
  </si>
  <si>
    <t>Y Coordinate</t>
  </si>
  <si>
    <t>X Coord</t>
  </si>
  <si>
    <t>Y Coord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</si>
  <si>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</si>
  <si>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</si>
  <si>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</si>
  <si>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</si>
  <si>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</si>
  <si>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</si>
  <si>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</si>
  <si>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</si>
  <si>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</si>
  <si>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</si>
  <si>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</si>
  <si>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</si>
  <si>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Sunny</t>
  </si>
  <si>
    <t>Partially cloudy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</si>
  <si>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</si>
  <si>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</si>
  <si>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</si>
  <si>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</si>
  <si>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</si>
  <si>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</si>
  <si>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</si>
  <si>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</si>
  <si>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</si>
  <si>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</si>
  <si>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</si>
  <si>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</si>
  <si>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</si>
  <si>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</si>
  <si>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</si>
  <si>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</si>
  <si>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</si>
  <si>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</si>
  <si>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</si>
  <si>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</si>
  <si>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</si>
  <si>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</si>
  <si>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</si>
  <si>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3. Ensure any duplicate movement totals, if marked in S34, are checked</t>
  </si>
  <si>
    <t>Cloudy</t>
  </si>
  <si>
    <t>09.04.2015</t>
  </si>
  <si>
    <t>Luke Martin</t>
  </si>
  <si>
    <t>Paul O'Neill</t>
  </si>
  <si>
    <t>Chris Mason</t>
  </si>
  <si>
    <t>Bristol City Council</t>
  </si>
  <si>
    <t>Bristol Traffic Survey</t>
  </si>
  <si>
    <t>ID02263 Bristol Traffic Survey - MCC Site 1</t>
  </si>
  <si>
    <t>St Andrew's Road</t>
  </si>
  <si>
    <t>24.03.2015</t>
  </si>
  <si>
    <t>St Andrew's Road (S)</t>
  </si>
  <si>
    <t>St Andrew's Road (N)</t>
  </si>
  <si>
    <t>Salahudin Zahid</t>
  </si>
  <si>
    <t>A to B (Southbound)</t>
  </si>
  <si>
    <t>B to A (Northbound)</t>
  </si>
  <si>
    <t>10.04.2015</t>
  </si>
  <si>
    <t>SZ</t>
  </si>
  <si>
    <t>LM</t>
  </si>
  <si>
    <t>ID02263 Bristol Traffic Survey - MCC Site 1 - Rev B</t>
  </si>
  <si>
    <t>20.04.2015</t>
  </si>
  <si>
    <t>ID02263</t>
  </si>
  <si>
    <t>Rev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</si>
</sst>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38" xfId="0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20" fontId="3" fillId="0" borderId="11" xfId="0" applyNumberFormat="1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20" fontId="3" fillId="0" borderId="11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52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9" borderId="53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47" xfId="0" applyFont="1" applyFill="1" applyBorder="1"/>
    <xf numFmtId="0" fontId="4" fillId="9" borderId="0" xfId="0" applyFont="1" applyFill="1" applyBorder="1"/>
    <xf numFmtId="0" fontId="3" fillId="9" borderId="50" xfId="0" applyFont="1" applyFill="1" applyBorder="1" applyAlignment="1">
      <alignment vertical="center" wrapText="1"/>
    </xf>
    <xf numFmtId="0" fontId="3" fillId="9" borderId="45" xfId="0" applyFont="1" applyFill="1" applyBorder="1" applyAlignment="1">
      <alignment vertical="center" wrapText="1"/>
    </xf>
    <xf numFmtId="0" fontId="3" fillId="9" borderId="46" xfId="0" applyFont="1" applyFill="1" applyBorder="1" applyAlignment="1">
      <alignment vertical="center" wrapText="1"/>
    </xf>
    <xf numFmtId="0" fontId="3" fillId="9" borderId="51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49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horizontal="center" vertical="center"/>
    </xf>
    <xf numFmtId="0" fontId="3" fillId="9" borderId="56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47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47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0" xfId="0" applyFont="1" applyFill="1" applyBorder="1" applyAlignment="1">
      <alignment horizontal="left" vertical="center" wrapText="1"/>
    </xf>
    <xf numFmtId="0" fontId="3" fillId="9" borderId="45" xfId="0" applyFont="1" applyFill="1" applyBorder="1" applyAlignment="1">
      <alignment horizontal="left" vertical="center" wrapText="1"/>
    </xf>
    <xf numFmtId="0" fontId="3" fillId="9" borderId="46" xfId="0" applyFont="1" applyFill="1" applyBorder="1" applyAlignment="1">
      <alignment horizontal="left" vertical="center" wrapText="1"/>
    </xf>
    <xf numFmtId="0" fontId="3" fillId="0" borderId="37" xfId="0" applyFont="1" applyBorder="1" applyAlignment="1">
      <alignment horizontal="center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49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47" xfId="0" applyFont="1" applyFill="1" applyBorder="1" applyAlignment="1"/>
    <xf numFmtId="0" fontId="3" fillId="9" borderId="0" xfId="0" applyFont="1" applyFill="1" applyBorder="1" applyAlignment="1"/>
    <xf numFmtId="0" fontId="3" fillId="9" borderId="57" xfId="0" applyFont="1" applyFill="1" applyBorder="1" applyAlignment="1">
      <alignment vertical="center" wrapText="1"/>
    </xf>
    <xf numFmtId="0" fontId="3" fillId="9" borderId="58" xfId="0" applyFont="1" applyFill="1" applyBorder="1" applyAlignment="1">
      <alignment vertical="center" wrapText="1"/>
    </xf>
    <xf numFmtId="0" fontId="3" fillId="9" borderId="59" xfId="0" applyFont="1" applyFill="1" applyBorder="1" applyAlignment="1">
      <alignment vertical="center" wrapText="1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(Southbound)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Data'!$I$9:$I$104</c:f>
              <c:numCache>
                <c:formatCode>General</c:formatCode>
                <c:ptCount val="9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20</c:v>
                </c:pt>
                <c:pt idx="4">
                  <c:v>32</c:v>
                </c:pt>
                <c:pt idx="5">
                  <c:v>32</c:v>
                </c:pt>
                <c:pt idx="6">
                  <c:v>15</c:v>
                </c:pt>
                <c:pt idx="7">
                  <c:v>15</c:v>
                </c:pt>
                <c:pt idx="8">
                  <c:v>27</c:v>
                </c:pt>
                <c:pt idx="9">
                  <c:v>16</c:v>
                </c:pt>
                <c:pt idx="10">
                  <c:v>24</c:v>
                </c:pt>
                <c:pt idx="11">
                  <c:v>34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30</c:v>
                </c:pt>
                <c:pt idx="16">
                  <c:v>26</c:v>
                </c:pt>
                <c:pt idx="17">
                  <c:v>57</c:v>
                </c:pt>
                <c:pt idx="18">
                  <c:v>54</c:v>
                </c:pt>
                <c:pt idx="19">
                  <c:v>70</c:v>
                </c:pt>
                <c:pt idx="20">
                  <c:v>63</c:v>
                </c:pt>
                <c:pt idx="21">
                  <c:v>66</c:v>
                </c:pt>
                <c:pt idx="22">
                  <c:v>66</c:v>
                </c:pt>
                <c:pt idx="23">
                  <c:v>84</c:v>
                </c:pt>
                <c:pt idx="24">
                  <c:v>147</c:v>
                </c:pt>
                <c:pt idx="25">
                  <c:v>118</c:v>
                </c:pt>
                <c:pt idx="26">
                  <c:v>103</c:v>
                </c:pt>
                <c:pt idx="27">
                  <c:v>163</c:v>
                </c:pt>
                <c:pt idx="28">
                  <c:v>132</c:v>
                </c:pt>
                <c:pt idx="29">
                  <c:v>142</c:v>
                </c:pt>
                <c:pt idx="30">
                  <c:v>135</c:v>
                </c:pt>
                <c:pt idx="31">
                  <c:v>137</c:v>
                </c:pt>
                <c:pt idx="32">
                  <c:v>144</c:v>
                </c:pt>
                <c:pt idx="33">
                  <c:v>140</c:v>
                </c:pt>
                <c:pt idx="34">
                  <c:v>128</c:v>
                </c:pt>
                <c:pt idx="35">
                  <c:v>136</c:v>
                </c:pt>
                <c:pt idx="36">
                  <c:v>121</c:v>
                </c:pt>
                <c:pt idx="37">
                  <c:v>107</c:v>
                </c:pt>
                <c:pt idx="38">
                  <c:v>115</c:v>
                </c:pt>
                <c:pt idx="39">
                  <c:v>132</c:v>
                </c:pt>
                <c:pt idx="40">
                  <c:v>111</c:v>
                </c:pt>
                <c:pt idx="41">
                  <c:v>125</c:v>
                </c:pt>
                <c:pt idx="42">
                  <c:v>103</c:v>
                </c:pt>
                <c:pt idx="43">
                  <c:v>145</c:v>
                </c:pt>
                <c:pt idx="44">
                  <c:v>120</c:v>
                </c:pt>
                <c:pt idx="45">
                  <c:v>108</c:v>
                </c:pt>
                <c:pt idx="46">
                  <c:v>141</c:v>
                </c:pt>
                <c:pt idx="47">
                  <c:v>141</c:v>
                </c:pt>
                <c:pt idx="48">
                  <c:v>146</c:v>
                </c:pt>
                <c:pt idx="49">
                  <c:v>135</c:v>
                </c:pt>
                <c:pt idx="50">
                  <c:v>169</c:v>
                </c:pt>
                <c:pt idx="51">
                  <c:v>128</c:v>
                </c:pt>
                <c:pt idx="52">
                  <c:v>168</c:v>
                </c:pt>
                <c:pt idx="53">
                  <c:v>139</c:v>
                </c:pt>
                <c:pt idx="54">
                  <c:v>129</c:v>
                </c:pt>
                <c:pt idx="55">
                  <c:v>158</c:v>
                </c:pt>
                <c:pt idx="56">
                  <c:v>240</c:v>
                </c:pt>
                <c:pt idx="57">
                  <c:v>151</c:v>
                </c:pt>
                <c:pt idx="58">
                  <c:v>146</c:v>
                </c:pt>
                <c:pt idx="59">
                  <c:v>163</c:v>
                </c:pt>
                <c:pt idx="60">
                  <c:v>184</c:v>
                </c:pt>
                <c:pt idx="61">
                  <c:v>157</c:v>
                </c:pt>
                <c:pt idx="62">
                  <c:v>187</c:v>
                </c:pt>
                <c:pt idx="63">
                  <c:v>161</c:v>
                </c:pt>
                <c:pt idx="64">
                  <c:v>213</c:v>
                </c:pt>
                <c:pt idx="65">
                  <c:v>187</c:v>
                </c:pt>
                <c:pt idx="66">
                  <c:v>236</c:v>
                </c:pt>
                <c:pt idx="67">
                  <c:v>181</c:v>
                </c:pt>
                <c:pt idx="68">
                  <c:v>250</c:v>
                </c:pt>
                <c:pt idx="69">
                  <c:v>201</c:v>
                </c:pt>
                <c:pt idx="70">
                  <c:v>210</c:v>
                </c:pt>
                <c:pt idx="71">
                  <c:v>135</c:v>
                </c:pt>
                <c:pt idx="72">
                  <c:v>170</c:v>
                </c:pt>
                <c:pt idx="73">
                  <c:v>115</c:v>
                </c:pt>
                <c:pt idx="74">
                  <c:v>113</c:v>
                </c:pt>
                <c:pt idx="75">
                  <c:v>85</c:v>
                </c:pt>
                <c:pt idx="76">
                  <c:v>108</c:v>
                </c:pt>
                <c:pt idx="77">
                  <c:v>66</c:v>
                </c:pt>
                <c:pt idx="78">
                  <c:v>61</c:v>
                </c:pt>
                <c:pt idx="79">
                  <c:v>58</c:v>
                </c:pt>
                <c:pt idx="80">
                  <c:v>46</c:v>
                </c:pt>
                <c:pt idx="81">
                  <c:v>33</c:v>
                </c:pt>
                <c:pt idx="82">
                  <c:v>28</c:v>
                </c:pt>
                <c:pt idx="83">
                  <c:v>26</c:v>
                </c:pt>
                <c:pt idx="84">
                  <c:v>34</c:v>
                </c:pt>
                <c:pt idx="85">
                  <c:v>31</c:v>
                </c:pt>
                <c:pt idx="86">
                  <c:v>34</c:v>
                </c:pt>
                <c:pt idx="87">
                  <c:v>35</c:v>
                </c:pt>
                <c:pt idx="88">
                  <c:v>123</c:v>
                </c:pt>
                <c:pt idx="89">
                  <c:v>34</c:v>
                </c:pt>
                <c:pt idx="90">
                  <c:v>29</c:v>
                </c:pt>
                <c:pt idx="91">
                  <c:v>29</c:v>
                </c:pt>
                <c:pt idx="92">
                  <c:v>35</c:v>
                </c:pt>
                <c:pt idx="93">
                  <c:v>29</c:v>
                </c:pt>
                <c:pt idx="94">
                  <c:v>24</c:v>
                </c:pt>
                <c:pt idx="95">
                  <c:v>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(Northbound)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Data'!$Q$9:$Q$104</c:f>
              <c:numCache>
                <c:formatCode>General</c:formatCode>
                <c:ptCount val="96"/>
                <c:pt idx="0">
                  <c:v>11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21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27</c:v>
                </c:pt>
                <c:pt idx="11">
                  <c:v>36</c:v>
                </c:pt>
                <c:pt idx="12">
                  <c:v>28</c:v>
                </c:pt>
                <c:pt idx="13">
                  <c:v>30</c:v>
                </c:pt>
                <c:pt idx="14">
                  <c:v>29</c:v>
                </c:pt>
                <c:pt idx="15">
                  <c:v>46</c:v>
                </c:pt>
                <c:pt idx="16">
                  <c:v>45</c:v>
                </c:pt>
                <c:pt idx="17">
                  <c:v>49</c:v>
                </c:pt>
                <c:pt idx="18">
                  <c:v>44</c:v>
                </c:pt>
                <c:pt idx="19">
                  <c:v>59</c:v>
                </c:pt>
                <c:pt idx="20">
                  <c:v>60</c:v>
                </c:pt>
                <c:pt idx="21">
                  <c:v>96</c:v>
                </c:pt>
                <c:pt idx="22">
                  <c:v>165</c:v>
                </c:pt>
                <c:pt idx="23">
                  <c:v>160</c:v>
                </c:pt>
                <c:pt idx="24">
                  <c:v>118</c:v>
                </c:pt>
                <c:pt idx="25">
                  <c:v>117</c:v>
                </c:pt>
                <c:pt idx="26">
                  <c:v>153</c:v>
                </c:pt>
                <c:pt idx="27">
                  <c:v>207</c:v>
                </c:pt>
                <c:pt idx="28">
                  <c:v>179</c:v>
                </c:pt>
                <c:pt idx="29">
                  <c:v>209</c:v>
                </c:pt>
                <c:pt idx="30">
                  <c:v>218</c:v>
                </c:pt>
                <c:pt idx="31">
                  <c:v>254</c:v>
                </c:pt>
                <c:pt idx="32">
                  <c:v>199</c:v>
                </c:pt>
                <c:pt idx="33">
                  <c:v>219</c:v>
                </c:pt>
                <c:pt idx="34">
                  <c:v>219</c:v>
                </c:pt>
                <c:pt idx="35">
                  <c:v>202</c:v>
                </c:pt>
                <c:pt idx="36">
                  <c:v>159</c:v>
                </c:pt>
                <c:pt idx="37">
                  <c:v>160</c:v>
                </c:pt>
                <c:pt idx="38">
                  <c:v>158</c:v>
                </c:pt>
                <c:pt idx="39">
                  <c:v>134</c:v>
                </c:pt>
                <c:pt idx="40">
                  <c:v>132</c:v>
                </c:pt>
                <c:pt idx="41">
                  <c:v>134</c:v>
                </c:pt>
                <c:pt idx="42">
                  <c:v>162</c:v>
                </c:pt>
                <c:pt idx="43">
                  <c:v>133</c:v>
                </c:pt>
                <c:pt idx="44">
                  <c:v>155</c:v>
                </c:pt>
                <c:pt idx="45">
                  <c:v>137</c:v>
                </c:pt>
                <c:pt idx="46">
                  <c:v>119</c:v>
                </c:pt>
                <c:pt idx="47">
                  <c:v>147</c:v>
                </c:pt>
                <c:pt idx="48">
                  <c:v>155</c:v>
                </c:pt>
                <c:pt idx="49">
                  <c:v>133</c:v>
                </c:pt>
                <c:pt idx="50">
                  <c:v>133</c:v>
                </c:pt>
                <c:pt idx="51">
                  <c:v>152</c:v>
                </c:pt>
                <c:pt idx="52">
                  <c:v>186</c:v>
                </c:pt>
                <c:pt idx="53">
                  <c:v>175</c:v>
                </c:pt>
                <c:pt idx="54">
                  <c:v>213</c:v>
                </c:pt>
                <c:pt idx="55">
                  <c:v>150</c:v>
                </c:pt>
                <c:pt idx="56">
                  <c:v>182</c:v>
                </c:pt>
                <c:pt idx="57">
                  <c:v>169</c:v>
                </c:pt>
                <c:pt idx="58">
                  <c:v>134</c:v>
                </c:pt>
                <c:pt idx="59">
                  <c:v>143</c:v>
                </c:pt>
                <c:pt idx="60">
                  <c:v>122</c:v>
                </c:pt>
                <c:pt idx="61">
                  <c:v>132</c:v>
                </c:pt>
                <c:pt idx="62">
                  <c:v>162</c:v>
                </c:pt>
                <c:pt idx="63">
                  <c:v>160</c:v>
                </c:pt>
                <c:pt idx="64">
                  <c:v>137</c:v>
                </c:pt>
                <c:pt idx="65">
                  <c:v>128</c:v>
                </c:pt>
                <c:pt idx="66">
                  <c:v>141</c:v>
                </c:pt>
                <c:pt idx="67">
                  <c:v>134</c:v>
                </c:pt>
                <c:pt idx="68">
                  <c:v>134</c:v>
                </c:pt>
                <c:pt idx="69">
                  <c:v>118</c:v>
                </c:pt>
                <c:pt idx="70">
                  <c:v>135</c:v>
                </c:pt>
                <c:pt idx="71">
                  <c:v>106</c:v>
                </c:pt>
                <c:pt idx="72">
                  <c:v>102</c:v>
                </c:pt>
                <c:pt idx="73">
                  <c:v>75</c:v>
                </c:pt>
                <c:pt idx="74">
                  <c:v>80</c:v>
                </c:pt>
                <c:pt idx="75">
                  <c:v>61</c:v>
                </c:pt>
                <c:pt idx="76">
                  <c:v>56</c:v>
                </c:pt>
                <c:pt idx="77">
                  <c:v>43</c:v>
                </c:pt>
                <c:pt idx="78">
                  <c:v>48</c:v>
                </c:pt>
                <c:pt idx="79">
                  <c:v>40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38</c:v>
                </c:pt>
                <c:pt idx="84">
                  <c:v>50</c:v>
                </c:pt>
                <c:pt idx="85">
                  <c:v>51</c:v>
                </c:pt>
                <c:pt idx="86">
                  <c:v>73</c:v>
                </c:pt>
                <c:pt idx="87">
                  <c:v>52</c:v>
                </c:pt>
                <c:pt idx="88">
                  <c:v>56</c:v>
                </c:pt>
                <c:pt idx="89">
                  <c:v>30</c:v>
                </c:pt>
                <c:pt idx="90">
                  <c:v>39</c:v>
                </c:pt>
                <c:pt idx="91">
                  <c:v>29</c:v>
                </c:pt>
                <c:pt idx="92">
                  <c:v>39</c:v>
                </c:pt>
                <c:pt idx="93">
                  <c:v>25</c:v>
                </c:pt>
                <c:pt idx="94">
                  <c:v>30</c:v>
                </c:pt>
                <c:pt idx="95">
                  <c:v>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Data'!$Y$9:$Y$104</c:f>
              <c:numCache>
                <c:formatCode>General</c:formatCode>
                <c:ptCount val="96"/>
                <c:pt idx="0">
                  <c:v>37</c:v>
                </c:pt>
                <c:pt idx="1">
                  <c:v>51</c:v>
                </c:pt>
                <c:pt idx="2">
                  <c:v>44</c:v>
                </c:pt>
                <c:pt idx="3">
                  <c:v>38</c:v>
                </c:pt>
                <c:pt idx="4">
                  <c:v>55</c:v>
                </c:pt>
                <c:pt idx="5">
                  <c:v>49</c:v>
                </c:pt>
                <c:pt idx="6">
                  <c:v>36</c:v>
                </c:pt>
                <c:pt idx="7">
                  <c:v>33</c:v>
                </c:pt>
                <c:pt idx="8">
                  <c:v>49</c:v>
                </c:pt>
                <c:pt idx="9">
                  <c:v>42</c:v>
                </c:pt>
                <c:pt idx="10">
                  <c:v>51</c:v>
                </c:pt>
                <c:pt idx="11">
                  <c:v>70</c:v>
                </c:pt>
                <c:pt idx="12">
                  <c:v>53</c:v>
                </c:pt>
                <c:pt idx="13">
                  <c:v>61</c:v>
                </c:pt>
                <c:pt idx="14">
                  <c:v>60</c:v>
                </c:pt>
                <c:pt idx="15">
                  <c:v>76</c:v>
                </c:pt>
                <c:pt idx="16">
                  <c:v>71</c:v>
                </c:pt>
                <c:pt idx="17">
                  <c:v>106</c:v>
                </c:pt>
                <c:pt idx="18">
                  <c:v>98</c:v>
                </c:pt>
                <c:pt idx="19">
                  <c:v>129</c:v>
                </c:pt>
                <c:pt idx="20">
                  <c:v>123</c:v>
                </c:pt>
                <c:pt idx="21">
                  <c:v>162</c:v>
                </c:pt>
                <c:pt idx="22">
                  <c:v>231</c:v>
                </c:pt>
                <c:pt idx="23">
                  <c:v>244</c:v>
                </c:pt>
                <c:pt idx="24">
                  <c:v>265</c:v>
                </c:pt>
                <c:pt idx="25">
                  <c:v>235</c:v>
                </c:pt>
                <c:pt idx="26">
                  <c:v>256</c:v>
                </c:pt>
                <c:pt idx="27">
                  <c:v>370</c:v>
                </c:pt>
                <c:pt idx="28">
                  <c:v>311</c:v>
                </c:pt>
                <c:pt idx="29">
                  <c:v>351</c:v>
                </c:pt>
                <c:pt idx="30">
                  <c:v>353</c:v>
                </c:pt>
                <c:pt idx="31">
                  <c:v>391</c:v>
                </c:pt>
                <c:pt idx="32">
                  <c:v>343</c:v>
                </c:pt>
                <c:pt idx="33">
                  <c:v>359</c:v>
                </c:pt>
                <c:pt idx="34">
                  <c:v>347</c:v>
                </c:pt>
                <c:pt idx="35">
                  <c:v>338</c:v>
                </c:pt>
                <c:pt idx="36">
                  <c:v>280</c:v>
                </c:pt>
                <c:pt idx="37">
                  <c:v>267</c:v>
                </c:pt>
                <c:pt idx="38">
                  <c:v>273</c:v>
                </c:pt>
                <c:pt idx="39">
                  <c:v>266</c:v>
                </c:pt>
                <c:pt idx="40">
                  <c:v>243</c:v>
                </c:pt>
                <c:pt idx="41">
                  <c:v>259</c:v>
                </c:pt>
                <c:pt idx="42">
                  <c:v>265</c:v>
                </c:pt>
                <c:pt idx="43">
                  <c:v>278</c:v>
                </c:pt>
                <c:pt idx="44">
                  <c:v>275</c:v>
                </c:pt>
                <c:pt idx="45">
                  <c:v>245</c:v>
                </c:pt>
                <c:pt idx="46">
                  <c:v>260</c:v>
                </c:pt>
                <c:pt idx="47">
                  <c:v>288</c:v>
                </c:pt>
                <c:pt idx="48">
                  <c:v>301</c:v>
                </c:pt>
                <c:pt idx="49">
                  <c:v>268</c:v>
                </c:pt>
                <c:pt idx="50">
                  <c:v>302</c:v>
                </c:pt>
                <c:pt idx="51">
                  <c:v>280</c:v>
                </c:pt>
                <c:pt idx="52">
                  <c:v>354</c:v>
                </c:pt>
                <c:pt idx="53">
                  <c:v>314</c:v>
                </c:pt>
                <c:pt idx="54">
                  <c:v>342</c:v>
                </c:pt>
                <c:pt idx="55">
                  <c:v>308</c:v>
                </c:pt>
                <c:pt idx="56">
                  <c:v>422</c:v>
                </c:pt>
                <c:pt idx="57">
                  <c:v>320</c:v>
                </c:pt>
                <c:pt idx="58">
                  <c:v>280</c:v>
                </c:pt>
                <c:pt idx="59">
                  <c:v>306</c:v>
                </c:pt>
                <c:pt idx="60">
                  <c:v>306</c:v>
                </c:pt>
                <c:pt idx="61">
                  <c:v>289</c:v>
                </c:pt>
                <c:pt idx="62">
                  <c:v>349</c:v>
                </c:pt>
                <c:pt idx="63">
                  <c:v>321</c:v>
                </c:pt>
                <c:pt idx="64">
                  <c:v>350</c:v>
                </c:pt>
                <c:pt idx="65">
                  <c:v>315</c:v>
                </c:pt>
                <c:pt idx="66">
                  <c:v>377</c:v>
                </c:pt>
                <c:pt idx="67">
                  <c:v>315</c:v>
                </c:pt>
                <c:pt idx="68">
                  <c:v>384</c:v>
                </c:pt>
                <c:pt idx="69">
                  <c:v>319</c:v>
                </c:pt>
                <c:pt idx="70">
                  <c:v>345</c:v>
                </c:pt>
                <c:pt idx="71">
                  <c:v>241</c:v>
                </c:pt>
                <c:pt idx="72">
                  <c:v>272</c:v>
                </c:pt>
                <c:pt idx="73">
                  <c:v>190</c:v>
                </c:pt>
                <c:pt idx="74">
                  <c:v>193</c:v>
                </c:pt>
                <c:pt idx="75">
                  <c:v>146</c:v>
                </c:pt>
                <c:pt idx="76">
                  <c:v>164</c:v>
                </c:pt>
                <c:pt idx="77">
                  <c:v>109</c:v>
                </c:pt>
                <c:pt idx="78">
                  <c:v>109</c:v>
                </c:pt>
                <c:pt idx="79">
                  <c:v>98</c:v>
                </c:pt>
                <c:pt idx="80">
                  <c:v>81</c:v>
                </c:pt>
                <c:pt idx="81">
                  <c:v>69</c:v>
                </c:pt>
                <c:pt idx="82">
                  <c:v>64</c:v>
                </c:pt>
                <c:pt idx="83">
                  <c:v>64</c:v>
                </c:pt>
                <c:pt idx="84">
                  <c:v>84</c:v>
                </c:pt>
                <c:pt idx="85">
                  <c:v>82</c:v>
                </c:pt>
                <c:pt idx="86">
                  <c:v>107</c:v>
                </c:pt>
                <c:pt idx="87">
                  <c:v>87</c:v>
                </c:pt>
                <c:pt idx="88">
                  <c:v>179</c:v>
                </c:pt>
                <c:pt idx="89">
                  <c:v>64</c:v>
                </c:pt>
                <c:pt idx="90">
                  <c:v>68</c:v>
                </c:pt>
                <c:pt idx="91">
                  <c:v>58</c:v>
                </c:pt>
                <c:pt idx="92">
                  <c:v>74</c:v>
                </c:pt>
                <c:pt idx="93">
                  <c:v>54</c:v>
                </c:pt>
                <c:pt idx="94">
                  <c:v>54</c:v>
                </c:pt>
                <c:pt idx="95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1360"/>
        <c:axId val="61831936"/>
      </c:scatterChart>
      <c:valAx>
        <c:axId val="61831360"/>
        <c:scaling>
          <c:orientation val="minMax"/>
          <c:max val="1"/>
          <c:min val="0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61831936"/>
        <c:crosses val="autoZero"/>
        <c:crossBetween val="midCat"/>
        <c:majorUnit val="8.3333300000000027E-2"/>
        <c:minorUnit val="4.1666600000000033E-2"/>
      </c:valAx>
      <c:valAx>
        <c:axId val="61831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313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35719</xdr:colOff>
      <xdr:row>38</xdr:row>
      <xdr:rowOff>11907</xdr:rowOff>
    </xdr:from>
    <xdr:to>
      <xdr:col>9</xdr:col>
      <xdr:colOff>408613</xdr:colOff>
      <xdr:row>58</xdr:row>
      <xdr:rowOff>11907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719" y="6536532"/>
          <a:ext cx="4468644" cy="33337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1</xdr:rowOff>
    </xdr:from>
    <xdr:to>
      <xdr:col>16</xdr:col>
      <xdr:colOff>488156</xdr:colOff>
      <xdr:row>58</xdr:row>
      <xdr:rowOff>1</xdr:rowOff>
    </xdr:to>
    <xdr:pic>
      <xdr:nvPicPr>
        <xdr:cNvPr id="23" name="Picture 22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095750" y="6524626"/>
          <a:ext cx="4071937" cy="3333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112341</xdr:colOff>
      <xdr:row>13</xdr:row>
      <xdr:rowOff>76617</xdr:rowOff>
    </xdr:from>
    <xdr:to>
      <xdr:col>13</xdr:col>
      <xdr:colOff>411538</xdr:colOff>
      <xdr:row>15</xdr:row>
      <xdr:rowOff>88527</xdr:rowOff>
    </xdr:to>
    <xdr:grpSp>
      <xdr:nvGrpSpPr>
        <xdr:cNvPr id="118" name="Group 117"/>
        <xdr:cNvGrpSpPr/>
      </xdr:nvGrpSpPr>
      <xdr:grpSpPr>
        <a:xfrm rot="16002760">
          <a:off x="5976937" y="2201115"/>
          <a:ext cx="345285" cy="811166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331684</xdr:colOff>
      <xdr:row>47</xdr:row>
      <xdr:rowOff>108847</xdr:rowOff>
    </xdr:from>
    <xdr:to>
      <xdr:col>5</xdr:col>
      <xdr:colOff>196513</xdr:colOff>
      <xdr:row>50</xdr:row>
      <xdr:rowOff>29825</xdr:rowOff>
    </xdr:to>
    <xdr:grpSp>
      <xdr:nvGrpSpPr>
        <xdr:cNvPr id="26" name="Group 25"/>
        <xdr:cNvGrpSpPr/>
      </xdr:nvGrpSpPr>
      <xdr:grpSpPr>
        <a:xfrm rot="17341344">
          <a:off x="1845469" y="8155781"/>
          <a:ext cx="421040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309563</xdr:colOff>
      <xdr:row>42</xdr:row>
      <xdr:rowOff>35719</xdr:rowOff>
    </xdr:from>
    <xdr:ext cx="1321593" cy="511968"/>
    <xdr:sp macro="" textlink="$F$22">
      <xdr:nvSpPr>
        <xdr:cNvPr id="33" name="TextBox 32"/>
        <xdr:cNvSpPr txBox="1"/>
      </xdr:nvSpPr>
      <xdr:spPr>
        <a:xfrm>
          <a:off x="4917282" y="7227094"/>
          <a:ext cx="1321593" cy="51196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St Andrew's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13</xdr:col>
      <xdr:colOff>297657</xdr:colOff>
      <xdr:row>51</xdr:row>
      <xdr:rowOff>130969</xdr:rowOff>
    </xdr:from>
    <xdr:ext cx="1285876" cy="583405"/>
    <xdr:sp macro="" textlink="$L$26">
      <xdr:nvSpPr>
        <xdr:cNvPr id="34" name="TextBox 33"/>
        <xdr:cNvSpPr txBox="1"/>
      </xdr:nvSpPr>
      <xdr:spPr>
        <a:xfrm>
          <a:off x="6441282" y="8822532"/>
          <a:ext cx="1285876" cy="58340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St Andrew's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180" t="s">
        <v>7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30" x14ac:dyDescent="0.2">
      <c r="A30" s="181" t="str">
        <f>'Internal Control-Check Sheet'!L6</f>
        <v>Bristol Traffic Survey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34</v>
      </c>
      <c r="C61" s="173" t="str">
        <f>'Internal Control-Check Sheet'!G3</f>
        <v>Bristol City Council</v>
      </c>
    </row>
    <row r="62" spans="1:3" x14ac:dyDescent="0.2">
      <c r="A62" s="9" t="s">
        <v>13</v>
      </c>
      <c r="C62" s="173" t="str">
        <f>'Internal Control-Check Sheet'!G4</f>
        <v>ID02263</v>
      </c>
    </row>
    <row r="63" spans="1:3" x14ac:dyDescent="0.2">
      <c r="A63" s="9" t="s">
        <v>109</v>
      </c>
      <c r="C63" s="173" t="str">
        <f>'Internal Control-Check Sheet'!G5</f>
        <v>Site 1</v>
      </c>
    </row>
    <row r="64" spans="1:3" x14ac:dyDescent="0.2">
      <c r="A64" s="9" t="s">
        <v>18</v>
      </c>
      <c r="C64" s="174" t="str">
        <f>'Internal Control-Check Sheet'!L3</f>
        <v>24.03.2015</v>
      </c>
    </row>
    <row r="65" spans="1:8" x14ac:dyDescent="0.2">
      <c r="A65" s="9" t="s">
        <v>110</v>
      </c>
      <c r="C65" s="174" t="str">
        <f>'Internal Control-Check Sheet'!L4</f>
        <v>St Andrew's Road</v>
      </c>
      <c r="D65" s="27"/>
      <c r="E65" s="27"/>
      <c r="F65" s="27"/>
      <c r="G65" s="27"/>
      <c r="H65" s="27"/>
    </row>
    <row r="66" spans="1:8" x14ac:dyDescent="0.2">
      <c r="A66" s="9" t="s">
        <v>111</v>
      </c>
      <c r="C66" s="174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180" t="s">
        <v>20</v>
      </c>
      <c r="C23" s="180"/>
      <c r="D23" s="180"/>
      <c r="E23" s="180"/>
      <c r="F23" s="18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21</v>
      </c>
    </row>
    <row r="31" spans="1:7" ht="13.5" thickBot="1" x14ac:dyDescent="0.25"/>
    <row r="32" spans="1:7" ht="15" customHeight="1" thickTop="1" x14ac:dyDescent="0.2">
      <c r="B32" s="36" t="s">
        <v>22</v>
      </c>
      <c r="C32" s="66" t="s">
        <v>23</v>
      </c>
      <c r="D32" s="66" t="s">
        <v>142</v>
      </c>
      <c r="E32" s="37"/>
      <c r="F32" s="38"/>
    </row>
    <row r="33" spans="2:6" ht="15" customHeight="1" x14ac:dyDescent="0.2">
      <c r="B33" s="39" t="s">
        <v>1</v>
      </c>
      <c r="C33" s="78" t="s">
        <v>122</v>
      </c>
      <c r="D33" s="78" t="s">
        <v>140</v>
      </c>
      <c r="E33" s="40"/>
      <c r="F33" s="41"/>
    </row>
    <row r="34" spans="2:6" ht="15" customHeight="1" x14ac:dyDescent="0.2">
      <c r="B34" s="39" t="s">
        <v>24</v>
      </c>
      <c r="C34" s="79" t="s">
        <v>133</v>
      </c>
      <c r="D34" s="79" t="s">
        <v>133</v>
      </c>
      <c r="E34" s="40"/>
      <c r="F34" s="41"/>
    </row>
    <row r="35" spans="2:6" ht="15" customHeight="1" x14ac:dyDescent="0.2">
      <c r="B35" s="39" t="s">
        <v>25</v>
      </c>
      <c r="C35" s="79"/>
      <c r="D35" s="79"/>
      <c r="E35" s="40"/>
      <c r="F35" s="41"/>
    </row>
    <row r="36" spans="2:6" ht="15" customHeight="1" x14ac:dyDescent="0.2">
      <c r="B36" s="39" t="s">
        <v>19</v>
      </c>
      <c r="C36" s="79" t="s">
        <v>123</v>
      </c>
      <c r="D36" s="79" t="s">
        <v>123</v>
      </c>
      <c r="E36" s="40"/>
      <c r="F36" s="41"/>
    </row>
    <row r="37" spans="2:6" ht="15" customHeight="1" x14ac:dyDescent="0.2">
      <c r="B37" s="39" t="s">
        <v>25</v>
      </c>
      <c r="C37" s="79"/>
      <c r="D37" s="79"/>
      <c r="E37" s="40"/>
      <c r="F37" s="41"/>
    </row>
    <row r="38" spans="2:6" ht="15" customHeight="1" x14ac:dyDescent="0.2">
      <c r="B38" s="39" t="s">
        <v>33</v>
      </c>
      <c r="C38" s="79" t="s">
        <v>124</v>
      </c>
      <c r="D38" s="79" t="s">
        <v>124</v>
      </c>
      <c r="E38" s="40"/>
      <c r="F38" s="41"/>
    </row>
    <row r="39" spans="2:6" ht="15" customHeight="1" x14ac:dyDescent="0.2">
      <c r="B39" s="39" t="s">
        <v>25</v>
      </c>
      <c r="C39" s="79"/>
      <c r="D39" s="79"/>
      <c r="E39" s="40"/>
      <c r="F39" s="41"/>
    </row>
    <row r="40" spans="2:6" ht="15" customHeight="1" x14ac:dyDescent="0.2">
      <c r="B40" s="39"/>
      <c r="C40" s="79"/>
      <c r="D40" s="79"/>
      <c r="E40" s="40"/>
      <c r="F40" s="41"/>
    </row>
    <row r="41" spans="2:6" ht="15" customHeight="1" x14ac:dyDescent="0.2">
      <c r="B41" s="39" t="s">
        <v>26</v>
      </c>
      <c r="C41" s="79" t="str">
        <f>'Internal Control-Check Sheet'!G4</f>
        <v>ID02263</v>
      </c>
      <c r="D41" s="79" t="str">
        <f>'Internal Control-Check Sheet'!G4</f>
        <v>ID02263</v>
      </c>
      <c r="E41" s="40"/>
      <c r="F41" s="41"/>
    </row>
    <row r="42" spans="2:6" s="92" customFormat="1" ht="43.5" customHeight="1" thickBot="1" x14ac:dyDescent="0.25">
      <c r="B42" s="89" t="s">
        <v>27</v>
      </c>
      <c r="C42" s="82" t="s">
        <v>128</v>
      </c>
      <c r="D42" s="82" t="s">
        <v>139</v>
      </c>
      <c r="E42" s="90"/>
      <c r="F42" s="91"/>
    </row>
    <row r="43" spans="2:6" ht="13.5" thickTop="1" x14ac:dyDescent="0.2"/>
    <row r="45" spans="2:6" ht="18" x14ac:dyDescent="0.25">
      <c r="B45" s="35" t="s">
        <v>28</v>
      </c>
    </row>
    <row r="46" spans="2:6" ht="13.5" thickBot="1" x14ac:dyDescent="0.25"/>
    <row r="47" spans="2:6" ht="13.5" thickTop="1" x14ac:dyDescent="0.2">
      <c r="B47" s="182" t="s">
        <v>29</v>
      </c>
      <c r="C47" s="184" t="s">
        <v>1</v>
      </c>
      <c r="D47" s="184"/>
      <c r="E47" s="184"/>
      <c r="F47" s="185"/>
    </row>
    <row r="48" spans="2:6" ht="13.5" thickBot="1" x14ac:dyDescent="0.25">
      <c r="B48" s="183"/>
      <c r="C48" s="80" t="s">
        <v>136</v>
      </c>
      <c r="D48" s="68" t="s">
        <v>140</v>
      </c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1" t="s">
        <v>125</v>
      </c>
      <c r="C50" s="67" t="s">
        <v>98</v>
      </c>
      <c r="D50" s="67" t="s">
        <v>98</v>
      </c>
      <c r="E50" s="73"/>
      <c r="F50" s="74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180" t="s">
        <v>30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22.5" customHeight="1" x14ac:dyDescent="0.2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</row>
    <row r="33" spans="3:3" ht="15" x14ac:dyDescent="0.2">
      <c r="C33" s="75" t="s">
        <v>38</v>
      </c>
    </row>
    <row r="34" spans="3:3" ht="15" x14ac:dyDescent="0.2">
      <c r="C34" s="75" t="s">
        <v>62</v>
      </c>
    </row>
    <row r="35" spans="3:3" ht="15" x14ac:dyDescent="0.2">
      <c r="C35" s="75" t="s">
        <v>63</v>
      </c>
    </row>
    <row r="36" spans="3:3" ht="15" x14ac:dyDescent="0.2">
      <c r="C36" s="75"/>
    </row>
    <row r="37" spans="3:3" ht="12.75" customHeight="1" x14ac:dyDescent="0.2">
      <c r="C37" s="75"/>
    </row>
    <row r="38" spans="3:3" ht="12.75" customHeight="1" x14ac:dyDescent="0.2">
      <c r="C38" s="75"/>
    </row>
    <row r="39" spans="3:3" ht="12.75" customHeight="1" x14ac:dyDescent="0.2">
      <c r="C39" s="75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3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25" t="s">
        <v>89</v>
      </c>
      <c r="S2" s="226"/>
      <c r="T2" s="226"/>
      <c r="U2" s="226"/>
      <c r="V2" s="226"/>
      <c r="W2" s="226"/>
      <c r="X2" s="164"/>
      <c r="Z2" s="51"/>
      <c r="AA2" s="51"/>
      <c r="AB2" s="51"/>
      <c r="AC2" s="51"/>
    </row>
    <row r="3" spans="5:29" ht="13.5" customHeight="1" x14ac:dyDescent="0.2">
      <c r="E3" s="125" t="s">
        <v>34</v>
      </c>
      <c r="F3" s="14"/>
      <c r="G3" s="169" t="s">
        <v>126</v>
      </c>
      <c r="H3" s="169"/>
      <c r="I3" s="51"/>
      <c r="J3" s="125" t="s">
        <v>18</v>
      </c>
      <c r="K3" s="51"/>
      <c r="L3" s="170" t="s">
        <v>130</v>
      </c>
      <c r="M3" s="169"/>
      <c r="N3" s="3"/>
      <c r="O3" s="51"/>
      <c r="P3" s="51"/>
      <c r="Q3" s="51"/>
      <c r="R3" s="227"/>
      <c r="S3" s="228"/>
      <c r="T3" s="228"/>
      <c r="U3" s="228"/>
      <c r="V3" s="228"/>
      <c r="W3" s="228"/>
      <c r="X3" s="165"/>
      <c r="Z3" s="3"/>
      <c r="AA3" s="51"/>
      <c r="AB3" s="51"/>
      <c r="AC3" s="51"/>
    </row>
    <row r="4" spans="5:29" ht="13.5" customHeight="1" x14ac:dyDescent="0.2">
      <c r="E4" s="125" t="s">
        <v>13</v>
      </c>
      <c r="F4" s="14"/>
      <c r="G4" s="169" t="s">
        <v>141</v>
      </c>
      <c r="H4" s="51"/>
      <c r="I4" s="51"/>
      <c r="J4" s="125" t="s">
        <v>110</v>
      </c>
      <c r="K4" s="51"/>
      <c r="L4" s="170" t="s">
        <v>129</v>
      </c>
      <c r="M4" s="169"/>
      <c r="N4" s="171"/>
      <c r="O4" s="169"/>
      <c r="P4" s="51"/>
      <c r="Q4" s="126"/>
      <c r="R4" s="213" t="s">
        <v>87</v>
      </c>
      <c r="S4" s="214"/>
      <c r="T4" s="214"/>
      <c r="U4" s="214"/>
      <c r="V4" s="214"/>
      <c r="W4" s="215"/>
      <c r="X4" s="157" t="s">
        <v>88</v>
      </c>
      <c r="Z4" s="3"/>
      <c r="AA4" s="51"/>
      <c r="AB4" s="51"/>
      <c r="AC4" s="51"/>
    </row>
    <row r="5" spans="5:29" ht="13.5" customHeight="1" x14ac:dyDescent="0.2">
      <c r="E5" s="125" t="s">
        <v>109</v>
      </c>
      <c r="F5" s="14"/>
      <c r="G5" s="169" t="s">
        <v>32</v>
      </c>
      <c r="H5" s="51"/>
      <c r="I5" s="51"/>
      <c r="J5" s="125" t="s">
        <v>111</v>
      </c>
      <c r="K5" s="51"/>
      <c r="L5" s="176" t="s">
        <v>108</v>
      </c>
      <c r="M5" s="169"/>
      <c r="N5" s="3"/>
      <c r="O5" s="51"/>
      <c r="P5" s="51"/>
      <c r="Q5" s="126"/>
      <c r="R5" s="209" t="s">
        <v>104</v>
      </c>
      <c r="S5" s="210"/>
      <c r="T5" s="210"/>
      <c r="U5" s="210"/>
      <c r="V5" s="210"/>
      <c r="W5" s="211"/>
      <c r="X5" s="166" t="s">
        <v>137</v>
      </c>
      <c r="Z5" s="3"/>
      <c r="AA5" s="51"/>
      <c r="AB5" s="51"/>
      <c r="AC5" s="51"/>
    </row>
    <row r="6" spans="5:29" ht="13.5" customHeight="1" x14ac:dyDescent="0.2">
      <c r="J6" s="9" t="s">
        <v>106</v>
      </c>
      <c r="L6" s="172" t="s">
        <v>127</v>
      </c>
      <c r="M6" s="172"/>
      <c r="R6" s="229" t="s">
        <v>105</v>
      </c>
      <c r="S6" s="230"/>
      <c r="T6" s="230"/>
      <c r="U6" s="230"/>
      <c r="V6" s="230"/>
      <c r="W6" s="231"/>
      <c r="X6" s="177" t="s">
        <v>137</v>
      </c>
    </row>
    <row r="7" spans="5:29" ht="12.75" customHeight="1" x14ac:dyDescent="0.2">
      <c r="E7" s="9" t="s">
        <v>49</v>
      </c>
      <c r="R7" s="188" t="s">
        <v>120</v>
      </c>
      <c r="S7" s="189"/>
      <c r="T7" s="189"/>
      <c r="U7" s="189"/>
      <c r="V7" s="189"/>
      <c r="W7" s="190"/>
      <c r="X7" s="178" t="s">
        <v>137</v>
      </c>
    </row>
    <row r="8" spans="5:29" ht="12.75" customHeight="1" x14ac:dyDescent="0.2">
      <c r="R8" s="191" t="s">
        <v>114</v>
      </c>
      <c r="S8" s="192"/>
      <c r="T8" s="192"/>
      <c r="U8" s="192"/>
      <c r="V8" s="192"/>
      <c r="W8" s="193"/>
      <c r="X8" s="194" t="s">
        <v>137</v>
      </c>
    </row>
    <row r="9" spans="5:29" ht="12.75" customHeight="1" x14ac:dyDescent="0.2">
      <c r="E9" s="10" t="s">
        <v>45</v>
      </c>
      <c r="F9" s="202" t="s">
        <v>132</v>
      </c>
      <c r="G9" s="202"/>
      <c r="R9" s="188"/>
      <c r="S9" s="189"/>
      <c r="T9" s="189"/>
      <c r="U9" s="189"/>
      <c r="V9" s="189"/>
      <c r="W9" s="190"/>
      <c r="X9" s="196"/>
    </row>
    <row r="10" spans="5:29" x14ac:dyDescent="0.2">
      <c r="E10" s="10" t="s">
        <v>48</v>
      </c>
      <c r="F10" s="202" t="s">
        <v>131</v>
      </c>
      <c r="G10" s="202"/>
      <c r="R10" s="206" t="s">
        <v>115</v>
      </c>
      <c r="S10" s="207"/>
      <c r="T10" s="207"/>
      <c r="U10" s="207"/>
      <c r="V10" s="207"/>
      <c r="W10" s="208"/>
      <c r="X10" s="194" t="s">
        <v>137</v>
      </c>
    </row>
    <row r="11" spans="5:29" ht="12.75" customHeight="1" x14ac:dyDescent="0.2">
      <c r="R11" s="209"/>
      <c r="S11" s="210"/>
      <c r="T11" s="210"/>
      <c r="U11" s="210"/>
      <c r="V11" s="210"/>
      <c r="W11" s="211"/>
      <c r="X11" s="196"/>
    </row>
    <row r="12" spans="5:29" x14ac:dyDescent="0.2">
      <c r="E12" s="9" t="s">
        <v>78</v>
      </c>
      <c r="R12" s="206" t="s">
        <v>116</v>
      </c>
      <c r="S12" s="207"/>
      <c r="T12" s="207"/>
      <c r="U12" s="207"/>
      <c r="V12" s="207"/>
      <c r="W12" s="208"/>
      <c r="X12" s="194" t="s">
        <v>137</v>
      </c>
    </row>
    <row r="13" spans="5:29" ht="12.75" customHeight="1" x14ac:dyDescent="0.2">
      <c r="R13" s="209"/>
      <c r="S13" s="210"/>
      <c r="T13" s="210"/>
      <c r="U13" s="210"/>
      <c r="V13" s="210"/>
      <c r="W13" s="211"/>
      <c r="X13" s="196"/>
    </row>
    <row r="14" spans="5:29" ht="12.75" customHeight="1" x14ac:dyDescent="0.2">
      <c r="E14" s="10" t="s">
        <v>81</v>
      </c>
      <c r="F14" s="150">
        <v>51.511234000000002</v>
      </c>
      <c r="R14" s="203" t="s">
        <v>117</v>
      </c>
      <c r="S14" s="204"/>
      <c r="T14" s="204"/>
      <c r="U14" s="204"/>
      <c r="V14" s="204"/>
      <c r="W14" s="205"/>
      <c r="X14" s="194" t="s">
        <v>137</v>
      </c>
    </row>
    <row r="15" spans="5:29" ht="12.75" customHeight="1" x14ac:dyDescent="0.2">
      <c r="E15" s="10" t="s">
        <v>82</v>
      </c>
      <c r="F15" s="150">
        <v>-2.6951580000000002</v>
      </c>
      <c r="R15" s="203"/>
      <c r="S15" s="204"/>
      <c r="T15" s="204"/>
      <c r="U15" s="204"/>
      <c r="V15" s="204"/>
      <c r="W15" s="205"/>
      <c r="X15" s="195"/>
    </row>
    <row r="16" spans="5:29" ht="12.75" customHeight="1" x14ac:dyDescent="0.2">
      <c r="R16" s="188"/>
      <c r="S16" s="189"/>
      <c r="T16" s="189"/>
      <c r="U16" s="189"/>
      <c r="V16" s="189"/>
      <c r="W16" s="190"/>
      <c r="X16" s="196"/>
    </row>
    <row r="17" spans="4:24" x14ac:dyDescent="0.2">
      <c r="E17" s="9" t="s">
        <v>64</v>
      </c>
      <c r="R17" s="203" t="s">
        <v>118</v>
      </c>
      <c r="S17" s="204"/>
      <c r="T17" s="204"/>
      <c r="U17" s="204"/>
      <c r="V17" s="204"/>
      <c r="W17" s="205"/>
      <c r="X17" s="194" t="s">
        <v>137</v>
      </c>
    </row>
    <row r="18" spans="4:24" ht="12.75" customHeight="1" x14ac:dyDescent="0.2">
      <c r="E18" s="9"/>
      <c r="R18" s="203"/>
      <c r="S18" s="204"/>
      <c r="T18" s="204"/>
      <c r="U18" s="204"/>
      <c r="V18" s="204"/>
      <c r="W18" s="205"/>
      <c r="X18" s="195"/>
    </row>
    <row r="19" spans="4:24" ht="12.75" customHeight="1" x14ac:dyDescent="0.2">
      <c r="E19" s="10" t="s">
        <v>65</v>
      </c>
      <c r="F19" s="202" t="s">
        <v>95</v>
      </c>
      <c r="G19" s="202"/>
      <c r="R19" s="188"/>
      <c r="S19" s="189"/>
      <c r="T19" s="189"/>
      <c r="U19" s="189"/>
      <c r="V19" s="189"/>
      <c r="W19" s="190"/>
      <c r="X19" s="196"/>
    </row>
    <row r="20" spans="4:24" ht="12.75" customHeight="1" x14ac:dyDescent="0.2">
      <c r="E20" s="10" t="s">
        <v>75</v>
      </c>
      <c r="F20" s="202" t="s">
        <v>96</v>
      </c>
      <c r="G20" s="202"/>
      <c r="R20" s="197" t="s">
        <v>119</v>
      </c>
      <c r="S20" s="198"/>
      <c r="T20" s="198"/>
      <c r="U20" s="198"/>
      <c r="V20" s="198"/>
      <c r="W20" s="199"/>
      <c r="X20" s="179" t="s">
        <v>137</v>
      </c>
    </row>
    <row r="21" spans="4:24" ht="12.75" customHeight="1" x14ac:dyDescent="0.2">
      <c r="E21" s="10" t="s">
        <v>66</v>
      </c>
      <c r="F21" s="202" t="s">
        <v>121</v>
      </c>
      <c r="G21" s="202"/>
      <c r="R21" s="200"/>
      <c r="S21" s="201"/>
      <c r="T21" s="201"/>
      <c r="U21" s="201"/>
      <c r="V21" s="201"/>
      <c r="W21" s="201"/>
      <c r="X21" s="156"/>
    </row>
    <row r="22" spans="4:24" x14ac:dyDescent="0.2">
      <c r="R22" s="186" t="s">
        <v>92</v>
      </c>
      <c r="S22" s="187"/>
      <c r="T22" s="187"/>
      <c r="U22" s="187"/>
      <c r="V22" s="187"/>
      <c r="W22" s="187"/>
      <c r="X22" s="156"/>
    </row>
    <row r="23" spans="4:24" x14ac:dyDescent="0.2">
      <c r="E23" s="9" t="s">
        <v>50</v>
      </c>
      <c r="R23" s="200"/>
      <c r="S23" s="201"/>
      <c r="T23" s="201"/>
      <c r="U23" s="201"/>
      <c r="V23" s="201"/>
      <c r="W23" s="201"/>
      <c r="X23" s="156"/>
    </row>
    <row r="24" spans="4:24" ht="12.75" customHeight="1" x14ac:dyDescent="0.2">
      <c r="E24" s="11"/>
      <c r="F24" s="132"/>
      <c r="G24" s="132"/>
      <c r="H24" s="132"/>
      <c r="I24" s="217" t="s">
        <v>84</v>
      </c>
      <c r="J24" s="217"/>
      <c r="M24" s="216" t="s">
        <v>56</v>
      </c>
      <c r="N24" s="216"/>
      <c r="O24" s="216"/>
      <c r="P24" s="128"/>
      <c r="R24" s="213" t="s">
        <v>87</v>
      </c>
      <c r="S24" s="214"/>
      <c r="T24" s="214"/>
      <c r="U24" s="214"/>
      <c r="V24" s="214"/>
      <c r="W24" s="215"/>
      <c r="X24" s="157" t="s">
        <v>88</v>
      </c>
    </row>
    <row r="25" spans="4:24" x14ac:dyDescent="0.2">
      <c r="E25" s="131"/>
      <c r="F25" s="130" t="s">
        <v>51</v>
      </c>
      <c r="G25" s="130" t="s">
        <v>52</v>
      </c>
      <c r="H25" s="130" t="s">
        <v>86</v>
      </c>
      <c r="I25" s="130" t="s">
        <v>55</v>
      </c>
      <c r="J25" s="151" t="s">
        <v>83</v>
      </c>
      <c r="L25" s="131"/>
      <c r="M25" s="130" t="s">
        <v>53</v>
      </c>
      <c r="N25" s="130" t="s">
        <v>54</v>
      </c>
      <c r="O25" s="130" t="s">
        <v>55</v>
      </c>
      <c r="P25" s="151" t="s">
        <v>83</v>
      </c>
      <c r="R25" s="209" t="s">
        <v>100</v>
      </c>
      <c r="S25" s="210"/>
      <c r="T25" s="210"/>
      <c r="U25" s="210"/>
      <c r="V25" s="210"/>
      <c r="W25" s="211"/>
      <c r="X25" s="167"/>
    </row>
    <row r="26" spans="4:24" ht="12.75" customHeight="1" x14ac:dyDescent="0.2">
      <c r="E26" s="138" t="s">
        <v>85</v>
      </c>
      <c r="F26" s="139">
        <v>0</v>
      </c>
      <c r="G26" s="139">
        <v>1</v>
      </c>
      <c r="H26" s="139">
        <v>1.0416666666666666E-2</v>
      </c>
      <c r="I26" s="139">
        <v>8.3333333333333329E-2</v>
      </c>
      <c r="J26" s="139">
        <v>4.1666666666666664E-2</v>
      </c>
      <c r="L26" s="138" t="s">
        <v>67</v>
      </c>
      <c r="M26" s="133">
        <f>F26</f>
        <v>0</v>
      </c>
      <c r="N26" s="133">
        <f>G26</f>
        <v>1</v>
      </c>
      <c r="O26" s="133">
        <f>I26</f>
        <v>8.3333333333333329E-2</v>
      </c>
      <c r="P26" s="133">
        <f>J26</f>
        <v>4.1666666666666664E-2</v>
      </c>
      <c r="R26" s="206" t="s">
        <v>93</v>
      </c>
      <c r="S26" s="207"/>
      <c r="T26" s="207"/>
      <c r="U26" s="207"/>
      <c r="V26" s="207"/>
      <c r="W26" s="208"/>
      <c r="X26" s="222" t="s">
        <v>138</v>
      </c>
    </row>
    <row r="27" spans="4:24" ht="12.75" customHeight="1" x14ac:dyDescent="0.2">
      <c r="L27" s="132"/>
      <c r="M27" s="133"/>
      <c r="N27" s="133"/>
      <c r="O27" s="133"/>
      <c r="P27" s="133"/>
      <c r="R27" s="209"/>
      <c r="S27" s="210"/>
      <c r="T27" s="210"/>
      <c r="U27" s="210"/>
      <c r="V27" s="210"/>
      <c r="W27" s="211"/>
      <c r="X27" s="223"/>
    </row>
    <row r="28" spans="4:24" x14ac:dyDescent="0.2">
      <c r="D28" s="129">
        <v>3.472222222222222E-3</v>
      </c>
      <c r="R28" s="218" t="s">
        <v>94</v>
      </c>
      <c r="S28" s="219"/>
      <c r="T28" s="219"/>
      <c r="U28" s="219"/>
      <c r="V28" s="219"/>
      <c r="W28" s="220"/>
      <c r="X28" s="159" t="s">
        <v>138</v>
      </c>
    </row>
    <row r="29" spans="4:24" ht="12.75" customHeight="1" x14ac:dyDescent="0.2">
      <c r="D29" s="129">
        <v>1.0416666666666666E-2</v>
      </c>
      <c r="E29" s="9" t="s">
        <v>113</v>
      </c>
      <c r="P29" s="9"/>
    </row>
    <row r="30" spans="4:24" x14ac:dyDescent="0.2">
      <c r="D30" s="129">
        <v>2.0833333333333332E-2</v>
      </c>
      <c r="F30" s="212" t="s">
        <v>72</v>
      </c>
      <c r="G30" s="212"/>
      <c r="H30" s="212"/>
      <c r="L30" s="212" t="s">
        <v>73</v>
      </c>
      <c r="M30" s="212"/>
      <c r="N30" s="212"/>
    </row>
    <row r="31" spans="4:24" x14ac:dyDescent="0.2">
      <c r="D31" s="129">
        <v>4.1666666666666664E-2</v>
      </c>
      <c r="F31" s="128" t="s">
        <v>43</v>
      </c>
      <c r="G31" s="128" t="s">
        <v>44</v>
      </c>
      <c r="H31" s="128" t="s">
        <v>8</v>
      </c>
      <c r="L31" s="175" t="s">
        <v>43</v>
      </c>
      <c r="M31" s="175" t="s">
        <v>44</v>
      </c>
      <c r="N31" s="175" t="s">
        <v>8</v>
      </c>
    </row>
    <row r="32" spans="4:24" x14ac:dyDescent="0.2">
      <c r="D32" s="129">
        <v>8.3333333333333329E-2</v>
      </c>
      <c r="E32" s="152" t="s">
        <v>90</v>
      </c>
      <c r="F32" s="128">
        <f>SUM('MCC Data'!B9:H104)</f>
        <v>9540</v>
      </c>
      <c r="G32" s="128">
        <f>SUM('MCC Data'!J8:P104)</f>
        <v>9785</v>
      </c>
      <c r="H32" s="128">
        <f>SUM('MCC Data'!R9:X104)</f>
        <v>19325</v>
      </c>
      <c r="I32" s="142" t="str">
        <f>IF(H32-SUM(F32:G32)=0,"CORRECT","ERROR")</f>
        <v>CORRECT</v>
      </c>
      <c r="K32" s="175" t="s">
        <v>90</v>
      </c>
      <c r="L32" s="175">
        <f>SUM('MCC Data'!B106:H198)</f>
        <v>37830</v>
      </c>
      <c r="M32" s="175">
        <f>SUM('MCC Data'!J106:P198)</f>
        <v>38871</v>
      </c>
      <c r="N32" s="175">
        <f>SUM('MCC Data'!R106:X198)</f>
        <v>76701</v>
      </c>
      <c r="O32" s="142" t="str">
        <f>IF(N32-SUM(L32:M32)=0,"CORRECT","ERROR")</f>
        <v>CORRECT</v>
      </c>
      <c r="S32" s="9" t="s">
        <v>107</v>
      </c>
    </row>
    <row r="33" spans="1:26" x14ac:dyDescent="0.2">
      <c r="E33" s="152" t="s">
        <v>99</v>
      </c>
      <c r="F33" s="175">
        <f>SUM('MCC Data'!I9:I104)</f>
        <v>9540</v>
      </c>
      <c r="G33" s="175">
        <f>SUM('MCC Data'!Q8:Q104)</f>
        <v>9785</v>
      </c>
      <c r="H33" s="175">
        <f>SUM('MCC Data'!Y9:Y104)</f>
        <v>19325</v>
      </c>
      <c r="I33" s="142" t="str">
        <f>IF(H33-SUM(F33:G33)=0,"CORRECT","ERROR")</f>
        <v>CORRECT</v>
      </c>
      <c r="K33" s="175" t="s">
        <v>99</v>
      </c>
      <c r="L33" s="175">
        <f>SUM('MCC Data'!I106:I198)</f>
        <v>37830</v>
      </c>
      <c r="M33" s="175">
        <f>SUM('MCC Data'!Q106:Q198)</f>
        <v>38871</v>
      </c>
      <c r="N33" s="175">
        <f>SUM('MCC Data'!Y106:Y198)</f>
        <v>76701</v>
      </c>
      <c r="O33" s="142" t="str">
        <f>IF(N33-SUM(L33:M33)=0,"CORRECT","ERROR")</f>
        <v>CORRECT</v>
      </c>
    </row>
    <row r="34" spans="1:26" x14ac:dyDescent="0.2">
      <c r="F34" s="142" t="str">
        <f>IF(F33-F32=0,"CORRECT","ERROR")</f>
        <v>CORRECT</v>
      </c>
      <c r="G34" s="142" t="str">
        <f t="shared" ref="G34:H34" si="0">IF(G33-G32=0,"CORRECT","ERROR")</f>
        <v>CORRECT</v>
      </c>
      <c r="H34" s="142" t="str">
        <f t="shared" si="0"/>
        <v>CORRECT</v>
      </c>
      <c r="L34" s="142" t="str">
        <f>IF(L33-L32=0,"CORRECT","ERROR")</f>
        <v>CORRECT</v>
      </c>
      <c r="M34" s="142" t="str">
        <f t="shared" ref="M34:N34" si="1">IF(M33-M32=0,"CORRECT","ERROR")</f>
        <v>CORRECT</v>
      </c>
      <c r="N34" s="142" t="str">
        <f t="shared" si="1"/>
        <v>CORRECT</v>
      </c>
      <c r="S34" s="224" t="str">
        <f>IF(D42="","NO DUPLICATES","DUPLICATE TOTALS")</f>
        <v>NO DUPLICATES</v>
      </c>
      <c r="T34" s="224"/>
      <c r="V34" s="221" t="str">
        <f>IF(D43="","",CONCATENATE("CHECK MOVEMENTS ",D43))</f>
        <v/>
      </c>
      <c r="W34" s="221"/>
      <c r="X34" s="221"/>
      <c r="Y34" s="221"/>
      <c r="Z34" s="221"/>
    </row>
    <row r="36" spans="1:26" x14ac:dyDescent="0.2">
      <c r="E36" s="9" t="s">
        <v>57</v>
      </c>
    </row>
    <row r="37" spans="1:26" x14ac:dyDescent="0.2">
      <c r="G37" s="16" t="s">
        <v>15</v>
      </c>
      <c r="H37" s="16" t="s">
        <v>12</v>
      </c>
      <c r="I37" s="16" t="s">
        <v>10</v>
      </c>
      <c r="J37" s="16" t="s">
        <v>11</v>
      </c>
      <c r="K37" s="16" t="s">
        <v>16</v>
      </c>
      <c r="L37" s="16" t="s">
        <v>9</v>
      </c>
      <c r="M37" s="16" t="s">
        <v>31</v>
      </c>
    </row>
    <row r="38" spans="1:26" ht="12.75" customHeight="1" x14ac:dyDescent="0.2">
      <c r="F38" s="10" t="s">
        <v>58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168" t="s">
        <v>91</v>
      </c>
      <c r="B39" s="168" t="s">
        <v>101</v>
      </c>
      <c r="C39" s="168" t="s">
        <v>102</v>
      </c>
      <c r="D39" s="168" t="s">
        <v>103</v>
      </c>
      <c r="F39" s="10" t="s">
        <v>59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43</v>
      </c>
      <c r="B40" s="168">
        <f>F33</f>
        <v>9540</v>
      </c>
      <c r="C40" s="168" t="str">
        <f>IF(COUNTIF($B$40:$B$41,IF(B40&gt;0,B40,"Zero"))&gt;1,"Duplicate Total","No")</f>
        <v>No</v>
      </c>
      <c r="D40" s="168" t="str">
        <f>IF(C40="No","",A40&amp;", ")</f>
        <v/>
      </c>
      <c r="E40" s="154"/>
      <c r="F40" s="154" t="s">
        <v>60</v>
      </c>
      <c r="G40" s="155">
        <v>1</v>
      </c>
      <c r="H40" s="155">
        <v>1</v>
      </c>
      <c r="I40" s="155">
        <v>1</v>
      </c>
      <c r="J40" s="155">
        <v>1</v>
      </c>
      <c r="K40" s="155">
        <v>1</v>
      </c>
      <c r="L40" s="155">
        <v>1</v>
      </c>
      <c r="M40" s="155">
        <v>1</v>
      </c>
    </row>
    <row r="41" spans="1:26" x14ac:dyDescent="0.2">
      <c r="A41" s="132" t="s">
        <v>44</v>
      </c>
      <c r="B41" s="168">
        <f>G33</f>
        <v>9785</v>
      </c>
      <c r="C41" s="168" t="str">
        <f>IF(COUNTIF($B$40:$B$41,IF(B41&gt;0,B41,"Zero"))&gt;1,"Duplicate Total","No")</f>
        <v>No</v>
      </c>
      <c r="D41" s="168" t="str">
        <f t="shared" ref="D41" si="2">IF(C41="No","",A41&amp;", ")</f>
        <v/>
      </c>
      <c r="E41" s="152" t="s">
        <v>77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168" t="str">
        <f>CONCATENATE(D40,D41)</f>
        <v/>
      </c>
    </row>
    <row r="43" spans="1:26" x14ac:dyDescent="0.2">
      <c r="D43" s="168" t="str">
        <f>IFERROR(LEFT(D42,(LEN(D42)-2)),"")</f>
        <v/>
      </c>
    </row>
  </sheetData>
  <mergeCells count="36">
    <mergeCell ref="V34:Z34"/>
    <mergeCell ref="X26:X27"/>
    <mergeCell ref="S34:T34"/>
    <mergeCell ref="R2:W2"/>
    <mergeCell ref="R3:W3"/>
    <mergeCell ref="R4:W4"/>
    <mergeCell ref="R5:W5"/>
    <mergeCell ref="R6:W6"/>
    <mergeCell ref="F30:H30"/>
    <mergeCell ref="L30:N30"/>
    <mergeCell ref="R23:W23"/>
    <mergeCell ref="R24:W24"/>
    <mergeCell ref="R25:W25"/>
    <mergeCell ref="R26:W27"/>
    <mergeCell ref="M24:O24"/>
    <mergeCell ref="I24:J24"/>
    <mergeCell ref="R28:W28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7" priority="108" operator="containsText" text="CORRECT">
      <formula>NOT(ISERROR(SEARCH("CORRECT",F34)))</formula>
    </cfRule>
  </conditionalFormatting>
  <conditionalFormatting sqref="S34:T34">
    <cfRule type="containsText" dxfId="6" priority="17" operator="containsText" text="NO DUPLICATES">
      <formula>NOT(ISERROR(SEARCH("NO DUPLICATES",S34)))</formula>
    </cfRule>
  </conditionalFormatting>
  <conditionalFormatting sqref="V34">
    <cfRule type="containsText" dxfId="5" priority="16" operator="containsText" text="CHECK">
      <formula>NOT(ISERROR(SEARCH("CHECK",V34)))</formula>
    </cfRule>
  </conditionalFormatting>
  <conditionalFormatting sqref="I32">
    <cfRule type="containsText" dxfId="4" priority="15" operator="containsText" text="CORRECT">
      <formula>NOT(ISERROR(SEARCH("CORRECT",I32)))</formula>
    </cfRule>
  </conditionalFormatting>
  <conditionalFormatting sqref="I33">
    <cfRule type="containsText" dxfId="3" priority="14" operator="containsText" text="CORRECT">
      <formula>NOT(ISERROR(SEARCH("CORRECT",I33)))</formula>
    </cfRule>
  </conditionalFormatting>
  <conditionalFormatting sqref="L34:N34">
    <cfRule type="containsText" dxfId="2" priority="13" operator="containsText" text="CORRECT">
      <formula>NOT(ISERROR(SEARCH("CORRECT",L34)))</formula>
    </cfRule>
  </conditionalFormatting>
  <conditionalFormatting sqref="O32">
    <cfRule type="containsText" dxfId="1" priority="12" operator="containsText" text="CORRECT">
      <formula>NOT(ISERROR(SEARCH("CORRECT",O32)))</formula>
    </cfRule>
  </conditionalFormatting>
  <conditionalFormatting sqref="O33">
    <cfRule type="containsText" dxfId="0" priority="11" operator="containsText" text="CORRECT">
      <formula>NOT(ISERROR(SEARCH("CORRECT",O33)))</formula>
    </cfRule>
  </conditionalFormatting>
  <dataValidations disablePrompts="1"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44" t="s">
        <v>7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17" ht="13.5" customHeight="1" x14ac:dyDescent="0.2"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9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24.03.2015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ID02263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Andrew's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Site 1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241" t="s">
        <v>79</v>
      </c>
      <c r="C7" s="242"/>
      <c r="D7" s="242"/>
      <c r="E7" s="243"/>
      <c r="F7" s="241" t="s">
        <v>80</v>
      </c>
      <c r="G7" s="242"/>
      <c r="H7" s="242"/>
      <c r="I7" s="243"/>
      <c r="J7" s="241" t="s">
        <v>37</v>
      </c>
      <c r="K7" s="242"/>
      <c r="L7" s="242"/>
      <c r="M7" s="243"/>
      <c r="N7" s="241"/>
      <c r="O7" s="242"/>
      <c r="P7" s="242"/>
      <c r="Q7" s="243"/>
    </row>
    <row r="8" spans="1:17" s="10" customFormat="1" ht="13.5" customHeight="1" thickBot="1" x14ac:dyDescent="0.25">
      <c r="B8" s="255">
        <f>'Internal Control-Check Sheet'!F14</f>
        <v>51.511234000000002</v>
      </c>
      <c r="C8" s="256"/>
      <c r="D8" s="256"/>
      <c r="E8" s="257"/>
      <c r="F8" s="255">
        <f>'Internal Control-Check Sheet'!F15</f>
        <v>-2.6951580000000002</v>
      </c>
      <c r="G8" s="256"/>
      <c r="H8" s="256"/>
      <c r="I8" s="257"/>
      <c r="J8" s="252" t="str">
        <f>HYPERLINK(A17,"Click Here")</f>
        <v>Click Here</v>
      </c>
      <c r="K8" s="253"/>
      <c r="L8" s="253"/>
      <c r="M8" s="254"/>
      <c r="N8" s="255"/>
      <c r="O8" s="256"/>
      <c r="P8" s="256"/>
      <c r="Q8" s="257"/>
    </row>
    <row r="9" spans="1:17" s="10" customFormat="1" ht="13.5" customHeight="1" thickBot="1" x14ac:dyDescent="0.25">
      <c r="B9" s="241" t="s">
        <v>70</v>
      </c>
      <c r="C9" s="242"/>
      <c r="D9" s="242"/>
      <c r="E9" s="243"/>
      <c r="F9" s="241" t="s">
        <v>97</v>
      </c>
      <c r="G9" s="242"/>
      <c r="H9" s="242"/>
      <c r="I9" s="243"/>
      <c r="J9" s="241" t="s">
        <v>71</v>
      </c>
      <c r="K9" s="242"/>
      <c r="L9" s="242"/>
      <c r="M9" s="243"/>
      <c r="N9" s="241"/>
      <c r="O9" s="242"/>
      <c r="P9" s="242"/>
      <c r="Q9" s="243"/>
    </row>
    <row r="10" spans="1:17" s="10" customFormat="1" ht="13.5" customHeight="1" thickBot="1" x14ac:dyDescent="0.25">
      <c r="B10" s="255" t="str">
        <f>'Internal Control-Check Sheet'!F19</f>
        <v>Sunny</v>
      </c>
      <c r="C10" s="256"/>
      <c r="D10" s="256"/>
      <c r="E10" s="257"/>
      <c r="F10" s="255" t="str">
        <f>'Internal Control-Check Sheet'!F20</f>
        <v>Partially cloudy</v>
      </c>
      <c r="G10" s="256"/>
      <c r="H10" s="256"/>
      <c r="I10" s="257"/>
      <c r="J10" s="255" t="str">
        <f>'Internal Control-Check Sheet'!F21</f>
        <v>Cloudy</v>
      </c>
      <c r="K10" s="256"/>
      <c r="L10" s="256"/>
      <c r="M10" s="257"/>
      <c r="N10" s="255"/>
      <c r="O10" s="256"/>
      <c r="P10" s="256"/>
      <c r="Q10" s="257"/>
    </row>
    <row r="11" spans="1:17" s="10" customFormat="1" ht="13.5" customHeight="1" thickBot="1" x14ac:dyDescent="0.25">
      <c r="B11" s="232" t="s">
        <v>39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4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35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51.511234,-2.695158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36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http://maps.google.co.uk/maps?hl=en&amp;safe=off&amp;q=51.511234,-2.695158&amp;cr=countryUK|countryGB&amp;um=1&amp;ie=UTF-8&amp;sa=N&amp;tab=wl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244" t="str">
        <f>CONCATENATE('Internal Control-Check Sheet'!E9," - ",'Internal Control-Check Sheet'!F9)</f>
        <v>Arm A - St Andrew's Road (N)</v>
      </c>
      <c r="G22" s="245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246"/>
      <c r="G23" s="247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248" t="str">
        <f>CONCATENATE('Internal Control-Check Sheet'!E10," - ",'Internal Control-Check Sheet'!F10)</f>
        <v>Arm B - St Andrew's Road (S)</v>
      </c>
      <c r="M26" s="249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250"/>
      <c r="M27" s="251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232" t="s">
        <v>40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4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6"/>
      <c r="D43" s="76"/>
      <c r="E43" s="11"/>
      <c r="F43" s="11"/>
      <c r="G43" s="11"/>
      <c r="H43" s="106"/>
      <c r="I43" s="24"/>
      <c r="J43" s="23"/>
      <c r="K43" s="76"/>
      <c r="L43" s="76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232" t="s">
        <v>41</v>
      </c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4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42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235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7"/>
    </row>
    <row r="86" spans="1:17" x14ac:dyDescent="0.2">
      <c r="B86" s="235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7"/>
    </row>
    <row r="87" spans="1:17" x14ac:dyDescent="0.2">
      <c r="B87" s="235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7"/>
    </row>
    <row r="88" spans="1:17" x14ac:dyDescent="0.2">
      <c r="B88" s="235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7"/>
    </row>
    <row r="89" spans="1:17" ht="13.5" thickBot="1" x14ac:dyDescent="0.25">
      <c r="B89" s="238"/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  <c r="P89" s="239"/>
      <c r="Q89" s="240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24.03.2015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ID02263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51"/>
      <c r="J4" s="3"/>
      <c r="K4" s="51"/>
      <c r="L4" s="51"/>
      <c r="M4" s="126"/>
      <c r="N4" s="52"/>
      <c r="O4" s="127" t="s">
        <v>46</v>
      </c>
      <c r="P4" s="14" t="str">
        <f>'Internal Control-Check Sheet'!F9</f>
        <v>St Andrew's Road (N)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Site 1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47</v>
      </c>
      <c r="P5" s="14" t="str">
        <f>'Internal Control-Check Sheet'!F10</f>
        <v>St Andrew's Road (S)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258" t="s">
        <v>134</v>
      </c>
      <c r="C7" s="259"/>
      <c r="D7" s="259"/>
      <c r="E7" s="259"/>
      <c r="F7" s="259"/>
      <c r="G7" s="259"/>
      <c r="H7" s="259"/>
      <c r="I7" s="260"/>
      <c r="J7" s="261" t="s">
        <v>135</v>
      </c>
      <c r="K7" s="262"/>
      <c r="L7" s="262"/>
      <c r="M7" s="262"/>
      <c r="N7" s="262"/>
      <c r="O7" s="262"/>
      <c r="P7" s="262"/>
      <c r="Q7" s="263"/>
      <c r="R7" s="264" t="s">
        <v>112</v>
      </c>
      <c r="S7" s="265"/>
      <c r="T7" s="265"/>
      <c r="U7" s="265"/>
      <c r="V7" s="265"/>
      <c r="W7" s="265"/>
      <c r="X7" s="265"/>
      <c r="Y7" s="266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10</v>
      </c>
      <c r="E8" s="55" t="s">
        <v>11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10</v>
      </c>
      <c r="M8" s="55" t="s">
        <v>11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10</v>
      </c>
      <c r="U8" s="55" t="s">
        <v>11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</v>
      </c>
      <c r="B9" s="86">
        <v>11</v>
      </c>
      <c r="C9" s="86">
        <v>4</v>
      </c>
      <c r="D9" s="86">
        <v>2</v>
      </c>
      <c r="E9" s="86">
        <v>8</v>
      </c>
      <c r="F9" s="86">
        <v>0</v>
      </c>
      <c r="G9" s="86">
        <v>1</v>
      </c>
      <c r="H9" s="86">
        <v>0</v>
      </c>
      <c r="I9" s="87">
        <f t="shared" ref="I9:I72" si="0">SUM(B9:H9)</f>
        <v>26</v>
      </c>
      <c r="J9" s="86">
        <v>1</v>
      </c>
      <c r="K9" s="86">
        <v>0</v>
      </c>
      <c r="L9" s="86">
        <v>1</v>
      </c>
      <c r="M9" s="86">
        <v>9</v>
      </c>
      <c r="N9" s="86">
        <v>0</v>
      </c>
      <c r="O9" s="86">
        <v>0</v>
      </c>
      <c r="P9" s="86">
        <v>0</v>
      </c>
      <c r="Q9" s="87">
        <f t="shared" ref="Q9:Q72" si="1">SUM(J9:P9)</f>
        <v>11</v>
      </c>
      <c r="R9" s="86">
        <f>B9+J9</f>
        <v>12</v>
      </c>
      <c r="S9" s="86">
        <f t="shared" ref="S9:S72" si="2">C9+K9</f>
        <v>4</v>
      </c>
      <c r="T9" s="86">
        <f t="shared" ref="T9:T72" si="3">D9+L9</f>
        <v>3</v>
      </c>
      <c r="U9" s="86">
        <f t="shared" ref="U9:U72" si="4">E9+M9</f>
        <v>17</v>
      </c>
      <c r="V9" s="86">
        <f t="shared" ref="V9:V72" si="5">F9+N9</f>
        <v>0</v>
      </c>
      <c r="W9" s="86">
        <f t="shared" ref="W9:W72" si="6">G9+O9</f>
        <v>1</v>
      </c>
      <c r="X9" s="86">
        <f t="shared" ref="X9:X72" si="7">H9+P9</f>
        <v>0</v>
      </c>
      <c r="Y9" s="87">
        <f t="shared" ref="Y9:Y72" si="8">SUM(R9:X9)</f>
        <v>37</v>
      </c>
    </row>
    <row r="10" spans="1:25" s="16" customFormat="1" ht="13.5" customHeight="1" x14ac:dyDescent="0.2">
      <c r="A10" s="59">
        <f>A9+'Internal Control-Check Sheet'!$H$26</f>
        <v>1.0416666666666666E-2</v>
      </c>
      <c r="B10" s="86">
        <v>8</v>
      </c>
      <c r="C10" s="86">
        <v>1</v>
      </c>
      <c r="D10" s="86">
        <v>1</v>
      </c>
      <c r="E10" s="86">
        <v>15</v>
      </c>
      <c r="F10" s="86">
        <v>0</v>
      </c>
      <c r="G10" s="86">
        <v>0</v>
      </c>
      <c r="H10" s="86">
        <v>0</v>
      </c>
      <c r="I10" s="87">
        <f t="shared" si="0"/>
        <v>25</v>
      </c>
      <c r="J10" s="86">
        <v>8</v>
      </c>
      <c r="K10" s="86">
        <v>0</v>
      </c>
      <c r="L10" s="86">
        <v>5</v>
      </c>
      <c r="M10" s="86">
        <v>13</v>
      </c>
      <c r="N10" s="86">
        <v>0</v>
      </c>
      <c r="O10" s="86">
        <v>0</v>
      </c>
      <c r="P10" s="86">
        <v>0</v>
      </c>
      <c r="Q10" s="87">
        <f t="shared" si="1"/>
        <v>26</v>
      </c>
      <c r="R10" s="86">
        <f t="shared" ref="R10:R73" si="9">B10+J10</f>
        <v>16</v>
      </c>
      <c r="S10" s="86">
        <f t="shared" si="2"/>
        <v>1</v>
      </c>
      <c r="T10" s="86">
        <f t="shared" si="3"/>
        <v>6</v>
      </c>
      <c r="U10" s="86">
        <f t="shared" si="4"/>
        <v>28</v>
      </c>
      <c r="V10" s="86">
        <f t="shared" si="5"/>
        <v>0</v>
      </c>
      <c r="W10" s="86">
        <f t="shared" si="6"/>
        <v>0</v>
      </c>
      <c r="X10" s="86">
        <f t="shared" si="7"/>
        <v>0</v>
      </c>
      <c r="Y10" s="87">
        <f t="shared" si="8"/>
        <v>51</v>
      </c>
    </row>
    <row r="11" spans="1:25" ht="13.5" customHeight="1" x14ac:dyDescent="0.2">
      <c r="A11" s="60">
        <f>A10+'Internal Control-Check Sheet'!$H$26</f>
        <v>2.0833333333333332E-2</v>
      </c>
      <c r="B11" s="86">
        <v>4</v>
      </c>
      <c r="C11" s="86">
        <v>3</v>
      </c>
      <c r="D11" s="86">
        <v>0</v>
      </c>
      <c r="E11" s="86">
        <v>16</v>
      </c>
      <c r="F11" s="86">
        <v>0</v>
      </c>
      <c r="G11" s="86">
        <v>0</v>
      </c>
      <c r="H11" s="86">
        <v>0</v>
      </c>
      <c r="I11" s="87">
        <f t="shared" si="0"/>
        <v>23</v>
      </c>
      <c r="J11" s="86">
        <v>9</v>
      </c>
      <c r="K11" s="86">
        <v>2</v>
      </c>
      <c r="L11" s="86">
        <v>1</v>
      </c>
      <c r="M11" s="86">
        <v>9</v>
      </c>
      <c r="N11" s="86">
        <v>0</v>
      </c>
      <c r="O11" s="86">
        <v>0</v>
      </c>
      <c r="P11" s="86">
        <v>0</v>
      </c>
      <c r="Q11" s="87">
        <f t="shared" si="1"/>
        <v>21</v>
      </c>
      <c r="R11" s="86">
        <f t="shared" si="9"/>
        <v>13</v>
      </c>
      <c r="S11" s="86">
        <f t="shared" si="2"/>
        <v>5</v>
      </c>
      <c r="T11" s="86">
        <f t="shared" si="3"/>
        <v>1</v>
      </c>
      <c r="U11" s="86">
        <f t="shared" si="4"/>
        <v>25</v>
      </c>
      <c r="V11" s="86">
        <f t="shared" si="5"/>
        <v>0</v>
      </c>
      <c r="W11" s="86">
        <f t="shared" si="6"/>
        <v>0</v>
      </c>
      <c r="X11" s="86">
        <f t="shared" si="7"/>
        <v>0</v>
      </c>
      <c r="Y11" s="87">
        <f t="shared" si="8"/>
        <v>44</v>
      </c>
    </row>
    <row r="12" spans="1:25" ht="13.5" customHeight="1" x14ac:dyDescent="0.2">
      <c r="A12" s="59">
        <f>A11+'Internal Control-Check Sheet'!$H$26</f>
        <v>3.125E-2</v>
      </c>
      <c r="B12" s="86">
        <v>5</v>
      </c>
      <c r="C12" s="86">
        <v>1</v>
      </c>
      <c r="D12" s="86">
        <v>0</v>
      </c>
      <c r="E12" s="86">
        <v>14</v>
      </c>
      <c r="F12" s="86">
        <v>0</v>
      </c>
      <c r="G12" s="86">
        <v>0</v>
      </c>
      <c r="H12" s="86">
        <v>0</v>
      </c>
      <c r="I12" s="87">
        <f t="shared" si="0"/>
        <v>20</v>
      </c>
      <c r="J12" s="86">
        <v>5</v>
      </c>
      <c r="K12" s="86">
        <v>2</v>
      </c>
      <c r="L12" s="86">
        <v>1</v>
      </c>
      <c r="M12" s="86">
        <v>10</v>
      </c>
      <c r="N12" s="86">
        <v>0</v>
      </c>
      <c r="O12" s="86">
        <v>0</v>
      </c>
      <c r="P12" s="86">
        <v>0</v>
      </c>
      <c r="Q12" s="87">
        <f t="shared" si="1"/>
        <v>18</v>
      </c>
      <c r="R12" s="86">
        <f t="shared" si="9"/>
        <v>10</v>
      </c>
      <c r="S12" s="86">
        <f t="shared" si="2"/>
        <v>3</v>
      </c>
      <c r="T12" s="86">
        <f t="shared" si="3"/>
        <v>1</v>
      </c>
      <c r="U12" s="86">
        <f t="shared" si="4"/>
        <v>24</v>
      </c>
      <c r="V12" s="86">
        <f t="shared" si="5"/>
        <v>0</v>
      </c>
      <c r="W12" s="86">
        <f t="shared" si="6"/>
        <v>0</v>
      </c>
      <c r="X12" s="86">
        <f t="shared" si="7"/>
        <v>0</v>
      </c>
      <c r="Y12" s="87">
        <f t="shared" si="8"/>
        <v>38</v>
      </c>
    </row>
    <row r="13" spans="1:25" ht="13.5" customHeight="1" x14ac:dyDescent="0.2">
      <c r="A13" s="60">
        <f>A12+'Internal Control-Check Sheet'!$H$26</f>
        <v>4.1666666666666664E-2</v>
      </c>
      <c r="B13" s="86">
        <v>3</v>
      </c>
      <c r="C13" s="86">
        <v>0</v>
      </c>
      <c r="D13" s="86">
        <v>1</v>
      </c>
      <c r="E13" s="86">
        <v>28</v>
      </c>
      <c r="F13" s="86">
        <v>0</v>
      </c>
      <c r="G13" s="86">
        <v>0</v>
      </c>
      <c r="H13" s="86">
        <v>0</v>
      </c>
      <c r="I13" s="87">
        <f t="shared" si="0"/>
        <v>32</v>
      </c>
      <c r="J13" s="86">
        <v>7</v>
      </c>
      <c r="K13" s="86">
        <v>0</v>
      </c>
      <c r="L13" s="86">
        <v>1</v>
      </c>
      <c r="M13" s="86">
        <v>15</v>
      </c>
      <c r="N13" s="86">
        <v>0</v>
      </c>
      <c r="O13" s="86">
        <v>0</v>
      </c>
      <c r="P13" s="86">
        <v>0</v>
      </c>
      <c r="Q13" s="87">
        <f t="shared" si="1"/>
        <v>23</v>
      </c>
      <c r="R13" s="86">
        <f t="shared" si="9"/>
        <v>10</v>
      </c>
      <c r="S13" s="86">
        <f t="shared" si="2"/>
        <v>0</v>
      </c>
      <c r="T13" s="86">
        <f t="shared" si="3"/>
        <v>2</v>
      </c>
      <c r="U13" s="86">
        <f t="shared" si="4"/>
        <v>43</v>
      </c>
      <c r="V13" s="86">
        <f t="shared" si="5"/>
        <v>0</v>
      </c>
      <c r="W13" s="86">
        <f t="shared" si="6"/>
        <v>0</v>
      </c>
      <c r="X13" s="86">
        <f t="shared" si="7"/>
        <v>0</v>
      </c>
      <c r="Y13" s="87">
        <f t="shared" si="8"/>
        <v>55</v>
      </c>
    </row>
    <row r="14" spans="1:25" ht="13.5" customHeight="1" x14ac:dyDescent="0.2">
      <c r="A14" s="60">
        <f>A13+'Internal Control-Check Sheet'!$H$26</f>
        <v>5.2083333333333329E-2</v>
      </c>
      <c r="B14" s="86">
        <v>7</v>
      </c>
      <c r="C14" s="86">
        <v>0</v>
      </c>
      <c r="D14" s="86">
        <v>3</v>
      </c>
      <c r="E14" s="86">
        <v>22</v>
      </c>
      <c r="F14" s="86">
        <v>0</v>
      </c>
      <c r="G14" s="86">
        <v>0</v>
      </c>
      <c r="H14" s="86">
        <v>0</v>
      </c>
      <c r="I14" s="87">
        <f t="shared" si="0"/>
        <v>32</v>
      </c>
      <c r="J14" s="86">
        <v>6</v>
      </c>
      <c r="K14" s="86">
        <v>0</v>
      </c>
      <c r="L14" s="86">
        <v>1</v>
      </c>
      <c r="M14" s="86">
        <v>10</v>
      </c>
      <c r="N14" s="86">
        <v>0</v>
      </c>
      <c r="O14" s="86">
        <v>0</v>
      </c>
      <c r="P14" s="86">
        <v>0</v>
      </c>
      <c r="Q14" s="87">
        <f t="shared" si="1"/>
        <v>17</v>
      </c>
      <c r="R14" s="86">
        <f t="shared" si="9"/>
        <v>13</v>
      </c>
      <c r="S14" s="86">
        <f t="shared" si="2"/>
        <v>0</v>
      </c>
      <c r="T14" s="86">
        <f t="shared" si="3"/>
        <v>4</v>
      </c>
      <c r="U14" s="86">
        <f t="shared" si="4"/>
        <v>32</v>
      </c>
      <c r="V14" s="86">
        <f t="shared" si="5"/>
        <v>0</v>
      </c>
      <c r="W14" s="86">
        <f t="shared" si="6"/>
        <v>0</v>
      </c>
      <c r="X14" s="86">
        <f t="shared" si="7"/>
        <v>0</v>
      </c>
      <c r="Y14" s="87">
        <f t="shared" si="8"/>
        <v>49</v>
      </c>
    </row>
    <row r="15" spans="1:25" ht="13.5" customHeight="1" x14ac:dyDescent="0.2">
      <c r="A15" s="60">
        <f>A14+'Internal Control-Check Sheet'!$H$26</f>
        <v>6.2499999999999993E-2</v>
      </c>
      <c r="B15" s="86">
        <v>7</v>
      </c>
      <c r="C15" s="86">
        <v>0</v>
      </c>
      <c r="D15" s="86">
        <v>0</v>
      </c>
      <c r="E15" s="86">
        <v>8</v>
      </c>
      <c r="F15" s="86">
        <v>0</v>
      </c>
      <c r="G15" s="86">
        <v>0</v>
      </c>
      <c r="H15" s="86">
        <v>0</v>
      </c>
      <c r="I15" s="87">
        <f t="shared" si="0"/>
        <v>15</v>
      </c>
      <c r="J15" s="86">
        <v>11</v>
      </c>
      <c r="K15" s="86">
        <v>0</v>
      </c>
      <c r="L15" s="86">
        <v>0</v>
      </c>
      <c r="M15" s="86">
        <v>10</v>
      </c>
      <c r="N15" s="86">
        <v>0</v>
      </c>
      <c r="O15" s="86">
        <v>0</v>
      </c>
      <c r="P15" s="86">
        <v>0</v>
      </c>
      <c r="Q15" s="87">
        <f t="shared" si="1"/>
        <v>21</v>
      </c>
      <c r="R15" s="86">
        <f t="shared" si="9"/>
        <v>18</v>
      </c>
      <c r="S15" s="86">
        <f t="shared" si="2"/>
        <v>0</v>
      </c>
      <c r="T15" s="86">
        <f t="shared" si="3"/>
        <v>0</v>
      </c>
      <c r="U15" s="86">
        <f t="shared" si="4"/>
        <v>18</v>
      </c>
      <c r="V15" s="86">
        <f t="shared" si="5"/>
        <v>0</v>
      </c>
      <c r="W15" s="86">
        <f t="shared" si="6"/>
        <v>0</v>
      </c>
      <c r="X15" s="86">
        <f t="shared" si="7"/>
        <v>0</v>
      </c>
      <c r="Y15" s="87">
        <f t="shared" si="8"/>
        <v>36</v>
      </c>
    </row>
    <row r="16" spans="1:25" ht="13.5" customHeight="1" x14ac:dyDescent="0.2">
      <c r="A16" s="60">
        <f>A15+'Internal Control-Check Sheet'!$H$26</f>
        <v>7.2916666666666657E-2</v>
      </c>
      <c r="B16" s="86">
        <v>4</v>
      </c>
      <c r="C16" s="86">
        <v>0</v>
      </c>
      <c r="D16" s="86">
        <v>0</v>
      </c>
      <c r="E16" s="86">
        <v>11</v>
      </c>
      <c r="F16" s="86">
        <v>0</v>
      </c>
      <c r="G16" s="86">
        <v>0</v>
      </c>
      <c r="H16" s="86">
        <v>0</v>
      </c>
      <c r="I16" s="87">
        <f t="shared" si="0"/>
        <v>15</v>
      </c>
      <c r="J16" s="86">
        <v>10</v>
      </c>
      <c r="K16" s="86">
        <v>1</v>
      </c>
      <c r="L16" s="86">
        <v>0</v>
      </c>
      <c r="M16" s="86">
        <v>7</v>
      </c>
      <c r="N16" s="86">
        <v>0</v>
      </c>
      <c r="O16" s="86">
        <v>0</v>
      </c>
      <c r="P16" s="86">
        <v>0</v>
      </c>
      <c r="Q16" s="87">
        <f t="shared" si="1"/>
        <v>18</v>
      </c>
      <c r="R16" s="86">
        <f t="shared" si="9"/>
        <v>14</v>
      </c>
      <c r="S16" s="86">
        <f t="shared" si="2"/>
        <v>1</v>
      </c>
      <c r="T16" s="86">
        <f t="shared" si="3"/>
        <v>0</v>
      </c>
      <c r="U16" s="86">
        <f t="shared" si="4"/>
        <v>18</v>
      </c>
      <c r="V16" s="86">
        <f t="shared" si="5"/>
        <v>0</v>
      </c>
      <c r="W16" s="86">
        <f t="shared" si="6"/>
        <v>0</v>
      </c>
      <c r="X16" s="86">
        <f t="shared" si="7"/>
        <v>0</v>
      </c>
      <c r="Y16" s="87">
        <f t="shared" si="8"/>
        <v>33</v>
      </c>
    </row>
    <row r="17" spans="1:25" ht="13.5" customHeight="1" x14ac:dyDescent="0.2">
      <c r="A17" s="60">
        <f>A16+'Internal Control-Check Sheet'!$H$26</f>
        <v>8.3333333333333329E-2</v>
      </c>
      <c r="B17" s="86">
        <v>9</v>
      </c>
      <c r="C17" s="86">
        <v>0</v>
      </c>
      <c r="D17" s="86">
        <v>3</v>
      </c>
      <c r="E17" s="86">
        <v>14</v>
      </c>
      <c r="F17" s="86">
        <v>0</v>
      </c>
      <c r="G17" s="86">
        <v>1</v>
      </c>
      <c r="H17" s="86">
        <v>0</v>
      </c>
      <c r="I17" s="87">
        <f t="shared" si="0"/>
        <v>27</v>
      </c>
      <c r="J17" s="86">
        <v>11</v>
      </c>
      <c r="K17" s="86">
        <v>0</v>
      </c>
      <c r="L17" s="86">
        <v>2</v>
      </c>
      <c r="M17" s="86">
        <v>9</v>
      </c>
      <c r="N17" s="86">
        <v>0</v>
      </c>
      <c r="O17" s="86">
        <v>0</v>
      </c>
      <c r="P17" s="86">
        <v>0</v>
      </c>
      <c r="Q17" s="87">
        <f t="shared" si="1"/>
        <v>22</v>
      </c>
      <c r="R17" s="86">
        <f t="shared" si="9"/>
        <v>20</v>
      </c>
      <c r="S17" s="86">
        <f t="shared" si="2"/>
        <v>0</v>
      </c>
      <c r="T17" s="86">
        <f t="shared" si="3"/>
        <v>5</v>
      </c>
      <c r="U17" s="86">
        <f t="shared" si="4"/>
        <v>23</v>
      </c>
      <c r="V17" s="86">
        <f t="shared" si="5"/>
        <v>0</v>
      </c>
      <c r="W17" s="86">
        <f t="shared" si="6"/>
        <v>1</v>
      </c>
      <c r="X17" s="86">
        <f t="shared" si="7"/>
        <v>0</v>
      </c>
      <c r="Y17" s="87">
        <f t="shared" si="8"/>
        <v>49</v>
      </c>
    </row>
    <row r="18" spans="1:25" ht="13.5" customHeight="1" x14ac:dyDescent="0.2">
      <c r="A18" s="60">
        <f>A17+'Internal Control-Check Sheet'!$H$26</f>
        <v>9.375E-2</v>
      </c>
      <c r="B18" s="86">
        <v>5</v>
      </c>
      <c r="C18" s="86">
        <v>0</v>
      </c>
      <c r="D18" s="86">
        <v>0</v>
      </c>
      <c r="E18" s="86">
        <v>11</v>
      </c>
      <c r="F18" s="86">
        <v>0</v>
      </c>
      <c r="G18" s="86">
        <v>0</v>
      </c>
      <c r="H18" s="86">
        <v>0</v>
      </c>
      <c r="I18" s="87">
        <f t="shared" si="0"/>
        <v>16</v>
      </c>
      <c r="J18" s="86">
        <v>12</v>
      </c>
      <c r="K18" s="86">
        <v>0</v>
      </c>
      <c r="L18" s="86">
        <v>0</v>
      </c>
      <c r="M18" s="86">
        <v>14</v>
      </c>
      <c r="N18" s="86">
        <v>0</v>
      </c>
      <c r="O18" s="86">
        <v>0</v>
      </c>
      <c r="P18" s="86">
        <v>0</v>
      </c>
      <c r="Q18" s="87">
        <f t="shared" si="1"/>
        <v>26</v>
      </c>
      <c r="R18" s="86">
        <f t="shared" si="9"/>
        <v>17</v>
      </c>
      <c r="S18" s="86">
        <f t="shared" si="2"/>
        <v>0</v>
      </c>
      <c r="T18" s="86">
        <f t="shared" si="3"/>
        <v>0</v>
      </c>
      <c r="U18" s="86">
        <f t="shared" si="4"/>
        <v>25</v>
      </c>
      <c r="V18" s="86">
        <f t="shared" si="5"/>
        <v>0</v>
      </c>
      <c r="W18" s="86">
        <f t="shared" si="6"/>
        <v>0</v>
      </c>
      <c r="X18" s="86">
        <f t="shared" si="7"/>
        <v>0</v>
      </c>
      <c r="Y18" s="87">
        <f t="shared" si="8"/>
        <v>42</v>
      </c>
    </row>
    <row r="19" spans="1:25" s="16" customFormat="1" ht="13.5" customHeight="1" x14ac:dyDescent="0.2">
      <c r="A19" s="56">
        <f>A18+'Internal Control-Check Sheet'!$H$26</f>
        <v>0.10416666666666667</v>
      </c>
      <c r="B19" s="86">
        <v>7</v>
      </c>
      <c r="C19" s="86">
        <v>0</v>
      </c>
      <c r="D19" s="86">
        <v>3</v>
      </c>
      <c r="E19" s="86">
        <v>14</v>
      </c>
      <c r="F19" s="86">
        <v>0</v>
      </c>
      <c r="G19" s="86">
        <v>0</v>
      </c>
      <c r="H19" s="86">
        <v>0</v>
      </c>
      <c r="I19" s="87">
        <f t="shared" si="0"/>
        <v>24</v>
      </c>
      <c r="J19" s="86">
        <v>13</v>
      </c>
      <c r="K19" s="86">
        <v>2</v>
      </c>
      <c r="L19" s="86">
        <v>3</v>
      </c>
      <c r="M19" s="86">
        <v>8</v>
      </c>
      <c r="N19" s="86">
        <v>0</v>
      </c>
      <c r="O19" s="86">
        <v>1</v>
      </c>
      <c r="P19" s="86">
        <v>0</v>
      </c>
      <c r="Q19" s="87">
        <f t="shared" si="1"/>
        <v>27</v>
      </c>
      <c r="R19" s="86">
        <f t="shared" si="9"/>
        <v>20</v>
      </c>
      <c r="S19" s="86">
        <f t="shared" si="2"/>
        <v>2</v>
      </c>
      <c r="T19" s="86">
        <f t="shared" si="3"/>
        <v>6</v>
      </c>
      <c r="U19" s="86">
        <f t="shared" si="4"/>
        <v>22</v>
      </c>
      <c r="V19" s="86">
        <f t="shared" si="5"/>
        <v>0</v>
      </c>
      <c r="W19" s="86">
        <f t="shared" si="6"/>
        <v>1</v>
      </c>
      <c r="X19" s="86">
        <f t="shared" si="7"/>
        <v>0</v>
      </c>
      <c r="Y19" s="87">
        <f t="shared" si="8"/>
        <v>51</v>
      </c>
    </row>
    <row r="20" spans="1:25" s="16" customFormat="1" ht="13.5" customHeight="1" x14ac:dyDescent="0.2">
      <c r="A20" s="59">
        <f>A19+'Internal Control-Check Sheet'!$H$26</f>
        <v>0.11458333333333334</v>
      </c>
      <c r="B20" s="86">
        <v>12</v>
      </c>
      <c r="C20" s="86">
        <v>1</v>
      </c>
      <c r="D20" s="86">
        <v>2</v>
      </c>
      <c r="E20" s="86">
        <v>18</v>
      </c>
      <c r="F20" s="86">
        <v>0</v>
      </c>
      <c r="G20" s="86">
        <v>1</v>
      </c>
      <c r="H20" s="86">
        <v>0</v>
      </c>
      <c r="I20" s="87">
        <f t="shared" si="0"/>
        <v>34</v>
      </c>
      <c r="J20" s="86">
        <v>17</v>
      </c>
      <c r="K20" s="86">
        <v>2</v>
      </c>
      <c r="L20" s="86">
        <v>1</v>
      </c>
      <c r="M20" s="86">
        <v>16</v>
      </c>
      <c r="N20" s="86">
        <v>0</v>
      </c>
      <c r="O20" s="86">
        <v>0</v>
      </c>
      <c r="P20" s="86">
        <v>0</v>
      </c>
      <c r="Q20" s="87">
        <f t="shared" si="1"/>
        <v>36</v>
      </c>
      <c r="R20" s="86">
        <f t="shared" si="9"/>
        <v>29</v>
      </c>
      <c r="S20" s="86">
        <f t="shared" si="2"/>
        <v>3</v>
      </c>
      <c r="T20" s="86">
        <f t="shared" si="3"/>
        <v>3</v>
      </c>
      <c r="U20" s="86">
        <f t="shared" si="4"/>
        <v>34</v>
      </c>
      <c r="V20" s="86">
        <f t="shared" si="5"/>
        <v>0</v>
      </c>
      <c r="W20" s="86">
        <f t="shared" si="6"/>
        <v>1</v>
      </c>
      <c r="X20" s="86">
        <f t="shared" si="7"/>
        <v>0</v>
      </c>
      <c r="Y20" s="87">
        <f t="shared" si="8"/>
        <v>70</v>
      </c>
    </row>
    <row r="21" spans="1:25" s="16" customFormat="1" ht="13.5" customHeight="1" x14ac:dyDescent="0.2">
      <c r="A21" s="60">
        <f>A20+'Internal Control-Check Sheet'!$H$26</f>
        <v>0.125</v>
      </c>
      <c r="B21" s="86">
        <v>8</v>
      </c>
      <c r="C21" s="86">
        <v>1</v>
      </c>
      <c r="D21" s="86">
        <v>3</v>
      </c>
      <c r="E21" s="86">
        <v>13</v>
      </c>
      <c r="F21" s="86">
        <v>0</v>
      </c>
      <c r="G21" s="86">
        <v>0</v>
      </c>
      <c r="H21" s="86">
        <v>0</v>
      </c>
      <c r="I21" s="87">
        <f t="shared" si="0"/>
        <v>25</v>
      </c>
      <c r="J21" s="86">
        <v>10</v>
      </c>
      <c r="K21" s="86">
        <v>4</v>
      </c>
      <c r="L21" s="86">
        <v>4</v>
      </c>
      <c r="M21" s="86">
        <v>9</v>
      </c>
      <c r="N21" s="86">
        <v>0</v>
      </c>
      <c r="O21" s="86">
        <v>1</v>
      </c>
      <c r="P21" s="86">
        <v>0</v>
      </c>
      <c r="Q21" s="87">
        <f t="shared" si="1"/>
        <v>28</v>
      </c>
      <c r="R21" s="86">
        <f t="shared" si="9"/>
        <v>18</v>
      </c>
      <c r="S21" s="86">
        <f t="shared" si="2"/>
        <v>5</v>
      </c>
      <c r="T21" s="86">
        <f t="shared" si="3"/>
        <v>7</v>
      </c>
      <c r="U21" s="86">
        <f t="shared" si="4"/>
        <v>22</v>
      </c>
      <c r="V21" s="86">
        <f t="shared" si="5"/>
        <v>0</v>
      </c>
      <c r="W21" s="86">
        <f t="shared" si="6"/>
        <v>1</v>
      </c>
      <c r="X21" s="86">
        <f t="shared" si="7"/>
        <v>0</v>
      </c>
      <c r="Y21" s="87">
        <f t="shared" si="8"/>
        <v>53</v>
      </c>
    </row>
    <row r="22" spans="1:25" s="16" customFormat="1" ht="13.5" customHeight="1" x14ac:dyDescent="0.2">
      <c r="A22" s="59">
        <f>A21+'Internal Control-Check Sheet'!$H$26</f>
        <v>0.13541666666666666</v>
      </c>
      <c r="B22" s="86">
        <v>11</v>
      </c>
      <c r="C22" s="86">
        <v>0</v>
      </c>
      <c r="D22" s="86">
        <v>4</v>
      </c>
      <c r="E22" s="86">
        <v>16</v>
      </c>
      <c r="F22" s="86">
        <v>0</v>
      </c>
      <c r="G22" s="86">
        <v>0</v>
      </c>
      <c r="H22" s="86">
        <v>0</v>
      </c>
      <c r="I22" s="87">
        <f t="shared" si="0"/>
        <v>31</v>
      </c>
      <c r="J22" s="86">
        <v>16</v>
      </c>
      <c r="K22" s="86">
        <v>1</v>
      </c>
      <c r="L22" s="86">
        <v>0</v>
      </c>
      <c r="M22" s="86">
        <v>13</v>
      </c>
      <c r="N22" s="86">
        <v>0</v>
      </c>
      <c r="O22" s="86">
        <v>0</v>
      </c>
      <c r="P22" s="86">
        <v>0</v>
      </c>
      <c r="Q22" s="87">
        <f t="shared" si="1"/>
        <v>30</v>
      </c>
      <c r="R22" s="86">
        <f t="shared" si="9"/>
        <v>27</v>
      </c>
      <c r="S22" s="86">
        <f t="shared" si="2"/>
        <v>1</v>
      </c>
      <c r="T22" s="86">
        <f t="shared" si="3"/>
        <v>4</v>
      </c>
      <c r="U22" s="86">
        <f t="shared" si="4"/>
        <v>29</v>
      </c>
      <c r="V22" s="86">
        <f t="shared" si="5"/>
        <v>0</v>
      </c>
      <c r="W22" s="86">
        <f t="shared" si="6"/>
        <v>0</v>
      </c>
      <c r="X22" s="86">
        <f t="shared" si="7"/>
        <v>0</v>
      </c>
      <c r="Y22" s="87">
        <f t="shared" si="8"/>
        <v>61</v>
      </c>
    </row>
    <row r="23" spans="1:25" s="16" customFormat="1" ht="13.5" customHeight="1" x14ac:dyDescent="0.2">
      <c r="A23" s="60">
        <f>A22+'Internal Control-Check Sheet'!$H$26</f>
        <v>0.14583333333333331</v>
      </c>
      <c r="B23" s="86">
        <v>6</v>
      </c>
      <c r="C23" s="86">
        <v>1</v>
      </c>
      <c r="D23" s="86">
        <v>2</v>
      </c>
      <c r="E23" s="86">
        <v>22</v>
      </c>
      <c r="F23" s="86">
        <v>0</v>
      </c>
      <c r="G23" s="86">
        <v>0</v>
      </c>
      <c r="H23" s="86">
        <v>0</v>
      </c>
      <c r="I23" s="87">
        <f t="shared" si="0"/>
        <v>31</v>
      </c>
      <c r="J23" s="86">
        <v>19</v>
      </c>
      <c r="K23" s="86">
        <v>1</v>
      </c>
      <c r="L23" s="86">
        <v>0</v>
      </c>
      <c r="M23" s="86">
        <v>8</v>
      </c>
      <c r="N23" s="86">
        <v>0</v>
      </c>
      <c r="O23" s="86">
        <v>1</v>
      </c>
      <c r="P23" s="86">
        <v>0</v>
      </c>
      <c r="Q23" s="87">
        <f t="shared" si="1"/>
        <v>29</v>
      </c>
      <c r="R23" s="86">
        <f t="shared" si="9"/>
        <v>25</v>
      </c>
      <c r="S23" s="86">
        <f t="shared" si="2"/>
        <v>2</v>
      </c>
      <c r="T23" s="86">
        <f t="shared" si="3"/>
        <v>2</v>
      </c>
      <c r="U23" s="86">
        <f t="shared" si="4"/>
        <v>30</v>
      </c>
      <c r="V23" s="86">
        <f t="shared" si="5"/>
        <v>0</v>
      </c>
      <c r="W23" s="86">
        <f t="shared" si="6"/>
        <v>1</v>
      </c>
      <c r="X23" s="86">
        <f t="shared" si="7"/>
        <v>0</v>
      </c>
      <c r="Y23" s="87">
        <f t="shared" si="8"/>
        <v>60</v>
      </c>
    </row>
    <row r="24" spans="1:25" s="16" customFormat="1" ht="13.5" customHeight="1" x14ac:dyDescent="0.2">
      <c r="A24" s="60">
        <f>A23+'Internal Control-Check Sheet'!$H$26</f>
        <v>0.15624999999999997</v>
      </c>
      <c r="B24" s="86">
        <v>8</v>
      </c>
      <c r="C24" s="86">
        <v>2</v>
      </c>
      <c r="D24" s="86">
        <v>3</v>
      </c>
      <c r="E24" s="86">
        <v>17</v>
      </c>
      <c r="F24" s="86">
        <v>0</v>
      </c>
      <c r="G24" s="86">
        <v>0</v>
      </c>
      <c r="H24" s="86">
        <v>0</v>
      </c>
      <c r="I24" s="87">
        <f t="shared" si="0"/>
        <v>30</v>
      </c>
      <c r="J24" s="86">
        <v>28</v>
      </c>
      <c r="K24" s="86">
        <v>3</v>
      </c>
      <c r="L24" s="86">
        <v>4</v>
      </c>
      <c r="M24" s="86">
        <v>11</v>
      </c>
      <c r="N24" s="86">
        <v>0</v>
      </c>
      <c r="O24" s="86">
        <v>0</v>
      </c>
      <c r="P24" s="86">
        <v>0</v>
      </c>
      <c r="Q24" s="87">
        <f t="shared" si="1"/>
        <v>46</v>
      </c>
      <c r="R24" s="86">
        <f t="shared" si="9"/>
        <v>36</v>
      </c>
      <c r="S24" s="86">
        <f t="shared" si="2"/>
        <v>5</v>
      </c>
      <c r="T24" s="86">
        <f t="shared" si="3"/>
        <v>7</v>
      </c>
      <c r="U24" s="86">
        <f t="shared" si="4"/>
        <v>28</v>
      </c>
      <c r="V24" s="86">
        <f t="shared" si="5"/>
        <v>0</v>
      </c>
      <c r="W24" s="86">
        <f t="shared" si="6"/>
        <v>0</v>
      </c>
      <c r="X24" s="86">
        <f t="shared" si="7"/>
        <v>0</v>
      </c>
      <c r="Y24" s="87">
        <f t="shared" si="8"/>
        <v>76</v>
      </c>
    </row>
    <row r="25" spans="1:25" s="16" customFormat="1" ht="13.5" customHeight="1" x14ac:dyDescent="0.2">
      <c r="A25" s="60">
        <f>A24+'Internal Control-Check Sheet'!$H$26</f>
        <v>0.16666666666666663</v>
      </c>
      <c r="B25" s="86">
        <v>4</v>
      </c>
      <c r="C25" s="86">
        <v>2</v>
      </c>
      <c r="D25" s="86">
        <v>4</v>
      </c>
      <c r="E25" s="86">
        <v>15</v>
      </c>
      <c r="F25" s="86">
        <v>0</v>
      </c>
      <c r="G25" s="86">
        <v>1</v>
      </c>
      <c r="H25" s="86">
        <v>0</v>
      </c>
      <c r="I25" s="87">
        <f t="shared" si="0"/>
        <v>26</v>
      </c>
      <c r="J25" s="86">
        <v>20</v>
      </c>
      <c r="K25" s="86">
        <v>4</v>
      </c>
      <c r="L25" s="86">
        <v>5</v>
      </c>
      <c r="M25" s="86">
        <v>16</v>
      </c>
      <c r="N25" s="86">
        <v>0</v>
      </c>
      <c r="O25" s="86">
        <v>0</v>
      </c>
      <c r="P25" s="86">
        <v>0</v>
      </c>
      <c r="Q25" s="87">
        <f t="shared" si="1"/>
        <v>45</v>
      </c>
      <c r="R25" s="86">
        <f t="shared" si="9"/>
        <v>24</v>
      </c>
      <c r="S25" s="86">
        <f t="shared" si="2"/>
        <v>6</v>
      </c>
      <c r="T25" s="86">
        <f t="shared" si="3"/>
        <v>9</v>
      </c>
      <c r="U25" s="86">
        <f t="shared" si="4"/>
        <v>31</v>
      </c>
      <c r="V25" s="86">
        <f t="shared" si="5"/>
        <v>0</v>
      </c>
      <c r="W25" s="86">
        <f t="shared" si="6"/>
        <v>1</v>
      </c>
      <c r="X25" s="86">
        <f t="shared" si="7"/>
        <v>0</v>
      </c>
      <c r="Y25" s="87">
        <f t="shared" si="8"/>
        <v>71</v>
      </c>
    </row>
    <row r="26" spans="1:25" s="16" customFormat="1" ht="13.5" customHeight="1" x14ac:dyDescent="0.2">
      <c r="A26" s="60">
        <f>A25+'Internal Control-Check Sheet'!$H$26</f>
        <v>0.17708333333333329</v>
      </c>
      <c r="B26" s="86">
        <v>8</v>
      </c>
      <c r="C26" s="86">
        <v>3</v>
      </c>
      <c r="D26" s="86">
        <v>14</v>
      </c>
      <c r="E26" s="86">
        <v>31</v>
      </c>
      <c r="F26" s="86">
        <v>0</v>
      </c>
      <c r="G26" s="86">
        <v>1</v>
      </c>
      <c r="H26" s="86">
        <v>0</v>
      </c>
      <c r="I26" s="87">
        <f t="shared" si="0"/>
        <v>57</v>
      </c>
      <c r="J26" s="86">
        <v>22</v>
      </c>
      <c r="K26" s="86">
        <v>2</v>
      </c>
      <c r="L26" s="86">
        <v>5</v>
      </c>
      <c r="M26" s="86">
        <v>20</v>
      </c>
      <c r="N26" s="86">
        <v>0</v>
      </c>
      <c r="O26" s="86">
        <v>0</v>
      </c>
      <c r="P26" s="86">
        <v>0</v>
      </c>
      <c r="Q26" s="87">
        <f t="shared" si="1"/>
        <v>49</v>
      </c>
      <c r="R26" s="86">
        <f t="shared" si="9"/>
        <v>30</v>
      </c>
      <c r="S26" s="86">
        <f t="shared" si="2"/>
        <v>5</v>
      </c>
      <c r="T26" s="86">
        <f t="shared" si="3"/>
        <v>19</v>
      </c>
      <c r="U26" s="86">
        <f t="shared" si="4"/>
        <v>51</v>
      </c>
      <c r="V26" s="86">
        <f t="shared" si="5"/>
        <v>0</v>
      </c>
      <c r="W26" s="86">
        <f t="shared" si="6"/>
        <v>1</v>
      </c>
      <c r="X26" s="86">
        <f t="shared" si="7"/>
        <v>0</v>
      </c>
      <c r="Y26" s="87">
        <f t="shared" si="8"/>
        <v>106</v>
      </c>
    </row>
    <row r="27" spans="1:25" s="16" customFormat="1" ht="13.5" customHeight="1" x14ac:dyDescent="0.2">
      <c r="A27" s="60">
        <f>A26+'Internal Control-Check Sheet'!$H$26</f>
        <v>0.18749999999999994</v>
      </c>
      <c r="B27" s="86">
        <v>11</v>
      </c>
      <c r="C27" s="86">
        <v>1</v>
      </c>
      <c r="D27" s="86">
        <v>14</v>
      </c>
      <c r="E27" s="86">
        <v>28</v>
      </c>
      <c r="F27" s="86">
        <v>0</v>
      </c>
      <c r="G27" s="86">
        <v>0</v>
      </c>
      <c r="H27" s="86">
        <v>0</v>
      </c>
      <c r="I27" s="87">
        <f t="shared" si="0"/>
        <v>54</v>
      </c>
      <c r="J27" s="86">
        <v>26</v>
      </c>
      <c r="K27" s="86">
        <v>8</v>
      </c>
      <c r="L27" s="86">
        <v>3</v>
      </c>
      <c r="M27" s="86">
        <v>7</v>
      </c>
      <c r="N27" s="86">
        <v>0</v>
      </c>
      <c r="O27" s="86">
        <v>0</v>
      </c>
      <c r="P27" s="86">
        <v>0</v>
      </c>
      <c r="Q27" s="87">
        <f t="shared" si="1"/>
        <v>44</v>
      </c>
      <c r="R27" s="86">
        <f t="shared" si="9"/>
        <v>37</v>
      </c>
      <c r="S27" s="86">
        <f t="shared" si="2"/>
        <v>9</v>
      </c>
      <c r="T27" s="86">
        <f t="shared" si="3"/>
        <v>17</v>
      </c>
      <c r="U27" s="86">
        <f t="shared" si="4"/>
        <v>35</v>
      </c>
      <c r="V27" s="86">
        <f t="shared" si="5"/>
        <v>0</v>
      </c>
      <c r="W27" s="86">
        <f t="shared" si="6"/>
        <v>0</v>
      </c>
      <c r="X27" s="86">
        <f t="shared" si="7"/>
        <v>0</v>
      </c>
      <c r="Y27" s="87">
        <f t="shared" si="8"/>
        <v>98</v>
      </c>
    </row>
    <row r="28" spans="1:25" s="16" customFormat="1" ht="13.5" customHeight="1" x14ac:dyDescent="0.2">
      <c r="A28" s="60">
        <f>A27+'Internal Control-Check Sheet'!$H$26</f>
        <v>0.1979166666666666</v>
      </c>
      <c r="B28" s="86">
        <v>18</v>
      </c>
      <c r="C28" s="86">
        <v>2</v>
      </c>
      <c r="D28" s="86">
        <v>22</v>
      </c>
      <c r="E28" s="86">
        <v>28</v>
      </c>
      <c r="F28" s="86">
        <v>0</v>
      </c>
      <c r="G28" s="86">
        <v>0</v>
      </c>
      <c r="H28" s="86">
        <v>0</v>
      </c>
      <c r="I28" s="87">
        <f t="shared" si="0"/>
        <v>70</v>
      </c>
      <c r="J28" s="86">
        <v>37</v>
      </c>
      <c r="K28" s="86">
        <v>9</v>
      </c>
      <c r="L28" s="86">
        <v>2</v>
      </c>
      <c r="M28" s="86">
        <v>10</v>
      </c>
      <c r="N28" s="86">
        <v>0</v>
      </c>
      <c r="O28" s="86">
        <v>1</v>
      </c>
      <c r="P28" s="86">
        <v>0</v>
      </c>
      <c r="Q28" s="87">
        <f t="shared" si="1"/>
        <v>59</v>
      </c>
      <c r="R28" s="86">
        <f t="shared" si="9"/>
        <v>55</v>
      </c>
      <c r="S28" s="86">
        <f t="shared" si="2"/>
        <v>11</v>
      </c>
      <c r="T28" s="86">
        <f t="shared" si="3"/>
        <v>24</v>
      </c>
      <c r="U28" s="86">
        <f t="shared" si="4"/>
        <v>38</v>
      </c>
      <c r="V28" s="86">
        <f t="shared" si="5"/>
        <v>0</v>
      </c>
      <c r="W28" s="86">
        <f t="shared" si="6"/>
        <v>1</v>
      </c>
      <c r="X28" s="86">
        <f t="shared" si="7"/>
        <v>0</v>
      </c>
      <c r="Y28" s="87">
        <f t="shared" si="8"/>
        <v>129</v>
      </c>
    </row>
    <row r="29" spans="1:25" s="16" customFormat="1" ht="13.5" customHeight="1" x14ac:dyDescent="0.2">
      <c r="A29" s="56">
        <f>A28+'Internal Control-Check Sheet'!$H$26</f>
        <v>0.20833333333333326</v>
      </c>
      <c r="B29" s="86">
        <v>19</v>
      </c>
      <c r="C29" s="86">
        <v>4</v>
      </c>
      <c r="D29" s="86">
        <v>10</v>
      </c>
      <c r="E29" s="86">
        <v>30</v>
      </c>
      <c r="F29" s="86">
        <v>0</v>
      </c>
      <c r="G29" s="86">
        <v>0</v>
      </c>
      <c r="H29" s="86">
        <v>0</v>
      </c>
      <c r="I29" s="87">
        <f t="shared" si="0"/>
        <v>63</v>
      </c>
      <c r="J29" s="86">
        <v>44</v>
      </c>
      <c r="K29" s="86">
        <v>3</v>
      </c>
      <c r="L29" s="86">
        <v>5</v>
      </c>
      <c r="M29" s="86">
        <v>8</v>
      </c>
      <c r="N29" s="86">
        <v>0</v>
      </c>
      <c r="O29" s="86">
        <v>0</v>
      </c>
      <c r="P29" s="86">
        <v>0</v>
      </c>
      <c r="Q29" s="87">
        <f t="shared" si="1"/>
        <v>60</v>
      </c>
      <c r="R29" s="86">
        <f t="shared" si="9"/>
        <v>63</v>
      </c>
      <c r="S29" s="86">
        <f t="shared" si="2"/>
        <v>7</v>
      </c>
      <c r="T29" s="86">
        <f t="shared" si="3"/>
        <v>15</v>
      </c>
      <c r="U29" s="86">
        <f t="shared" si="4"/>
        <v>38</v>
      </c>
      <c r="V29" s="86">
        <f t="shared" si="5"/>
        <v>0</v>
      </c>
      <c r="W29" s="86">
        <f t="shared" si="6"/>
        <v>0</v>
      </c>
      <c r="X29" s="86">
        <f t="shared" si="7"/>
        <v>0</v>
      </c>
      <c r="Y29" s="87">
        <f t="shared" si="8"/>
        <v>123</v>
      </c>
    </row>
    <row r="30" spans="1:25" s="16" customFormat="1" ht="13.5" customHeight="1" x14ac:dyDescent="0.2">
      <c r="A30" s="59">
        <f>A29+'Internal Control-Check Sheet'!$H$26</f>
        <v>0.21874999999999992</v>
      </c>
      <c r="B30" s="86">
        <v>12</v>
      </c>
      <c r="C30" s="86">
        <v>6</v>
      </c>
      <c r="D30" s="86">
        <v>16</v>
      </c>
      <c r="E30" s="86">
        <v>30</v>
      </c>
      <c r="F30" s="86">
        <v>0</v>
      </c>
      <c r="G30" s="86">
        <v>1</v>
      </c>
      <c r="H30" s="86">
        <v>1</v>
      </c>
      <c r="I30" s="87">
        <f t="shared" si="0"/>
        <v>66</v>
      </c>
      <c r="J30" s="86">
        <v>69</v>
      </c>
      <c r="K30" s="86">
        <v>5</v>
      </c>
      <c r="L30" s="86">
        <v>7</v>
      </c>
      <c r="M30" s="86">
        <v>15</v>
      </c>
      <c r="N30" s="86">
        <v>0</v>
      </c>
      <c r="O30" s="86">
        <v>0</v>
      </c>
      <c r="P30" s="86">
        <v>0</v>
      </c>
      <c r="Q30" s="87">
        <f t="shared" si="1"/>
        <v>96</v>
      </c>
      <c r="R30" s="86">
        <f t="shared" si="9"/>
        <v>81</v>
      </c>
      <c r="S30" s="86">
        <f t="shared" si="2"/>
        <v>11</v>
      </c>
      <c r="T30" s="86">
        <f t="shared" si="3"/>
        <v>23</v>
      </c>
      <c r="U30" s="86">
        <f t="shared" si="4"/>
        <v>45</v>
      </c>
      <c r="V30" s="86">
        <f t="shared" si="5"/>
        <v>0</v>
      </c>
      <c r="W30" s="86">
        <f t="shared" si="6"/>
        <v>1</v>
      </c>
      <c r="X30" s="86">
        <f t="shared" si="7"/>
        <v>1</v>
      </c>
      <c r="Y30" s="87">
        <f t="shared" si="8"/>
        <v>162</v>
      </c>
    </row>
    <row r="31" spans="1:25" s="16" customFormat="1" ht="13.5" customHeight="1" x14ac:dyDescent="0.2">
      <c r="A31" s="60">
        <f>A30+'Internal Control-Check Sheet'!$H$26</f>
        <v>0.22916666666666657</v>
      </c>
      <c r="B31" s="86">
        <v>25</v>
      </c>
      <c r="C31" s="86">
        <v>3</v>
      </c>
      <c r="D31" s="86">
        <v>14</v>
      </c>
      <c r="E31" s="86">
        <v>22</v>
      </c>
      <c r="F31" s="86">
        <v>1</v>
      </c>
      <c r="G31" s="86">
        <v>1</v>
      </c>
      <c r="H31" s="86">
        <v>0</v>
      </c>
      <c r="I31" s="87">
        <f t="shared" si="0"/>
        <v>66</v>
      </c>
      <c r="J31" s="86">
        <v>134</v>
      </c>
      <c r="K31" s="86">
        <v>5</v>
      </c>
      <c r="L31" s="86">
        <v>7</v>
      </c>
      <c r="M31" s="86">
        <v>17</v>
      </c>
      <c r="N31" s="86">
        <v>0</v>
      </c>
      <c r="O31" s="86">
        <v>2</v>
      </c>
      <c r="P31" s="86">
        <v>0</v>
      </c>
      <c r="Q31" s="87">
        <f t="shared" si="1"/>
        <v>165</v>
      </c>
      <c r="R31" s="86">
        <f t="shared" si="9"/>
        <v>159</v>
      </c>
      <c r="S31" s="86">
        <f t="shared" si="2"/>
        <v>8</v>
      </c>
      <c r="T31" s="86">
        <f t="shared" si="3"/>
        <v>21</v>
      </c>
      <c r="U31" s="86">
        <f t="shared" si="4"/>
        <v>39</v>
      </c>
      <c r="V31" s="86">
        <f t="shared" si="5"/>
        <v>1</v>
      </c>
      <c r="W31" s="86">
        <f t="shared" si="6"/>
        <v>3</v>
      </c>
      <c r="X31" s="86">
        <f t="shared" si="7"/>
        <v>0</v>
      </c>
      <c r="Y31" s="87">
        <f t="shared" si="8"/>
        <v>231</v>
      </c>
    </row>
    <row r="32" spans="1:25" s="16" customFormat="1" ht="13.5" customHeight="1" x14ac:dyDescent="0.2">
      <c r="A32" s="59">
        <f>A31+'Internal Control-Check Sheet'!$H$26</f>
        <v>0.23958333333333323</v>
      </c>
      <c r="B32" s="86">
        <v>15</v>
      </c>
      <c r="C32" s="86">
        <v>5</v>
      </c>
      <c r="D32" s="86">
        <v>25</v>
      </c>
      <c r="E32" s="86">
        <v>38</v>
      </c>
      <c r="F32" s="86">
        <v>1</v>
      </c>
      <c r="G32" s="86">
        <v>0</v>
      </c>
      <c r="H32" s="86">
        <v>0</v>
      </c>
      <c r="I32" s="87">
        <f t="shared" si="0"/>
        <v>84</v>
      </c>
      <c r="J32" s="86">
        <v>131</v>
      </c>
      <c r="K32" s="86">
        <v>12</v>
      </c>
      <c r="L32" s="86">
        <v>3</v>
      </c>
      <c r="M32" s="86">
        <v>13</v>
      </c>
      <c r="N32" s="86">
        <v>1</v>
      </c>
      <c r="O32" s="86">
        <v>0</v>
      </c>
      <c r="P32" s="86">
        <v>0</v>
      </c>
      <c r="Q32" s="87">
        <f t="shared" si="1"/>
        <v>160</v>
      </c>
      <c r="R32" s="86">
        <f t="shared" si="9"/>
        <v>146</v>
      </c>
      <c r="S32" s="86">
        <f t="shared" si="2"/>
        <v>17</v>
      </c>
      <c r="T32" s="86">
        <f t="shared" si="3"/>
        <v>28</v>
      </c>
      <c r="U32" s="86">
        <f t="shared" si="4"/>
        <v>51</v>
      </c>
      <c r="V32" s="86">
        <f t="shared" si="5"/>
        <v>2</v>
      </c>
      <c r="W32" s="86">
        <f t="shared" si="6"/>
        <v>0</v>
      </c>
      <c r="X32" s="86">
        <f t="shared" si="7"/>
        <v>0</v>
      </c>
      <c r="Y32" s="87">
        <f t="shared" si="8"/>
        <v>244</v>
      </c>
    </row>
    <row r="33" spans="1:25" s="16" customFormat="1" ht="13.5" customHeight="1" x14ac:dyDescent="0.2">
      <c r="A33" s="60">
        <f>A32+'Internal Control-Check Sheet'!$H$26</f>
        <v>0.24999999999999989</v>
      </c>
      <c r="B33" s="86">
        <v>92</v>
      </c>
      <c r="C33" s="86">
        <v>13</v>
      </c>
      <c r="D33" s="86">
        <v>14</v>
      </c>
      <c r="E33" s="86">
        <v>26</v>
      </c>
      <c r="F33" s="86">
        <v>1</v>
      </c>
      <c r="G33" s="86">
        <v>0</v>
      </c>
      <c r="H33" s="86">
        <v>1</v>
      </c>
      <c r="I33" s="87">
        <f t="shared" si="0"/>
        <v>147</v>
      </c>
      <c r="J33" s="86">
        <v>76</v>
      </c>
      <c r="K33" s="86">
        <v>21</v>
      </c>
      <c r="L33" s="86">
        <v>4</v>
      </c>
      <c r="M33" s="86">
        <v>16</v>
      </c>
      <c r="N33" s="86">
        <v>1</v>
      </c>
      <c r="O33" s="86">
        <v>0</v>
      </c>
      <c r="P33" s="86">
        <v>0</v>
      </c>
      <c r="Q33" s="87">
        <f t="shared" si="1"/>
        <v>118</v>
      </c>
      <c r="R33" s="86">
        <f t="shared" si="9"/>
        <v>168</v>
      </c>
      <c r="S33" s="86">
        <f t="shared" si="2"/>
        <v>34</v>
      </c>
      <c r="T33" s="86">
        <f t="shared" si="3"/>
        <v>18</v>
      </c>
      <c r="U33" s="86">
        <f t="shared" si="4"/>
        <v>42</v>
      </c>
      <c r="V33" s="86">
        <f t="shared" si="5"/>
        <v>2</v>
      </c>
      <c r="W33" s="86">
        <f t="shared" si="6"/>
        <v>0</v>
      </c>
      <c r="X33" s="86">
        <f t="shared" si="7"/>
        <v>1</v>
      </c>
      <c r="Y33" s="87">
        <f t="shared" si="8"/>
        <v>265</v>
      </c>
    </row>
    <row r="34" spans="1:25" s="16" customFormat="1" ht="13.5" customHeight="1" x14ac:dyDescent="0.2">
      <c r="A34" s="60">
        <f>A33+'Internal Control-Check Sheet'!$H$26</f>
        <v>0.26041666666666657</v>
      </c>
      <c r="B34" s="86">
        <v>29</v>
      </c>
      <c r="C34" s="86">
        <v>11</v>
      </c>
      <c r="D34" s="86">
        <v>24</v>
      </c>
      <c r="E34" s="86">
        <v>49</v>
      </c>
      <c r="F34" s="86">
        <v>4</v>
      </c>
      <c r="G34" s="86">
        <v>1</v>
      </c>
      <c r="H34" s="86">
        <v>0</v>
      </c>
      <c r="I34" s="87">
        <f t="shared" si="0"/>
        <v>118</v>
      </c>
      <c r="J34" s="86">
        <v>76</v>
      </c>
      <c r="K34" s="86">
        <v>19</v>
      </c>
      <c r="L34" s="86">
        <v>6</v>
      </c>
      <c r="M34" s="86">
        <v>14</v>
      </c>
      <c r="N34" s="86">
        <v>1</v>
      </c>
      <c r="O34" s="86">
        <v>1</v>
      </c>
      <c r="P34" s="86">
        <v>0</v>
      </c>
      <c r="Q34" s="87">
        <f t="shared" si="1"/>
        <v>117</v>
      </c>
      <c r="R34" s="86">
        <f t="shared" si="9"/>
        <v>105</v>
      </c>
      <c r="S34" s="86">
        <f t="shared" si="2"/>
        <v>30</v>
      </c>
      <c r="T34" s="86">
        <f t="shared" si="3"/>
        <v>30</v>
      </c>
      <c r="U34" s="86">
        <f t="shared" si="4"/>
        <v>63</v>
      </c>
      <c r="V34" s="86">
        <f t="shared" si="5"/>
        <v>5</v>
      </c>
      <c r="W34" s="86">
        <f t="shared" si="6"/>
        <v>2</v>
      </c>
      <c r="X34" s="86">
        <f t="shared" si="7"/>
        <v>0</v>
      </c>
      <c r="Y34" s="87">
        <f t="shared" si="8"/>
        <v>235</v>
      </c>
    </row>
    <row r="35" spans="1:25" s="16" customFormat="1" ht="13.5" customHeight="1" x14ac:dyDescent="0.2">
      <c r="A35" s="60">
        <f>A34+'Internal Control-Check Sheet'!$H$26</f>
        <v>0.27083333333333326</v>
      </c>
      <c r="B35" s="86">
        <v>33</v>
      </c>
      <c r="C35" s="86">
        <v>15</v>
      </c>
      <c r="D35" s="86">
        <v>25</v>
      </c>
      <c r="E35" s="86">
        <v>27</v>
      </c>
      <c r="F35" s="86">
        <v>2</v>
      </c>
      <c r="G35" s="86">
        <v>1</v>
      </c>
      <c r="H35" s="86">
        <v>0</v>
      </c>
      <c r="I35" s="87">
        <f t="shared" si="0"/>
        <v>103</v>
      </c>
      <c r="J35" s="86">
        <v>97</v>
      </c>
      <c r="K35" s="86">
        <v>25</v>
      </c>
      <c r="L35" s="86">
        <v>6</v>
      </c>
      <c r="M35" s="86">
        <v>22</v>
      </c>
      <c r="N35" s="86">
        <v>0</v>
      </c>
      <c r="O35" s="86">
        <v>3</v>
      </c>
      <c r="P35" s="86">
        <v>0</v>
      </c>
      <c r="Q35" s="87">
        <f t="shared" si="1"/>
        <v>153</v>
      </c>
      <c r="R35" s="86">
        <f t="shared" si="9"/>
        <v>130</v>
      </c>
      <c r="S35" s="86">
        <f t="shared" si="2"/>
        <v>40</v>
      </c>
      <c r="T35" s="86">
        <f t="shared" si="3"/>
        <v>31</v>
      </c>
      <c r="U35" s="86">
        <f t="shared" si="4"/>
        <v>49</v>
      </c>
      <c r="V35" s="86">
        <f t="shared" si="5"/>
        <v>2</v>
      </c>
      <c r="W35" s="86">
        <f t="shared" si="6"/>
        <v>4</v>
      </c>
      <c r="X35" s="86">
        <f t="shared" si="7"/>
        <v>0</v>
      </c>
      <c r="Y35" s="87">
        <f t="shared" si="8"/>
        <v>256</v>
      </c>
    </row>
    <row r="36" spans="1:25" s="16" customFormat="1" ht="13.5" customHeight="1" x14ac:dyDescent="0.2">
      <c r="A36" s="60">
        <f>A35+'Internal Control-Check Sheet'!$H$26</f>
        <v>0.28124999999999994</v>
      </c>
      <c r="B36" s="86">
        <v>47</v>
      </c>
      <c r="C36" s="86">
        <v>21</v>
      </c>
      <c r="D36" s="86">
        <v>44</v>
      </c>
      <c r="E36" s="86">
        <v>49</v>
      </c>
      <c r="F36" s="86">
        <v>1</v>
      </c>
      <c r="G36" s="86">
        <v>1</v>
      </c>
      <c r="H36" s="86">
        <v>0</v>
      </c>
      <c r="I36" s="87">
        <f t="shared" si="0"/>
        <v>163</v>
      </c>
      <c r="J36" s="86">
        <v>125</v>
      </c>
      <c r="K36" s="86">
        <v>36</v>
      </c>
      <c r="L36" s="86">
        <v>12</v>
      </c>
      <c r="M36" s="86">
        <v>30</v>
      </c>
      <c r="N36" s="86">
        <v>2</v>
      </c>
      <c r="O36" s="86">
        <v>2</v>
      </c>
      <c r="P36" s="86">
        <v>0</v>
      </c>
      <c r="Q36" s="87">
        <f t="shared" si="1"/>
        <v>207</v>
      </c>
      <c r="R36" s="86">
        <f t="shared" si="9"/>
        <v>172</v>
      </c>
      <c r="S36" s="86">
        <f t="shared" si="2"/>
        <v>57</v>
      </c>
      <c r="T36" s="86">
        <f t="shared" si="3"/>
        <v>56</v>
      </c>
      <c r="U36" s="86">
        <f t="shared" si="4"/>
        <v>79</v>
      </c>
      <c r="V36" s="86">
        <f t="shared" si="5"/>
        <v>3</v>
      </c>
      <c r="W36" s="86">
        <f t="shared" si="6"/>
        <v>3</v>
      </c>
      <c r="X36" s="86">
        <f t="shared" si="7"/>
        <v>0</v>
      </c>
      <c r="Y36" s="87">
        <f t="shared" si="8"/>
        <v>370</v>
      </c>
    </row>
    <row r="37" spans="1:25" s="16" customFormat="1" ht="13.5" customHeight="1" x14ac:dyDescent="0.2">
      <c r="A37" s="60">
        <f>A36+'Internal Control-Check Sheet'!$H$26</f>
        <v>0.29166666666666663</v>
      </c>
      <c r="B37" s="86">
        <v>38</v>
      </c>
      <c r="C37" s="86">
        <v>18</v>
      </c>
      <c r="D37" s="86">
        <v>31</v>
      </c>
      <c r="E37" s="86">
        <v>44</v>
      </c>
      <c r="F37" s="86">
        <v>1</v>
      </c>
      <c r="G37" s="86">
        <v>0</v>
      </c>
      <c r="H37" s="86">
        <v>0</v>
      </c>
      <c r="I37" s="87">
        <f t="shared" si="0"/>
        <v>132</v>
      </c>
      <c r="J37" s="86">
        <v>89</v>
      </c>
      <c r="K37" s="86">
        <v>46</v>
      </c>
      <c r="L37" s="86">
        <v>9</v>
      </c>
      <c r="M37" s="86">
        <v>30</v>
      </c>
      <c r="N37" s="86">
        <v>1</v>
      </c>
      <c r="O37" s="86">
        <v>4</v>
      </c>
      <c r="P37" s="86">
        <v>0</v>
      </c>
      <c r="Q37" s="87">
        <f t="shared" si="1"/>
        <v>179</v>
      </c>
      <c r="R37" s="86">
        <f t="shared" si="9"/>
        <v>127</v>
      </c>
      <c r="S37" s="86">
        <f t="shared" si="2"/>
        <v>64</v>
      </c>
      <c r="T37" s="86">
        <f t="shared" si="3"/>
        <v>40</v>
      </c>
      <c r="U37" s="86">
        <f t="shared" si="4"/>
        <v>74</v>
      </c>
      <c r="V37" s="86">
        <f t="shared" si="5"/>
        <v>2</v>
      </c>
      <c r="W37" s="86">
        <f t="shared" si="6"/>
        <v>4</v>
      </c>
      <c r="X37" s="86">
        <f t="shared" si="7"/>
        <v>0</v>
      </c>
      <c r="Y37" s="87">
        <f t="shared" si="8"/>
        <v>311</v>
      </c>
    </row>
    <row r="38" spans="1:25" s="16" customFormat="1" ht="13.5" customHeight="1" x14ac:dyDescent="0.2">
      <c r="A38" s="60">
        <f>A37+'Internal Control-Check Sheet'!$H$26</f>
        <v>0.30208333333333331</v>
      </c>
      <c r="B38" s="86">
        <v>42</v>
      </c>
      <c r="C38" s="86">
        <v>28</v>
      </c>
      <c r="D38" s="86">
        <v>30</v>
      </c>
      <c r="E38" s="86">
        <v>39</v>
      </c>
      <c r="F38" s="86">
        <v>2</v>
      </c>
      <c r="G38" s="86">
        <v>1</v>
      </c>
      <c r="H38" s="86">
        <v>0</v>
      </c>
      <c r="I38" s="87">
        <f t="shared" si="0"/>
        <v>142</v>
      </c>
      <c r="J38" s="86">
        <v>132</v>
      </c>
      <c r="K38" s="86">
        <v>35</v>
      </c>
      <c r="L38" s="86">
        <v>4</v>
      </c>
      <c r="M38" s="86">
        <v>34</v>
      </c>
      <c r="N38" s="86">
        <v>1</v>
      </c>
      <c r="O38" s="86">
        <v>3</v>
      </c>
      <c r="P38" s="86">
        <v>0</v>
      </c>
      <c r="Q38" s="87">
        <f t="shared" si="1"/>
        <v>209</v>
      </c>
      <c r="R38" s="86">
        <f t="shared" si="9"/>
        <v>174</v>
      </c>
      <c r="S38" s="86">
        <f t="shared" si="2"/>
        <v>63</v>
      </c>
      <c r="T38" s="86">
        <f t="shared" si="3"/>
        <v>34</v>
      </c>
      <c r="U38" s="86">
        <f t="shared" si="4"/>
        <v>73</v>
      </c>
      <c r="V38" s="86">
        <f t="shared" si="5"/>
        <v>3</v>
      </c>
      <c r="W38" s="86">
        <f t="shared" si="6"/>
        <v>4</v>
      </c>
      <c r="X38" s="86">
        <f t="shared" si="7"/>
        <v>0</v>
      </c>
      <c r="Y38" s="87">
        <f t="shared" si="8"/>
        <v>351</v>
      </c>
    </row>
    <row r="39" spans="1:25" s="16" customFormat="1" ht="13.5" customHeight="1" x14ac:dyDescent="0.2">
      <c r="A39" s="56">
        <f>A38+'Internal Control-Check Sheet'!$H$26</f>
        <v>0.3125</v>
      </c>
      <c r="B39" s="86">
        <v>41</v>
      </c>
      <c r="C39" s="86">
        <v>33</v>
      </c>
      <c r="D39" s="86">
        <v>24</v>
      </c>
      <c r="E39" s="86">
        <v>34</v>
      </c>
      <c r="F39" s="86">
        <v>1</v>
      </c>
      <c r="G39" s="86">
        <v>2</v>
      </c>
      <c r="H39" s="86">
        <v>0</v>
      </c>
      <c r="I39" s="87">
        <f t="shared" si="0"/>
        <v>135</v>
      </c>
      <c r="J39" s="86">
        <v>148</v>
      </c>
      <c r="K39" s="86">
        <v>32</v>
      </c>
      <c r="L39" s="86">
        <v>7</v>
      </c>
      <c r="M39" s="86">
        <v>27</v>
      </c>
      <c r="N39" s="86">
        <v>2</v>
      </c>
      <c r="O39" s="86">
        <v>1</v>
      </c>
      <c r="P39" s="86">
        <v>1</v>
      </c>
      <c r="Q39" s="87">
        <f t="shared" si="1"/>
        <v>218</v>
      </c>
      <c r="R39" s="86">
        <f t="shared" si="9"/>
        <v>189</v>
      </c>
      <c r="S39" s="86">
        <f t="shared" si="2"/>
        <v>65</v>
      </c>
      <c r="T39" s="86">
        <f t="shared" si="3"/>
        <v>31</v>
      </c>
      <c r="U39" s="86">
        <f t="shared" si="4"/>
        <v>61</v>
      </c>
      <c r="V39" s="86">
        <f t="shared" si="5"/>
        <v>3</v>
      </c>
      <c r="W39" s="86">
        <f t="shared" si="6"/>
        <v>3</v>
      </c>
      <c r="X39" s="86">
        <f t="shared" si="7"/>
        <v>1</v>
      </c>
      <c r="Y39" s="87">
        <f t="shared" si="8"/>
        <v>353</v>
      </c>
    </row>
    <row r="40" spans="1:25" s="16" customFormat="1" ht="13.5" customHeight="1" x14ac:dyDescent="0.2">
      <c r="A40" s="59">
        <f>A39+'Internal Control-Check Sheet'!$H$26</f>
        <v>0.32291666666666669</v>
      </c>
      <c r="B40" s="86">
        <v>49</v>
      </c>
      <c r="C40" s="86">
        <v>27</v>
      </c>
      <c r="D40" s="86">
        <v>22</v>
      </c>
      <c r="E40" s="86">
        <v>37</v>
      </c>
      <c r="F40" s="86">
        <v>0</v>
      </c>
      <c r="G40" s="86">
        <v>1</v>
      </c>
      <c r="H40" s="86">
        <v>1</v>
      </c>
      <c r="I40" s="87">
        <f t="shared" si="0"/>
        <v>137</v>
      </c>
      <c r="J40" s="86">
        <v>164</v>
      </c>
      <c r="K40" s="86">
        <v>45</v>
      </c>
      <c r="L40" s="86">
        <v>15</v>
      </c>
      <c r="M40" s="86">
        <v>25</v>
      </c>
      <c r="N40" s="86">
        <v>1</v>
      </c>
      <c r="O40" s="86">
        <v>4</v>
      </c>
      <c r="P40" s="86">
        <v>0</v>
      </c>
      <c r="Q40" s="87">
        <f t="shared" si="1"/>
        <v>254</v>
      </c>
      <c r="R40" s="86">
        <f t="shared" si="9"/>
        <v>213</v>
      </c>
      <c r="S40" s="86">
        <f t="shared" si="2"/>
        <v>72</v>
      </c>
      <c r="T40" s="86">
        <f t="shared" si="3"/>
        <v>37</v>
      </c>
      <c r="U40" s="86">
        <f t="shared" si="4"/>
        <v>62</v>
      </c>
      <c r="V40" s="86">
        <f t="shared" si="5"/>
        <v>1</v>
      </c>
      <c r="W40" s="86">
        <f t="shared" si="6"/>
        <v>5</v>
      </c>
      <c r="X40" s="86">
        <f t="shared" si="7"/>
        <v>1</v>
      </c>
      <c r="Y40" s="87">
        <f t="shared" si="8"/>
        <v>391</v>
      </c>
    </row>
    <row r="41" spans="1:25" s="16" customFormat="1" ht="13.5" customHeight="1" x14ac:dyDescent="0.2">
      <c r="A41" s="60">
        <f>A40+'Internal Control-Check Sheet'!$H$26</f>
        <v>0.33333333333333337</v>
      </c>
      <c r="B41" s="86">
        <v>50</v>
      </c>
      <c r="C41" s="86">
        <v>39</v>
      </c>
      <c r="D41" s="86">
        <v>24</v>
      </c>
      <c r="E41" s="86">
        <v>29</v>
      </c>
      <c r="F41" s="86">
        <v>1</v>
      </c>
      <c r="G41" s="86">
        <v>1</v>
      </c>
      <c r="H41" s="86">
        <v>0</v>
      </c>
      <c r="I41" s="87">
        <f t="shared" si="0"/>
        <v>144</v>
      </c>
      <c r="J41" s="86">
        <v>120</v>
      </c>
      <c r="K41" s="86">
        <v>34</v>
      </c>
      <c r="L41" s="86">
        <v>16</v>
      </c>
      <c r="M41" s="86">
        <v>25</v>
      </c>
      <c r="N41" s="86">
        <v>1</v>
      </c>
      <c r="O41" s="86">
        <v>2</v>
      </c>
      <c r="P41" s="86">
        <v>1</v>
      </c>
      <c r="Q41" s="87">
        <f t="shared" si="1"/>
        <v>199</v>
      </c>
      <c r="R41" s="86">
        <f t="shared" si="9"/>
        <v>170</v>
      </c>
      <c r="S41" s="86">
        <f t="shared" si="2"/>
        <v>73</v>
      </c>
      <c r="T41" s="86">
        <f t="shared" si="3"/>
        <v>40</v>
      </c>
      <c r="U41" s="86">
        <f t="shared" si="4"/>
        <v>54</v>
      </c>
      <c r="V41" s="86">
        <f t="shared" si="5"/>
        <v>2</v>
      </c>
      <c r="W41" s="86">
        <f t="shared" si="6"/>
        <v>3</v>
      </c>
      <c r="X41" s="86">
        <f t="shared" si="7"/>
        <v>1</v>
      </c>
      <c r="Y41" s="87">
        <f t="shared" si="8"/>
        <v>343</v>
      </c>
    </row>
    <row r="42" spans="1:25" s="16" customFormat="1" ht="13.5" customHeight="1" x14ac:dyDescent="0.2">
      <c r="A42" s="59">
        <f>A41+'Internal Control-Check Sheet'!$H$26</f>
        <v>0.34375000000000006</v>
      </c>
      <c r="B42" s="86">
        <v>50</v>
      </c>
      <c r="C42" s="86">
        <v>38</v>
      </c>
      <c r="D42" s="86">
        <v>29</v>
      </c>
      <c r="E42" s="86">
        <v>21</v>
      </c>
      <c r="F42" s="86">
        <v>1</v>
      </c>
      <c r="G42" s="86">
        <v>1</v>
      </c>
      <c r="H42" s="86">
        <v>0</v>
      </c>
      <c r="I42" s="87">
        <f t="shared" si="0"/>
        <v>140</v>
      </c>
      <c r="J42" s="86">
        <v>141</v>
      </c>
      <c r="K42" s="86">
        <v>26</v>
      </c>
      <c r="L42" s="86">
        <v>17</v>
      </c>
      <c r="M42" s="86">
        <v>33</v>
      </c>
      <c r="N42" s="86">
        <v>0</v>
      </c>
      <c r="O42" s="86">
        <v>2</v>
      </c>
      <c r="P42" s="86">
        <v>0</v>
      </c>
      <c r="Q42" s="87">
        <f t="shared" si="1"/>
        <v>219</v>
      </c>
      <c r="R42" s="86">
        <f t="shared" si="9"/>
        <v>191</v>
      </c>
      <c r="S42" s="86">
        <f t="shared" si="2"/>
        <v>64</v>
      </c>
      <c r="T42" s="86">
        <f t="shared" si="3"/>
        <v>46</v>
      </c>
      <c r="U42" s="86">
        <f t="shared" si="4"/>
        <v>54</v>
      </c>
      <c r="V42" s="86">
        <f t="shared" si="5"/>
        <v>1</v>
      </c>
      <c r="W42" s="86">
        <f t="shared" si="6"/>
        <v>3</v>
      </c>
      <c r="X42" s="86">
        <f t="shared" si="7"/>
        <v>0</v>
      </c>
      <c r="Y42" s="87">
        <f t="shared" si="8"/>
        <v>359</v>
      </c>
    </row>
    <row r="43" spans="1:25" s="16" customFormat="1" ht="13.5" customHeight="1" x14ac:dyDescent="0.2">
      <c r="A43" s="60">
        <f>A42+'Internal Control-Check Sheet'!$H$26</f>
        <v>0.35416666666666674</v>
      </c>
      <c r="B43" s="86">
        <v>37</v>
      </c>
      <c r="C43" s="86">
        <v>42</v>
      </c>
      <c r="D43" s="86">
        <v>19</v>
      </c>
      <c r="E43" s="86">
        <v>30</v>
      </c>
      <c r="F43" s="86">
        <v>0</v>
      </c>
      <c r="G43" s="86">
        <v>0</v>
      </c>
      <c r="H43" s="86">
        <v>0</v>
      </c>
      <c r="I43" s="87">
        <f t="shared" si="0"/>
        <v>128</v>
      </c>
      <c r="J43" s="86">
        <v>132</v>
      </c>
      <c r="K43" s="86">
        <v>35</v>
      </c>
      <c r="L43" s="86">
        <v>19</v>
      </c>
      <c r="M43" s="86">
        <v>30</v>
      </c>
      <c r="N43" s="86">
        <v>2</v>
      </c>
      <c r="O43" s="86">
        <v>1</v>
      </c>
      <c r="P43" s="86">
        <v>0</v>
      </c>
      <c r="Q43" s="87">
        <f t="shared" si="1"/>
        <v>219</v>
      </c>
      <c r="R43" s="86">
        <f t="shared" si="9"/>
        <v>169</v>
      </c>
      <c r="S43" s="86">
        <f t="shared" si="2"/>
        <v>77</v>
      </c>
      <c r="T43" s="86">
        <f t="shared" si="3"/>
        <v>38</v>
      </c>
      <c r="U43" s="86">
        <f t="shared" si="4"/>
        <v>60</v>
      </c>
      <c r="V43" s="86">
        <f t="shared" si="5"/>
        <v>2</v>
      </c>
      <c r="W43" s="86">
        <f t="shared" si="6"/>
        <v>1</v>
      </c>
      <c r="X43" s="86">
        <f t="shared" si="7"/>
        <v>0</v>
      </c>
      <c r="Y43" s="87">
        <f t="shared" si="8"/>
        <v>347</v>
      </c>
    </row>
    <row r="44" spans="1:25" s="16" customFormat="1" ht="13.5" customHeight="1" x14ac:dyDescent="0.2">
      <c r="A44" s="60">
        <f>A43+'Internal Control-Check Sheet'!$H$26</f>
        <v>0.36458333333333343</v>
      </c>
      <c r="B44" s="86">
        <v>50</v>
      </c>
      <c r="C44" s="86">
        <v>37</v>
      </c>
      <c r="D44" s="86">
        <v>19</v>
      </c>
      <c r="E44" s="86">
        <v>28</v>
      </c>
      <c r="F44" s="86">
        <v>1</v>
      </c>
      <c r="G44" s="86">
        <v>1</v>
      </c>
      <c r="H44" s="86">
        <v>0</v>
      </c>
      <c r="I44" s="87">
        <f t="shared" si="0"/>
        <v>136</v>
      </c>
      <c r="J44" s="86">
        <v>118</v>
      </c>
      <c r="K44" s="86">
        <v>38</v>
      </c>
      <c r="L44" s="86">
        <v>21</v>
      </c>
      <c r="M44" s="86">
        <v>23</v>
      </c>
      <c r="N44" s="86">
        <v>2</v>
      </c>
      <c r="O44" s="86">
        <v>0</v>
      </c>
      <c r="P44" s="86">
        <v>0</v>
      </c>
      <c r="Q44" s="87">
        <f t="shared" si="1"/>
        <v>202</v>
      </c>
      <c r="R44" s="86">
        <f t="shared" si="9"/>
        <v>168</v>
      </c>
      <c r="S44" s="86">
        <f t="shared" si="2"/>
        <v>75</v>
      </c>
      <c r="T44" s="86">
        <f t="shared" si="3"/>
        <v>40</v>
      </c>
      <c r="U44" s="86">
        <f t="shared" si="4"/>
        <v>51</v>
      </c>
      <c r="V44" s="86">
        <f t="shared" si="5"/>
        <v>3</v>
      </c>
      <c r="W44" s="86">
        <f t="shared" si="6"/>
        <v>1</v>
      </c>
      <c r="X44" s="86">
        <f t="shared" si="7"/>
        <v>0</v>
      </c>
      <c r="Y44" s="87">
        <f t="shared" si="8"/>
        <v>338</v>
      </c>
    </row>
    <row r="45" spans="1:25" s="16" customFormat="1" ht="13.5" customHeight="1" x14ac:dyDescent="0.2">
      <c r="A45" s="60">
        <f>A44+'Internal Control-Check Sheet'!$H$26</f>
        <v>0.37500000000000011</v>
      </c>
      <c r="B45" s="86">
        <v>41</v>
      </c>
      <c r="C45" s="86">
        <v>33</v>
      </c>
      <c r="D45" s="86">
        <v>15</v>
      </c>
      <c r="E45" s="86">
        <v>31</v>
      </c>
      <c r="F45" s="86">
        <v>1</v>
      </c>
      <c r="G45" s="86">
        <v>0</v>
      </c>
      <c r="H45" s="86">
        <v>0</v>
      </c>
      <c r="I45" s="87">
        <f t="shared" si="0"/>
        <v>121</v>
      </c>
      <c r="J45" s="86">
        <v>78</v>
      </c>
      <c r="K45" s="86">
        <v>39</v>
      </c>
      <c r="L45" s="86">
        <v>21</v>
      </c>
      <c r="M45" s="86">
        <v>20</v>
      </c>
      <c r="N45" s="86">
        <v>1</v>
      </c>
      <c r="O45" s="86">
        <v>0</v>
      </c>
      <c r="P45" s="86">
        <v>0</v>
      </c>
      <c r="Q45" s="87">
        <f t="shared" si="1"/>
        <v>159</v>
      </c>
      <c r="R45" s="86">
        <f t="shared" si="9"/>
        <v>119</v>
      </c>
      <c r="S45" s="86">
        <f t="shared" si="2"/>
        <v>72</v>
      </c>
      <c r="T45" s="86">
        <f t="shared" si="3"/>
        <v>36</v>
      </c>
      <c r="U45" s="86">
        <f t="shared" si="4"/>
        <v>51</v>
      </c>
      <c r="V45" s="86">
        <f t="shared" si="5"/>
        <v>2</v>
      </c>
      <c r="W45" s="86">
        <f t="shared" si="6"/>
        <v>0</v>
      </c>
      <c r="X45" s="86">
        <f t="shared" si="7"/>
        <v>0</v>
      </c>
      <c r="Y45" s="87">
        <f t="shared" si="8"/>
        <v>280</v>
      </c>
    </row>
    <row r="46" spans="1:25" s="16" customFormat="1" ht="13.5" customHeight="1" x14ac:dyDescent="0.2">
      <c r="A46" s="60">
        <f>A45+'Internal Control-Check Sheet'!$H$26</f>
        <v>0.3854166666666668</v>
      </c>
      <c r="B46" s="86">
        <v>34</v>
      </c>
      <c r="C46" s="86">
        <v>30</v>
      </c>
      <c r="D46" s="86">
        <v>14</v>
      </c>
      <c r="E46" s="86">
        <v>28</v>
      </c>
      <c r="F46" s="86">
        <v>1</v>
      </c>
      <c r="G46" s="86">
        <v>0</v>
      </c>
      <c r="H46" s="86">
        <v>0</v>
      </c>
      <c r="I46" s="87">
        <f t="shared" si="0"/>
        <v>107</v>
      </c>
      <c r="J46" s="86">
        <v>79</v>
      </c>
      <c r="K46" s="86">
        <v>39</v>
      </c>
      <c r="L46" s="86">
        <v>13</v>
      </c>
      <c r="M46" s="86">
        <v>29</v>
      </c>
      <c r="N46" s="86">
        <v>0</v>
      </c>
      <c r="O46" s="86">
        <v>0</v>
      </c>
      <c r="P46" s="86">
        <v>0</v>
      </c>
      <c r="Q46" s="87">
        <f t="shared" si="1"/>
        <v>160</v>
      </c>
      <c r="R46" s="86">
        <f t="shared" si="9"/>
        <v>113</v>
      </c>
      <c r="S46" s="86">
        <f t="shared" si="2"/>
        <v>69</v>
      </c>
      <c r="T46" s="86">
        <f t="shared" si="3"/>
        <v>27</v>
      </c>
      <c r="U46" s="86">
        <f t="shared" si="4"/>
        <v>57</v>
      </c>
      <c r="V46" s="86">
        <f t="shared" si="5"/>
        <v>1</v>
      </c>
      <c r="W46" s="86">
        <f t="shared" si="6"/>
        <v>0</v>
      </c>
      <c r="X46" s="86">
        <f t="shared" si="7"/>
        <v>0</v>
      </c>
      <c r="Y46" s="87">
        <f t="shared" si="8"/>
        <v>267</v>
      </c>
    </row>
    <row r="47" spans="1:25" s="16" customFormat="1" ht="13.5" customHeight="1" x14ac:dyDescent="0.2">
      <c r="A47" s="60">
        <f>A46+'Internal Control-Check Sheet'!$H$26</f>
        <v>0.39583333333333348</v>
      </c>
      <c r="B47" s="86">
        <v>37</v>
      </c>
      <c r="C47" s="86">
        <v>35</v>
      </c>
      <c r="D47" s="86">
        <v>16</v>
      </c>
      <c r="E47" s="86">
        <v>27</v>
      </c>
      <c r="F47" s="86">
        <v>0</v>
      </c>
      <c r="G47" s="86">
        <v>0</v>
      </c>
      <c r="H47" s="86">
        <v>0</v>
      </c>
      <c r="I47" s="87">
        <f t="shared" si="0"/>
        <v>115</v>
      </c>
      <c r="J47" s="86">
        <v>72</v>
      </c>
      <c r="K47" s="86">
        <v>35</v>
      </c>
      <c r="L47" s="86">
        <v>26</v>
      </c>
      <c r="M47" s="86">
        <v>23</v>
      </c>
      <c r="N47" s="86">
        <v>1</v>
      </c>
      <c r="O47" s="86">
        <v>1</v>
      </c>
      <c r="P47" s="86">
        <v>0</v>
      </c>
      <c r="Q47" s="87">
        <f t="shared" si="1"/>
        <v>158</v>
      </c>
      <c r="R47" s="86">
        <f t="shared" si="9"/>
        <v>109</v>
      </c>
      <c r="S47" s="86">
        <f t="shared" si="2"/>
        <v>70</v>
      </c>
      <c r="T47" s="86">
        <f t="shared" si="3"/>
        <v>42</v>
      </c>
      <c r="U47" s="86">
        <f t="shared" si="4"/>
        <v>50</v>
      </c>
      <c r="V47" s="86">
        <f t="shared" si="5"/>
        <v>1</v>
      </c>
      <c r="W47" s="86">
        <f t="shared" si="6"/>
        <v>1</v>
      </c>
      <c r="X47" s="86">
        <f t="shared" si="7"/>
        <v>0</v>
      </c>
      <c r="Y47" s="87">
        <f t="shared" si="8"/>
        <v>273</v>
      </c>
    </row>
    <row r="48" spans="1:25" s="16" customFormat="1" ht="13.5" customHeight="1" x14ac:dyDescent="0.2">
      <c r="A48" s="60">
        <f>A47+'Internal Control-Check Sheet'!$H$26</f>
        <v>0.40625000000000017</v>
      </c>
      <c r="B48" s="86">
        <v>36</v>
      </c>
      <c r="C48" s="86">
        <v>39</v>
      </c>
      <c r="D48" s="86">
        <v>21</v>
      </c>
      <c r="E48" s="86">
        <v>34</v>
      </c>
      <c r="F48" s="86">
        <v>1</v>
      </c>
      <c r="G48" s="86">
        <v>1</v>
      </c>
      <c r="H48" s="86">
        <v>0</v>
      </c>
      <c r="I48" s="87">
        <f t="shared" si="0"/>
        <v>132</v>
      </c>
      <c r="J48" s="86">
        <v>51</v>
      </c>
      <c r="K48" s="86">
        <v>31</v>
      </c>
      <c r="L48" s="86">
        <v>23</v>
      </c>
      <c r="M48" s="86">
        <v>27</v>
      </c>
      <c r="N48" s="86">
        <v>1</v>
      </c>
      <c r="O48" s="86">
        <v>1</v>
      </c>
      <c r="P48" s="86">
        <v>0</v>
      </c>
      <c r="Q48" s="87">
        <f t="shared" si="1"/>
        <v>134</v>
      </c>
      <c r="R48" s="86">
        <f t="shared" si="9"/>
        <v>87</v>
      </c>
      <c r="S48" s="86">
        <f t="shared" si="2"/>
        <v>70</v>
      </c>
      <c r="T48" s="86">
        <f t="shared" si="3"/>
        <v>44</v>
      </c>
      <c r="U48" s="86">
        <f t="shared" si="4"/>
        <v>61</v>
      </c>
      <c r="V48" s="86">
        <f t="shared" si="5"/>
        <v>2</v>
      </c>
      <c r="W48" s="86">
        <f t="shared" si="6"/>
        <v>2</v>
      </c>
      <c r="X48" s="86">
        <f t="shared" si="7"/>
        <v>0</v>
      </c>
      <c r="Y48" s="87">
        <f t="shared" si="8"/>
        <v>266</v>
      </c>
    </row>
    <row r="49" spans="1:25" s="16" customFormat="1" ht="13.5" customHeight="1" x14ac:dyDescent="0.2">
      <c r="A49" s="56">
        <f>A48+'Internal Control-Check Sheet'!$H$26</f>
        <v>0.41666666666666685</v>
      </c>
      <c r="B49" s="86">
        <v>36</v>
      </c>
      <c r="C49" s="86">
        <v>30</v>
      </c>
      <c r="D49" s="86">
        <v>17</v>
      </c>
      <c r="E49" s="86">
        <v>26</v>
      </c>
      <c r="F49" s="86">
        <v>1</v>
      </c>
      <c r="G49" s="86">
        <v>1</v>
      </c>
      <c r="H49" s="86">
        <v>0</v>
      </c>
      <c r="I49" s="87">
        <f t="shared" si="0"/>
        <v>111</v>
      </c>
      <c r="J49" s="86">
        <v>45</v>
      </c>
      <c r="K49" s="86">
        <v>35</v>
      </c>
      <c r="L49" s="86">
        <v>25</v>
      </c>
      <c r="M49" s="86">
        <v>25</v>
      </c>
      <c r="N49" s="86">
        <v>2</v>
      </c>
      <c r="O49" s="86">
        <v>0</v>
      </c>
      <c r="P49" s="86">
        <v>0</v>
      </c>
      <c r="Q49" s="87">
        <f t="shared" si="1"/>
        <v>132</v>
      </c>
      <c r="R49" s="86">
        <f t="shared" si="9"/>
        <v>81</v>
      </c>
      <c r="S49" s="86">
        <f t="shared" si="2"/>
        <v>65</v>
      </c>
      <c r="T49" s="86">
        <f t="shared" si="3"/>
        <v>42</v>
      </c>
      <c r="U49" s="86">
        <f t="shared" si="4"/>
        <v>51</v>
      </c>
      <c r="V49" s="86">
        <f t="shared" si="5"/>
        <v>3</v>
      </c>
      <c r="W49" s="86">
        <f t="shared" si="6"/>
        <v>1</v>
      </c>
      <c r="X49" s="86">
        <f t="shared" si="7"/>
        <v>0</v>
      </c>
      <c r="Y49" s="87">
        <f t="shared" si="8"/>
        <v>243</v>
      </c>
    </row>
    <row r="50" spans="1:25" s="16" customFormat="1" ht="13.5" customHeight="1" x14ac:dyDescent="0.2">
      <c r="A50" s="59">
        <f>A49+'Internal Control-Check Sheet'!$H$26</f>
        <v>0.42708333333333354</v>
      </c>
      <c r="B50" s="86">
        <v>39</v>
      </c>
      <c r="C50" s="86">
        <v>35</v>
      </c>
      <c r="D50" s="86">
        <v>20</v>
      </c>
      <c r="E50" s="86">
        <v>31</v>
      </c>
      <c r="F50" s="86">
        <v>0</v>
      </c>
      <c r="G50" s="86">
        <v>0</v>
      </c>
      <c r="H50" s="86">
        <v>0</v>
      </c>
      <c r="I50" s="87">
        <f t="shared" si="0"/>
        <v>125</v>
      </c>
      <c r="J50" s="86">
        <v>49</v>
      </c>
      <c r="K50" s="86">
        <v>27</v>
      </c>
      <c r="L50" s="86">
        <v>25</v>
      </c>
      <c r="M50" s="86">
        <v>31</v>
      </c>
      <c r="N50" s="86">
        <v>2</v>
      </c>
      <c r="O50" s="86">
        <v>0</v>
      </c>
      <c r="P50" s="86">
        <v>0</v>
      </c>
      <c r="Q50" s="87">
        <f t="shared" si="1"/>
        <v>134</v>
      </c>
      <c r="R50" s="86">
        <f t="shared" si="9"/>
        <v>88</v>
      </c>
      <c r="S50" s="86">
        <f t="shared" si="2"/>
        <v>62</v>
      </c>
      <c r="T50" s="86">
        <f t="shared" si="3"/>
        <v>45</v>
      </c>
      <c r="U50" s="86">
        <f t="shared" si="4"/>
        <v>62</v>
      </c>
      <c r="V50" s="86">
        <f t="shared" si="5"/>
        <v>2</v>
      </c>
      <c r="W50" s="86">
        <f t="shared" si="6"/>
        <v>0</v>
      </c>
      <c r="X50" s="86">
        <f t="shared" si="7"/>
        <v>0</v>
      </c>
      <c r="Y50" s="87">
        <f t="shared" si="8"/>
        <v>259</v>
      </c>
    </row>
    <row r="51" spans="1:25" s="16" customFormat="1" ht="13.5" customHeight="1" x14ac:dyDescent="0.2">
      <c r="A51" s="60">
        <f>A50+'Internal Control-Check Sheet'!$H$26</f>
        <v>0.43750000000000022</v>
      </c>
      <c r="B51" s="86">
        <v>28</v>
      </c>
      <c r="C51" s="86">
        <v>30</v>
      </c>
      <c r="D51" s="86">
        <v>15</v>
      </c>
      <c r="E51" s="86">
        <v>28</v>
      </c>
      <c r="F51" s="86">
        <v>1</v>
      </c>
      <c r="G51" s="86">
        <v>0</v>
      </c>
      <c r="H51" s="86">
        <v>1</v>
      </c>
      <c r="I51" s="87">
        <f t="shared" si="0"/>
        <v>103</v>
      </c>
      <c r="J51" s="86">
        <v>50</v>
      </c>
      <c r="K51" s="86">
        <v>44</v>
      </c>
      <c r="L51" s="86">
        <v>29</v>
      </c>
      <c r="M51" s="86">
        <v>39</v>
      </c>
      <c r="N51" s="86">
        <v>0</v>
      </c>
      <c r="O51" s="86">
        <v>0</v>
      </c>
      <c r="P51" s="86">
        <v>0</v>
      </c>
      <c r="Q51" s="87">
        <f t="shared" si="1"/>
        <v>162</v>
      </c>
      <c r="R51" s="86">
        <f t="shared" si="9"/>
        <v>78</v>
      </c>
      <c r="S51" s="86">
        <f t="shared" si="2"/>
        <v>74</v>
      </c>
      <c r="T51" s="86">
        <f t="shared" si="3"/>
        <v>44</v>
      </c>
      <c r="U51" s="86">
        <f t="shared" si="4"/>
        <v>67</v>
      </c>
      <c r="V51" s="86">
        <f t="shared" si="5"/>
        <v>1</v>
      </c>
      <c r="W51" s="86">
        <f t="shared" si="6"/>
        <v>0</v>
      </c>
      <c r="X51" s="86">
        <f t="shared" si="7"/>
        <v>1</v>
      </c>
      <c r="Y51" s="87">
        <f t="shared" si="8"/>
        <v>265</v>
      </c>
    </row>
    <row r="52" spans="1:25" s="16" customFormat="1" ht="13.5" customHeight="1" x14ac:dyDescent="0.2">
      <c r="A52" s="59">
        <f>A51+'Internal Control-Check Sheet'!$H$26</f>
        <v>0.44791666666666691</v>
      </c>
      <c r="B52" s="86">
        <v>48</v>
      </c>
      <c r="C52" s="86">
        <v>39</v>
      </c>
      <c r="D52" s="86">
        <v>26</v>
      </c>
      <c r="E52" s="86">
        <v>31</v>
      </c>
      <c r="F52" s="86">
        <v>1</v>
      </c>
      <c r="G52" s="86">
        <v>0</v>
      </c>
      <c r="H52" s="86">
        <v>0</v>
      </c>
      <c r="I52" s="87">
        <f t="shared" si="0"/>
        <v>145</v>
      </c>
      <c r="J52" s="86">
        <v>45</v>
      </c>
      <c r="K52" s="86">
        <v>35</v>
      </c>
      <c r="L52" s="86">
        <v>21</v>
      </c>
      <c r="M52" s="86">
        <v>30</v>
      </c>
      <c r="N52" s="86">
        <v>1</v>
      </c>
      <c r="O52" s="86">
        <v>1</v>
      </c>
      <c r="P52" s="86">
        <v>0</v>
      </c>
      <c r="Q52" s="87">
        <f t="shared" si="1"/>
        <v>133</v>
      </c>
      <c r="R52" s="86">
        <f t="shared" si="9"/>
        <v>93</v>
      </c>
      <c r="S52" s="86">
        <f t="shared" si="2"/>
        <v>74</v>
      </c>
      <c r="T52" s="86">
        <f t="shared" si="3"/>
        <v>47</v>
      </c>
      <c r="U52" s="86">
        <f t="shared" si="4"/>
        <v>61</v>
      </c>
      <c r="V52" s="86">
        <f t="shared" si="5"/>
        <v>2</v>
      </c>
      <c r="W52" s="86">
        <f t="shared" si="6"/>
        <v>1</v>
      </c>
      <c r="X52" s="86">
        <f t="shared" si="7"/>
        <v>0</v>
      </c>
      <c r="Y52" s="87">
        <f t="shared" si="8"/>
        <v>278</v>
      </c>
    </row>
    <row r="53" spans="1:25" s="16" customFormat="1" ht="13.5" customHeight="1" x14ac:dyDescent="0.2">
      <c r="A53" s="60">
        <f>A52+'Internal Control-Check Sheet'!$H$26</f>
        <v>0.45833333333333359</v>
      </c>
      <c r="B53" s="86">
        <v>41</v>
      </c>
      <c r="C53" s="86">
        <v>27</v>
      </c>
      <c r="D53" s="86">
        <v>18</v>
      </c>
      <c r="E53" s="86">
        <v>32</v>
      </c>
      <c r="F53" s="86">
        <v>2</v>
      </c>
      <c r="G53" s="86">
        <v>0</v>
      </c>
      <c r="H53" s="86">
        <v>0</v>
      </c>
      <c r="I53" s="87">
        <f t="shared" si="0"/>
        <v>120</v>
      </c>
      <c r="J53" s="86">
        <v>51</v>
      </c>
      <c r="K53" s="86">
        <v>33</v>
      </c>
      <c r="L53" s="86">
        <v>34</v>
      </c>
      <c r="M53" s="86">
        <v>34</v>
      </c>
      <c r="N53" s="86">
        <v>1</v>
      </c>
      <c r="O53" s="86">
        <v>1</v>
      </c>
      <c r="P53" s="86">
        <v>1</v>
      </c>
      <c r="Q53" s="87">
        <f t="shared" si="1"/>
        <v>155</v>
      </c>
      <c r="R53" s="86">
        <f t="shared" si="9"/>
        <v>92</v>
      </c>
      <c r="S53" s="86">
        <f t="shared" si="2"/>
        <v>60</v>
      </c>
      <c r="T53" s="86">
        <f t="shared" si="3"/>
        <v>52</v>
      </c>
      <c r="U53" s="86">
        <f t="shared" si="4"/>
        <v>66</v>
      </c>
      <c r="V53" s="86">
        <f t="shared" si="5"/>
        <v>3</v>
      </c>
      <c r="W53" s="86">
        <f t="shared" si="6"/>
        <v>1</v>
      </c>
      <c r="X53" s="86">
        <f t="shared" si="7"/>
        <v>1</v>
      </c>
      <c r="Y53" s="87">
        <f t="shared" si="8"/>
        <v>275</v>
      </c>
    </row>
    <row r="54" spans="1:25" s="16" customFormat="1" ht="13.5" customHeight="1" x14ac:dyDescent="0.2">
      <c r="A54" s="60">
        <f>A53+'Internal Control-Check Sheet'!$H$26</f>
        <v>0.46875000000000028</v>
      </c>
      <c r="B54" s="86">
        <v>37</v>
      </c>
      <c r="C54" s="86">
        <v>24</v>
      </c>
      <c r="D54" s="86">
        <v>15</v>
      </c>
      <c r="E54" s="86">
        <v>31</v>
      </c>
      <c r="F54" s="86">
        <v>1</v>
      </c>
      <c r="G54" s="86">
        <v>0</v>
      </c>
      <c r="H54" s="86">
        <v>0</v>
      </c>
      <c r="I54" s="87">
        <f t="shared" si="0"/>
        <v>108</v>
      </c>
      <c r="J54" s="86">
        <v>47</v>
      </c>
      <c r="K54" s="86">
        <v>29</v>
      </c>
      <c r="L54" s="86">
        <v>18</v>
      </c>
      <c r="M54" s="86">
        <v>41</v>
      </c>
      <c r="N54" s="86">
        <v>0</v>
      </c>
      <c r="O54" s="86">
        <v>2</v>
      </c>
      <c r="P54" s="86">
        <v>0</v>
      </c>
      <c r="Q54" s="87">
        <f t="shared" si="1"/>
        <v>137</v>
      </c>
      <c r="R54" s="86">
        <f t="shared" si="9"/>
        <v>84</v>
      </c>
      <c r="S54" s="86">
        <f t="shared" si="2"/>
        <v>53</v>
      </c>
      <c r="T54" s="86">
        <f t="shared" si="3"/>
        <v>33</v>
      </c>
      <c r="U54" s="86">
        <f t="shared" si="4"/>
        <v>72</v>
      </c>
      <c r="V54" s="86">
        <f t="shared" si="5"/>
        <v>1</v>
      </c>
      <c r="W54" s="86">
        <f t="shared" si="6"/>
        <v>2</v>
      </c>
      <c r="X54" s="86">
        <f t="shared" si="7"/>
        <v>0</v>
      </c>
      <c r="Y54" s="87">
        <f t="shared" si="8"/>
        <v>245</v>
      </c>
    </row>
    <row r="55" spans="1:25" s="16" customFormat="1" ht="13.5" customHeight="1" x14ac:dyDescent="0.2">
      <c r="A55" s="60">
        <f>A54+'Internal Control-Check Sheet'!$H$26</f>
        <v>0.47916666666666696</v>
      </c>
      <c r="B55" s="86">
        <v>52</v>
      </c>
      <c r="C55" s="86">
        <v>45</v>
      </c>
      <c r="D55" s="86">
        <v>13</v>
      </c>
      <c r="E55" s="86">
        <v>29</v>
      </c>
      <c r="F55" s="86">
        <v>0</v>
      </c>
      <c r="G55" s="86">
        <v>2</v>
      </c>
      <c r="H55" s="86">
        <v>0</v>
      </c>
      <c r="I55" s="87">
        <f t="shared" si="0"/>
        <v>141</v>
      </c>
      <c r="J55" s="86">
        <v>51</v>
      </c>
      <c r="K55" s="86">
        <v>28</v>
      </c>
      <c r="L55" s="86">
        <v>9</v>
      </c>
      <c r="M55" s="86">
        <v>29</v>
      </c>
      <c r="N55" s="86">
        <v>2</v>
      </c>
      <c r="O55" s="86">
        <v>0</v>
      </c>
      <c r="P55" s="86">
        <v>0</v>
      </c>
      <c r="Q55" s="87">
        <f t="shared" si="1"/>
        <v>119</v>
      </c>
      <c r="R55" s="86">
        <f t="shared" si="9"/>
        <v>103</v>
      </c>
      <c r="S55" s="86">
        <f t="shared" si="2"/>
        <v>73</v>
      </c>
      <c r="T55" s="86">
        <f t="shared" si="3"/>
        <v>22</v>
      </c>
      <c r="U55" s="86">
        <f t="shared" si="4"/>
        <v>58</v>
      </c>
      <c r="V55" s="86">
        <f t="shared" si="5"/>
        <v>2</v>
      </c>
      <c r="W55" s="86">
        <f t="shared" si="6"/>
        <v>2</v>
      </c>
      <c r="X55" s="86">
        <f t="shared" si="7"/>
        <v>0</v>
      </c>
      <c r="Y55" s="87">
        <f t="shared" si="8"/>
        <v>260</v>
      </c>
    </row>
    <row r="56" spans="1:25" s="16" customFormat="1" ht="13.5" customHeight="1" x14ac:dyDescent="0.2">
      <c r="A56" s="60">
        <f>A55+'Internal Control-Check Sheet'!$H$26</f>
        <v>0.48958333333333365</v>
      </c>
      <c r="B56" s="86">
        <v>74</v>
      </c>
      <c r="C56" s="86">
        <v>28</v>
      </c>
      <c r="D56" s="86">
        <v>11</v>
      </c>
      <c r="E56" s="86">
        <v>26</v>
      </c>
      <c r="F56" s="86">
        <v>2</v>
      </c>
      <c r="G56" s="86">
        <v>0</v>
      </c>
      <c r="H56" s="86">
        <v>0</v>
      </c>
      <c r="I56" s="87">
        <f t="shared" si="0"/>
        <v>141</v>
      </c>
      <c r="J56" s="86">
        <v>47</v>
      </c>
      <c r="K56" s="86">
        <v>36</v>
      </c>
      <c r="L56" s="86">
        <v>19</v>
      </c>
      <c r="M56" s="86">
        <v>44</v>
      </c>
      <c r="N56" s="86">
        <v>1</v>
      </c>
      <c r="O56" s="86">
        <v>0</v>
      </c>
      <c r="P56" s="86">
        <v>0</v>
      </c>
      <c r="Q56" s="87">
        <f t="shared" si="1"/>
        <v>147</v>
      </c>
      <c r="R56" s="86">
        <f t="shared" si="9"/>
        <v>121</v>
      </c>
      <c r="S56" s="86">
        <f t="shared" si="2"/>
        <v>64</v>
      </c>
      <c r="T56" s="86">
        <f t="shared" si="3"/>
        <v>30</v>
      </c>
      <c r="U56" s="86">
        <f t="shared" si="4"/>
        <v>70</v>
      </c>
      <c r="V56" s="86">
        <f t="shared" si="5"/>
        <v>3</v>
      </c>
      <c r="W56" s="86">
        <f t="shared" si="6"/>
        <v>0</v>
      </c>
      <c r="X56" s="86">
        <f t="shared" si="7"/>
        <v>0</v>
      </c>
      <c r="Y56" s="87">
        <f t="shared" si="8"/>
        <v>288</v>
      </c>
    </row>
    <row r="57" spans="1:25" s="16" customFormat="1" ht="13.5" customHeight="1" x14ac:dyDescent="0.2">
      <c r="A57" s="60">
        <f>A56+'Internal Control-Check Sheet'!$H$26</f>
        <v>0.50000000000000033</v>
      </c>
      <c r="B57" s="86">
        <v>63</v>
      </c>
      <c r="C57" s="86">
        <v>36</v>
      </c>
      <c r="D57" s="86">
        <v>15</v>
      </c>
      <c r="E57" s="86">
        <v>30</v>
      </c>
      <c r="F57" s="86">
        <v>1</v>
      </c>
      <c r="G57" s="86">
        <v>1</v>
      </c>
      <c r="H57" s="86">
        <v>0</v>
      </c>
      <c r="I57" s="87">
        <f t="shared" si="0"/>
        <v>146</v>
      </c>
      <c r="J57" s="86">
        <v>60</v>
      </c>
      <c r="K57" s="86">
        <v>33</v>
      </c>
      <c r="L57" s="86">
        <v>21</v>
      </c>
      <c r="M57" s="86">
        <v>39</v>
      </c>
      <c r="N57" s="86">
        <v>2</v>
      </c>
      <c r="O57" s="86">
        <v>0</v>
      </c>
      <c r="P57" s="86">
        <v>0</v>
      </c>
      <c r="Q57" s="87">
        <f t="shared" si="1"/>
        <v>155</v>
      </c>
      <c r="R57" s="86">
        <f t="shared" si="9"/>
        <v>123</v>
      </c>
      <c r="S57" s="86">
        <f t="shared" si="2"/>
        <v>69</v>
      </c>
      <c r="T57" s="86">
        <f t="shared" si="3"/>
        <v>36</v>
      </c>
      <c r="U57" s="86">
        <f t="shared" si="4"/>
        <v>69</v>
      </c>
      <c r="V57" s="86">
        <f t="shared" si="5"/>
        <v>3</v>
      </c>
      <c r="W57" s="86">
        <f t="shared" si="6"/>
        <v>1</v>
      </c>
      <c r="X57" s="86">
        <f t="shared" si="7"/>
        <v>0</v>
      </c>
      <c r="Y57" s="87">
        <f t="shared" si="8"/>
        <v>301</v>
      </c>
    </row>
    <row r="58" spans="1:25" s="16" customFormat="1" ht="13.5" customHeight="1" x14ac:dyDescent="0.2">
      <c r="A58" s="60">
        <f>A57+'Internal Control-Check Sheet'!$H$26</f>
        <v>0.51041666666666696</v>
      </c>
      <c r="B58" s="86">
        <v>59</v>
      </c>
      <c r="C58" s="86">
        <v>34</v>
      </c>
      <c r="D58" s="86">
        <v>13</v>
      </c>
      <c r="E58" s="86">
        <v>28</v>
      </c>
      <c r="F58" s="86">
        <v>1</v>
      </c>
      <c r="G58" s="86">
        <v>0</v>
      </c>
      <c r="H58" s="86">
        <v>0</v>
      </c>
      <c r="I58" s="87">
        <f t="shared" si="0"/>
        <v>135</v>
      </c>
      <c r="J58" s="86">
        <v>51</v>
      </c>
      <c r="K58" s="86">
        <v>30</v>
      </c>
      <c r="L58" s="86">
        <v>13</v>
      </c>
      <c r="M58" s="86">
        <v>35</v>
      </c>
      <c r="N58" s="86">
        <v>1</v>
      </c>
      <c r="O58" s="86">
        <v>2</v>
      </c>
      <c r="P58" s="86">
        <v>1</v>
      </c>
      <c r="Q58" s="87">
        <f t="shared" si="1"/>
        <v>133</v>
      </c>
      <c r="R58" s="86">
        <f t="shared" si="9"/>
        <v>110</v>
      </c>
      <c r="S58" s="86">
        <f t="shared" si="2"/>
        <v>64</v>
      </c>
      <c r="T58" s="86">
        <f t="shared" si="3"/>
        <v>26</v>
      </c>
      <c r="U58" s="86">
        <f t="shared" si="4"/>
        <v>63</v>
      </c>
      <c r="V58" s="86">
        <f t="shared" si="5"/>
        <v>2</v>
      </c>
      <c r="W58" s="86">
        <f t="shared" si="6"/>
        <v>2</v>
      </c>
      <c r="X58" s="86">
        <f t="shared" si="7"/>
        <v>1</v>
      </c>
      <c r="Y58" s="87">
        <f t="shared" si="8"/>
        <v>268</v>
      </c>
    </row>
    <row r="59" spans="1:25" s="16" customFormat="1" ht="13.5" customHeight="1" x14ac:dyDescent="0.2">
      <c r="A59" s="60">
        <f>A58+'Internal Control-Check Sheet'!$H$26</f>
        <v>0.52083333333333359</v>
      </c>
      <c r="B59" s="86">
        <v>78</v>
      </c>
      <c r="C59" s="86">
        <v>41</v>
      </c>
      <c r="D59" s="86">
        <v>16</v>
      </c>
      <c r="E59" s="86">
        <v>34</v>
      </c>
      <c r="F59" s="86">
        <v>0</v>
      </c>
      <c r="G59" s="86">
        <v>0</v>
      </c>
      <c r="H59" s="86">
        <v>0</v>
      </c>
      <c r="I59" s="87">
        <f t="shared" si="0"/>
        <v>169</v>
      </c>
      <c r="J59" s="86">
        <v>55</v>
      </c>
      <c r="K59" s="86">
        <v>36</v>
      </c>
      <c r="L59" s="86">
        <v>12</v>
      </c>
      <c r="M59" s="86">
        <v>30</v>
      </c>
      <c r="N59" s="86">
        <v>0</v>
      </c>
      <c r="O59" s="86">
        <v>0</v>
      </c>
      <c r="P59" s="86">
        <v>0</v>
      </c>
      <c r="Q59" s="87">
        <f t="shared" si="1"/>
        <v>133</v>
      </c>
      <c r="R59" s="86">
        <f t="shared" si="9"/>
        <v>133</v>
      </c>
      <c r="S59" s="86">
        <f t="shared" si="2"/>
        <v>77</v>
      </c>
      <c r="T59" s="86">
        <f t="shared" si="3"/>
        <v>28</v>
      </c>
      <c r="U59" s="86">
        <f t="shared" si="4"/>
        <v>64</v>
      </c>
      <c r="V59" s="86">
        <f t="shared" si="5"/>
        <v>0</v>
      </c>
      <c r="W59" s="86">
        <f t="shared" si="6"/>
        <v>0</v>
      </c>
      <c r="X59" s="86">
        <f t="shared" si="7"/>
        <v>0</v>
      </c>
      <c r="Y59" s="87">
        <f t="shared" si="8"/>
        <v>302</v>
      </c>
    </row>
    <row r="60" spans="1:25" s="16" customFormat="1" ht="13.5" customHeight="1" x14ac:dyDescent="0.2">
      <c r="A60" s="60">
        <f>A59+'Internal Control-Check Sheet'!$H$26</f>
        <v>0.53125000000000022</v>
      </c>
      <c r="B60" s="86">
        <v>61</v>
      </c>
      <c r="C60" s="86">
        <v>23</v>
      </c>
      <c r="D60" s="86">
        <v>16</v>
      </c>
      <c r="E60" s="86">
        <v>27</v>
      </c>
      <c r="F60" s="86">
        <v>1</v>
      </c>
      <c r="G60" s="86">
        <v>0</v>
      </c>
      <c r="H60" s="86">
        <v>0</v>
      </c>
      <c r="I60" s="87">
        <f t="shared" si="0"/>
        <v>128</v>
      </c>
      <c r="J60" s="86">
        <v>51</v>
      </c>
      <c r="K60" s="86">
        <v>45</v>
      </c>
      <c r="L60" s="86">
        <v>17</v>
      </c>
      <c r="M60" s="86">
        <v>38</v>
      </c>
      <c r="N60" s="86">
        <v>1</v>
      </c>
      <c r="O60" s="86">
        <v>0</v>
      </c>
      <c r="P60" s="86">
        <v>0</v>
      </c>
      <c r="Q60" s="87">
        <f t="shared" si="1"/>
        <v>152</v>
      </c>
      <c r="R60" s="86">
        <f t="shared" si="9"/>
        <v>112</v>
      </c>
      <c r="S60" s="86">
        <f t="shared" si="2"/>
        <v>68</v>
      </c>
      <c r="T60" s="86">
        <f t="shared" si="3"/>
        <v>33</v>
      </c>
      <c r="U60" s="86">
        <f t="shared" si="4"/>
        <v>65</v>
      </c>
      <c r="V60" s="86">
        <f t="shared" si="5"/>
        <v>2</v>
      </c>
      <c r="W60" s="86">
        <f t="shared" si="6"/>
        <v>0</v>
      </c>
      <c r="X60" s="86">
        <f t="shared" si="7"/>
        <v>0</v>
      </c>
      <c r="Y60" s="87">
        <f t="shared" si="8"/>
        <v>280</v>
      </c>
    </row>
    <row r="61" spans="1:25" s="16" customFormat="1" ht="13.5" customHeight="1" x14ac:dyDescent="0.2">
      <c r="A61" s="60">
        <f>A60+'Internal Control-Check Sheet'!$H$26</f>
        <v>0.54166666666666685</v>
      </c>
      <c r="B61" s="86">
        <v>85</v>
      </c>
      <c r="C61" s="86">
        <v>48</v>
      </c>
      <c r="D61" s="86">
        <v>9</v>
      </c>
      <c r="E61" s="86">
        <v>22</v>
      </c>
      <c r="F61" s="86">
        <v>2</v>
      </c>
      <c r="G61" s="86">
        <v>2</v>
      </c>
      <c r="H61" s="86">
        <v>0</v>
      </c>
      <c r="I61" s="87">
        <f t="shared" si="0"/>
        <v>168</v>
      </c>
      <c r="J61" s="86">
        <v>71</v>
      </c>
      <c r="K61" s="86">
        <v>42</v>
      </c>
      <c r="L61" s="86">
        <v>33</v>
      </c>
      <c r="M61" s="86">
        <v>39</v>
      </c>
      <c r="N61" s="86">
        <v>1</v>
      </c>
      <c r="O61" s="86">
        <v>0</v>
      </c>
      <c r="P61" s="86">
        <v>0</v>
      </c>
      <c r="Q61" s="87">
        <f t="shared" si="1"/>
        <v>186</v>
      </c>
      <c r="R61" s="86">
        <f t="shared" si="9"/>
        <v>156</v>
      </c>
      <c r="S61" s="86">
        <f t="shared" si="2"/>
        <v>90</v>
      </c>
      <c r="T61" s="86">
        <f t="shared" si="3"/>
        <v>42</v>
      </c>
      <c r="U61" s="86">
        <f t="shared" si="4"/>
        <v>61</v>
      </c>
      <c r="V61" s="86">
        <f t="shared" si="5"/>
        <v>3</v>
      </c>
      <c r="W61" s="86">
        <f t="shared" si="6"/>
        <v>2</v>
      </c>
      <c r="X61" s="86">
        <f t="shared" si="7"/>
        <v>0</v>
      </c>
      <c r="Y61" s="87">
        <f t="shared" si="8"/>
        <v>354</v>
      </c>
    </row>
    <row r="62" spans="1:25" s="16" customFormat="1" ht="13.5" customHeight="1" x14ac:dyDescent="0.2">
      <c r="A62" s="60">
        <f>A61+'Internal Control-Check Sheet'!$H$26</f>
        <v>0.55208333333333348</v>
      </c>
      <c r="B62" s="86">
        <v>55</v>
      </c>
      <c r="C62" s="86">
        <v>31</v>
      </c>
      <c r="D62" s="86">
        <v>18</v>
      </c>
      <c r="E62" s="86">
        <v>33</v>
      </c>
      <c r="F62" s="86">
        <v>1</v>
      </c>
      <c r="G62" s="86">
        <v>1</v>
      </c>
      <c r="H62" s="86">
        <v>0</v>
      </c>
      <c r="I62" s="87">
        <f t="shared" si="0"/>
        <v>139</v>
      </c>
      <c r="J62" s="86">
        <v>79</v>
      </c>
      <c r="K62" s="86">
        <v>31</v>
      </c>
      <c r="L62" s="86">
        <v>13</v>
      </c>
      <c r="M62" s="86">
        <v>48</v>
      </c>
      <c r="N62" s="86">
        <v>1</v>
      </c>
      <c r="O62" s="86">
        <v>3</v>
      </c>
      <c r="P62" s="86">
        <v>0</v>
      </c>
      <c r="Q62" s="87">
        <f t="shared" si="1"/>
        <v>175</v>
      </c>
      <c r="R62" s="86">
        <f t="shared" si="9"/>
        <v>134</v>
      </c>
      <c r="S62" s="86">
        <f t="shared" si="2"/>
        <v>62</v>
      </c>
      <c r="T62" s="86">
        <f t="shared" si="3"/>
        <v>31</v>
      </c>
      <c r="U62" s="86">
        <f t="shared" si="4"/>
        <v>81</v>
      </c>
      <c r="V62" s="86">
        <f t="shared" si="5"/>
        <v>2</v>
      </c>
      <c r="W62" s="86">
        <f t="shared" si="6"/>
        <v>4</v>
      </c>
      <c r="X62" s="86">
        <f t="shared" si="7"/>
        <v>0</v>
      </c>
      <c r="Y62" s="87">
        <f t="shared" si="8"/>
        <v>314</v>
      </c>
    </row>
    <row r="63" spans="1:25" s="16" customFormat="1" ht="13.5" customHeight="1" x14ac:dyDescent="0.2">
      <c r="A63" s="60">
        <f>A62+'Internal Control-Check Sheet'!$H$26</f>
        <v>0.56250000000000011</v>
      </c>
      <c r="B63" s="86">
        <v>55</v>
      </c>
      <c r="C63" s="86">
        <v>28</v>
      </c>
      <c r="D63" s="86">
        <v>13</v>
      </c>
      <c r="E63" s="86">
        <v>31</v>
      </c>
      <c r="F63" s="86">
        <v>0</v>
      </c>
      <c r="G63" s="86">
        <v>2</v>
      </c>
      <c r="H63" s="86">
        <v>0</v>
      </c>
      <c r="I63" s="87">
        <f t="shared" si="0"/>
        <v>129</v>
      </c>
      <c r="J63" s="86">
        <v>88</v>
      </c>
      <c r="K63" s="86">
        <v>48</v>
      </c>
      <c r="L63" s="86">
        <v>22</v>
      </c>
      <c r="M63" s="86">
        <v>51</v>
      </c>
      <c r="N63" s="86">
        <v>0</v>
      </c>
      <c r="O63" s="86">
        <v>4</v>
      </c>
      <c r="P63" s="86">
        <v>0</v>
      </c>
      <c r="Q63" s="87">
        <f t="shared" si="1"/>
        <v>213</v>
      </c>
      <c r="R63" s="86">
        <f t="shared" si="9"/>
        <v>143</v>
      </c>
      <c r="S63" s="86">
        <f t="shared" si="2"/>
        <v>76</v>
      </c>
      <c r="T63" s="86">
        <f t="shared" si="3"/>
        <v>35</v>
      </c>
      <c r="U63" s="86">
        <f t="shared" si="4"/>
        <v>82</v>
      </c>
      <c r="V63" s="86">
        <f t="shared" si="5"/>
        <v>0</v>
      </c>
      <c r="W63" s="86">
        <f t="shared" si="6"/>
        <v>6</v>
      </c>
      <c r="X63" s="86">
        <f t="shared" si="7"/>
        <v>0</v>
      </c>
      <c r="Y63" s="87">
        <f t="shared" si="8"/>
        <v>342</v>
      </c>
    </row>
    <row r="64" spans="1:25" s="16" customFormat="1" ht="13.5" customHeight="1" x14ac:dyDescent="0.2">
      <c r="A64" s="60">
        <f>A63+'Internal Control-Check Sheet'!$H$26</f>
        <v>0.57291666666666674</v>
      </c>
      <c r="B64" s="86">
        <v>70</v>
      </c>
      <c r="C64" s="86">
        <v>35</v>
      </c>
      <c r="D64" s="86">
        <v>21</v>
      </c>
      <c r="E64" s="86">
        <v>30</v>
      </c>
      <c r="F64" s="86">
        <v>1</v>
      </c>
      <c r="G64" s="86">
        <v>1</v>
      </c>
      <c r="H64" s="86">
        <v>0</v>
      </c>
      <c r="I64" s="87">
        <f t="shared" si="0"/>
        <v>158</v>
      </c>
      <c r="J64" s="86">
        <v>53</v>
      </c>
      <c r="K64" s="86">
        <v>30</v>
      </c>
      <c r="L64" s="86">
        <v>19</v>
      </c>
      <c r="M64" s="86">
        <v>46</v>
      </c>
      <c r="N64" s="86">
        <v>1</v>
      </c>
      <c r="O64" s="86">
        <v>1</v>
      </c>
      <c r="P64" s="86">
        <v>0</v>
      </c>
      <c r="Q64" s="87">
        <f t="shared" si="1"/>
        <v>150</v>
      </c>
      <c r="R64" s="86">
        <f t="shared" si="9"/>
        <v>123</v>
      </c>
      <c r="S64" s="86">
        <f t="shared" si="2"/>
        <v>65</v>
      </c>
      <c r="T64" s="86">
        <f t="shared" si="3"/>
        <v>40</v>
      </c>
      <c r="U64" s="86">
        <f t="shared" si="4"/>
        <v>76</v>
      </c>
      <c r="V64" s="86">
        <f t="shared" si="5"/>
        <v>2</v>
      </c>
      <c r="W64" s="86">
        <f t="shared" si="6"/>
        <v>2</v>
      </c>
      <c r="X64" s="86">
        <f t="shared" si="7"/>
        <v>0</v>
      </c>
      <c r="Y64" s="87">
        <f t="shared" si="8"/>
        <v>308</v>
      </c>
    </row>
    <row r="65" spans="1:25" s="16" customFormat="1" ht="13.5" customHeight="1" x14ac:dyDescent="0.2">
      <c r="A65" s="60">
        <f>A64+'Internal Control-Check Sheet'!$H$26</f>
        <v>0.58333333333333337</v>
      </c>
      <c r="B65" s="86">
        <v>154</v>
      </c>
      <c r="C65" s="86">
        <v>47</v>
      </c>
      <c r="D65" s="86">
        <v>14</v>
      </c>
      <c r="E65" s="86">
        <v>22</v>
      </c>
      <c r="F65" s="86">
        <v>2</v>
      </c>
      <c r="G65" s="86">
        <v>1</v>
      </c>
      <c r="H65" s="86">
        <v>0</v>
      </c>
      <c r="I65" s="87">
        <f t="shared" si="0"/>
        <v>240</v>
      </c>
      <c r="J65" s="86">
        <v>49</v>
      </c>
      <c r="K65" s="86">
        <v>38</v>
      </c>
      <c r="L65" s="86">
        <v>31</v>
      </c>
      <c r="M65" s="86">
        <v>61</v>
      </c>
      <c r="N65" s="86">
        <v>2</v>
      </c>
      <c r="O65" s="86">
        <v>1</v>
      </c>
      <c r="P65" s="86">
        <v>0</v>
      </c>
      <c r="Q65" s="87">
        <f t="shared" si="1"/>
        <v>182</v>
      </c>
      <c r="R65" s="86">
        <f t="shared" si="9"/>
        <v>203</v>
      </c>
      <c r="S65" s="86">
        <f t="shared" si="2"/>
        <v>85</v>
      </c>
      <c r="T65" s="86">
        <f t="shared" si="3"/>
        <v>45</v>
      </c>
      <c r="U65" s="86">
        <f t="shared" si="4"/>
        <v>83</v>
      </c>
      <c r="V65" s="86">
        <f t="shared" si="5"/>
        <v>4</v>
      </c>
      <c r="W65" s="86">
        <f t="shared" si="6"/>
        <v>2</v>
      </c>
      <c r="X65" s="86">
        <f t="shared" si="7"/>
        <v>0</v>
      </c>
      <c r="Y65" s="87">
        <f t="shared" si="8"/>
        <v>422</v>
      </c>
    </row>
    <row r="66" spans="1:25" s="16" customFormat="1" ht="13.5" customHeight="1" x14ac:dyDescent="0.2">
      <c r="A66" s="60">
        <f>A65+'Internal Control-Check Sheet'!$H$26</f>
        <v>0.59375</v>
      </c>
      <c r="B66" s="86">
        <v>65</v>
      </c>
      <c r="C66" s="86">
        <v>33</v>
      </c>
      <c r="D66" s="86">
        <v>20</v>
      </c>
      <c r="E66" s="86">
        <v>30</v>
      </c>
      <c r="F66" s="86">
        <v>1</v>
      </c>
      <c r="G66" s="86">
        <v>1</v>
      </c>
      <c r="H66" s="86">
        <v>1</v>
      </c>
      <c r="I66" s="87">
        <f t="shared" si="0"/>
        <v>151</v>
      </c>
      <c r="J66" s="86">
        <v>51</v>
      </c>
      <c r="K66" s="86">
        <v>40</v>
      </c>
      <c r="L66" s="86">
        <v>26</v>
      </c>
      <c r="M66" s="86">
        <v>52</v>
      </c>
      <c r="N66" s="86">
        <v>0</v>
      </c>
      <c r="O66" s="86">
        <v>0</v>
      </c>
      <c r="P66" s="86">
        <v>0</v>
      </c>
      <c r="Q66" s="87">
        <f t="shared" si="1"/>
        <v>169</v>
      </c>
      <c r="R66" s="86">
        <f t="shared" si="9"/>
        <v>116</v>
      </c>
      <c r="S66" s="86">
        <f t="shared" si="2"/>
        <v>73</v>
      </c>
      <c r="T66" s="86">
        <f t="shared" si="3"/>
        <v>46</v>
      </c>
      <c r="U66" s="86">
        <f t="shared" si="4"/>
        <v>82</v>
      </c>
      <c r="V66" s="86">
        <f t="shared" si="5"/>
        <v>1</v>
      </c>
      <c r="W66" s="86">
        <f t="shared" si="6"/>
        <v>1</v>
      </c>
      <c r="X66" s="86">
        <f t="shared" si="7"/>
        <v>1</v>
      </c>
      <c r="Y66" s="87">
        <f t="shared" si="8"/>
        <v>320</v>
      </c>
    </row>
    <row r="67" spans="1:25" s="16" customFormat="1" ht="13.5" customHeight="1" x14ac:dyDescent="0.2">
      <c r="A67" s="60">
        <f>A66+'Internal Control-Check Sheet'!$H$26</f>
        <v>0.60416666666666663</v>
      </c>
      <c r="B67" s="86">
        <v>74</v>
      </c>
      <c r="C67" s="86">
        <v>27</v>
      </c>
      <c r="D67" s="86">
        <v>18</v>
      </c>
      <c r="E67" s="86">
        <v>27</v>
      </c>
      <c r="F67" s="86">
        <v>0</v>
      </c>
      <c r="G67" s="86">
        <v>0</v>
      </c>
      <c r="H67" s="86">
        <v>0</v>
      </c>
      <c r="I67" s="87">
        <f t="shared" si="0"/>
        <v>146</v>
      </c>
      <c r="J67" s="86">
        <v>44</v>
      </c>
      <c r="K67" s="86">
        <v>27</v>
      </c>
      <c r="L67" s="86">
        <v>27</v>
      </c>
      <c r="M67" s="86">
        <v>33</v>
      </c>
      <c r="N67" s="86">
        <v>1</v>
      </c>
      <c r="O67" s="86">
        <v>2</v>
      </c>
      <c r="P67" s="86">
        <v>0</v>
      </c>
      <c r="Q67" s="87">
        <f t="shared" si="1"/>
        <v>134</v>
      </c>
      <c r="R67" s="86">
        <f t="shared" si="9"/>
        <v>118</v>
      </c>
      <c r="S67" s="86">
        <f t="shared" si="2"/>
        <v>54</v>
      </c>
      <c r="T67" s="86">
        <f t="shared" si="3"/>
        <v>45</v>
      </c>
      <c r="U67" s="86">
        <f t="shared" si="4"/>
        <v>60</v>
      </c>
      <c r="V67" s="86">
        <f t="shared" si="5"/>
        <v>1</v>
      </c>
      <c r="W67" s="86">
        <f t="shared" si="6"/>
        <v>2</v>
      </c>
      <c r="X67" s="86">
        <f t="shared" si="7"/>
        <v>0</v>
      </c>
      <c r="Y67" s="87">
        <f t="shared" si="8"/>
        <v>280</v>
      </c>
    </row>
    <row r="68" spans="1:25" s="16" customFormat="1" ht="13.5" customHeight="1" x14ac:dyDescent="0.2">
      <c r="A68" s="60">
        <f>A67+'Internal Control-Check Sheet'!$H$26</f>
        <v>0.61458333333333326</v>
      </c>
      <c r="B68" s="86">
        <v>68</v>
      </c>
      <c r="C68" s="86">
        <v>37</v>
      </c>
      <c r="D68" s="86">
        <v>24</v>
      </c>
      <c r="E68" s="86">
        <v>33</v>
      </c>
      <c r="F68" s="86">
        <v>1</v>
      </c>
      <c r="G68" s="86">
        <v>0</v>
      </c>
      <c r="H68" s="86">
        <v>0</v>
      </c>
      <c r="I68" s="87">
        <f t="shared" si="0"/>
        <v>163</v>
      </c>
      <c r="J68" s="86">
        <v>49</v>
      </c>
      <c r="K68" s="86">
        <v>35</v>
      </c>
      <c r="L68" s="86">
        <v>25</v>
      </c>
      <c r="M68" s="86">
        <v>32</v>
      </c>
      <c r="N68" s="86">
        <v>1</v>
      </c>
      <c r="O68" s="86">
        <v>1</v>
      </c>
      <c r="P68" s="86">
        <v>0</v>
      </c>
      <c r="Q68" s="87">
        <f t="shared" si="1"/>
        <v>143</v>
      </c>
      <c r="R68" s="86">
        <f t="shared" si="9"/>
        <v>117</v>
      </c>
      <c r="S68" s="86">
        <f t="shared" si="2"/>
        <v>72</v>
      </c>
      <c r="T68" s="86">
        <f t="shared" si="3"/>
        <v>49</v>
      </c>
      <c r="U68" s="86">
        <f t="shared" si="4"/>
        <v>65</v>
      </c>
      <c r="V68" s="86">
        <f t="shared" si="5"/>
        <v>2</v>
      </c>
      <c r="W68" s="86">
        <f t="shared" si="6"/>
        <v>1</v>
      </c>
      <c r="X68" s="86">
        <f t="shared" si="7"/>
        <v>0</v>
      </c>
      <c r="Y68" s="87">
        <f t="shared" si="8"/>
        <v>306</v>
      </c>
    </row>
    <row r="69" spans="1:25" s="16" customFormat="1" ht="13.5" customHeight="1" x14ac:dyDescent="0.2">
      <c r="A69" s="60">
        <f>A68+'Internal Control-Check Sheet'!$H$26</f>
        <v>0.62499999999999989</v>
      </c>
      <c r="B69" s="86">
        <v>86</v>
      </c>
      <c r="C69" s="86">
        <v>40</v>
      </c>
      <c r="D69" s="86">
        <v>17</v>
      </c>
      <c r="E69" s="86">
        <v>38</v>
      </c>
      <c r="F69" s="86">
        <v>1</v>
      </c>
      <c r="G69" s="86">
        <v>2</v>
      </c>
      <c r="H69" s="86">
        <v>0</v>
      </c>
      <c r="I69" s="87">
        <f t="shared" si="0"/>
        <v>184</v>
      </c>
      <c r="J69" s="86">
        <v>45</v>
      </c>
      <c r="K69" s="86">
        <v>33</v>
      </c>
      <c r="L69" s="86">
        <v>12</v>
      </c>
      <c r="M69" s="86">
        <v>30</v>
      </c>
      <c r="N69" s="86">
        <v>2</v>
      </c>
      <c r="O69" s="86">
        <v>0</v>
      </c>
      <c r="P69" s="86">
        <v>0</v>
      </c>
      <c r="Q69" s="87">
        <f t="shared" si="1"/>
        <v>122</v>
      </c>
      <c r="R69" s="86">
        <f t="shared" si="9"/>
        <v>131</v>
      </c>
      <c r="S69" s="86">
        <f t="shared" si="2"/>
        <v>73</v>
      </c>
      <c r="T69" s="86">
        <f t="shared" si="3"/>
        <v>29</v>
      </c>
      <c r="U69" s="86">
        <f t="shared" si="4"/>
        <v>68</v>
      </c>
      <c r="V69" s="86">
        <f t="shared" si="5"/>
        <v>3</v>
      </c>
      <c r="W69" s="86">
        <f t="shared" si="6"/>
        <v>2</v>
      </c>
      <c r="X69" s="86">
        <f t="shared" si="7"/>
        <v>0</v>
      </c>
      <c r="Y69" s="87">
        <f t="shared" si="8"/>
        <v>306</v>
      </c>
    </row>
    <row r="70" spans="1:25" s="16" customFormat="1" ht="13.5" customHeight="1" x14ac:dyDescent="0.2">
      <c r="A70" s="60">
        <f>A69+'Internal Control-Check Sheet'!$H$26</f>
        <v>0.63541666666666652</v>
      </c>
      <c r="B70" s="86">
        <v>67</v>
      </c>
      <c r="C70" s="86">
        <v>37</v>
      </c>
      <c r="D70" s="86">
        <v>17</v>
      </c>
      <c r="E70" s="86">
        <v>34</v>
      </c>
      <c r="F70" s="86">
        <v>1</v>
      </c>
      <c r="G70" s="86">
        <v>1</v>
      </c>
      <c r="H70" s="86">
        <v>0</v>
      </c>
      <c r="I70" s="87">
        <f t="shared" si="0"/>
        <v>157</v>
      </c>
      <c r="J70" s="86">
        <v>43</v>
      </c>
      <c r="K70" s="86">
        <v>37</v>
      </c>
      <c r="L70" s="86">
        <v>16</v>
      </c>
      <c r="M70" s="86">
        <v>34</v>
      </c>
      <c r="N70" s="86">
        <v>0</v>
      </c>
      <c r="O70" s="86">
        <v>2</v>
      </c>
      <c r="P70" s="86">
        <v>0</v>
      </c>
      <c r="Q70" s="87">
        <f t="shared" si="1"/>
        <v>132</v>
      </c>
      <c r="R70" s="86">
        <f t="shared" si="9"/>
        <v>110</v>
      </c>
      <c r="S70" s="86">
        <f t="shared" si="2"/>
        <v>74</v>
      </c>
      <c r="T70" s="86">
        <f t="shared" si="3"/>
        <v>33</v>
      </c>
      <c r="U70" s="86">
        <f t="shared" si="4"/>
        <v>68</v>
      </c>
      <c r="V70" s="86">
        <f t="shared" si="5"/>
        <v>1</v>
      </c>
      <c r="W70" s="86">
        <f t="shared" si="6"/>
        <v>3</v>
      </c>
      <c r="X70" s="86">
        <f t="shared" si="7"/>
        <v>0</v>
      </c>
      <c r="Y70" s="87">
        <f t="shared" si="8"/>
        <v>289</v>
      </c>
    </row>
    <row r="71" spans="1:25" s="16" customFormat="1" ht="13.5" customHeight="1" x14ac:dyDescent="0.2">
      <c r="A71" s="60">
        <f>A70+'Internal Control-Check Sheet'!$H$26</f>
        <v>0.64583333333333315</v>
      </c>
      <c r="B71" s="86">
        <v>96</v>
      </c>
      <c r="C71" s="86">
        <v>41</v>
      </c>
      <c r="D71" s="86">
        <v>16</v>
      </c>
      <c r="E71" s="86">
        <v>30</v>
      </c>
      <c r="F71" s="86">
        <v>3</v>
      </c>
      <c r="G71" s="86">
        <v>1</v>
      </c>
      <c r="H71" s="86">
        <v>0</v>
      </c>
      <c r="I71" s="87">
        <f t="shared" si="0"/>
        <v>187</v>
      </c>
      <c r="J71" s="86">
        <v>52</v>
      </c>
      <c r="K71" s="86">
        <v>41</v>
      </c>
      <c r="L71" s="86">
        <v>19</v>
      </c>
      <c r="M71" s="86">
        <v>50</v>
      </c>
      <c r="N71" s="86">
        <v>0</v>
      </c>
      <c r="O71" s="86">
        <v>0</v>
      </c>
      <c r="P71" s="86">
        <v>0</v>
      </c>
      <c r="Q71" s="87">
        <f t="shared" si="1"/>
        <v>162</v>
      </c>
      <c r="R71" s="86">
        <f t="shared" si="9"/>
        <v>148</v>
      </c>
      <c r="S71" s="86">
        <f t="shared" si="2"/>
        <v>82</v>
      </c>
      <c r="T71" s="86">
        <f t="shared" si="3"/>
        <v>35</v>
      </c>
      <c r="U71" s="86">
        <f t="shared" si="4"/>
        <v>80</v>
      </c>
      <c r="V71" s="86">
        <f t="shared" si="5"/>
        <v>3</v>
      </c>
      <c r="W71" s="86">
        <f t="shared" si="6"/>
        <v>1</v>
      </c>
      <c r="X71" s="86">
        <f t="shared" si="7"/>
        <v>0</v>
      </c>
      <c r="Y71" s="87">
        <f t="shared" si="8"/>
        <v>349</v>
      </c>
    </row>
    <row r="72" spans="1:25" s="16" customFormat="1" ht="13.5" customHeight="1" x14ac:dyDescent="0.2">
      <c r="A72" s="60">
        <f>A71+'Internal Control-Check Sheet'!$H$26</f>
        <v>0.65624999999999978</v>
      </c>
      <c r="B72" s="86">
        <v>79</v>
      </c>
      <c r="C72" s="86">
        <v>37</v>
      </c>
      <c r="D72" s="86">
        <v>19</v>
      </c>
      <c r="E72" s="86">
        <v>24</v>
      </c>
      <c r="F72" s="86">
        <v>1</v>
      </c>
      <c r="G72" s="86">
        <v>1</v>
      </c>
      <c r="H72" s="86">
        <v>0</v>
      </c>
      <c r="I72" s="87">
        <f t="shared" si="0"/>
        <v>161</v>
      </c>
      <c r="J72" s="86">
        <v>54</v>
      </c>
      <c r="K72" s="86">
        <v>35</v>
      </c>
      <c r="L72" s="86">
        <v>28</v>
      </c>
      <c r="M72" s="86">
        <v>42</v>
      </c>
      <c r="N72" s="86">
        <v>1</v>
      </c>
      <c r="O72" s="86">
        <v>0</v>
      </c>
      <c r="P72" s="86">
        <v>0</v>
      </c>
      <c r="Q72" s="87">
        <f t="shared" si="1"/>
        <v>160</v>
      </c>
      <c r="R72" s="86">
        <f t="shared" si="9"/>
        <v>133</v>
      </c>
      <c r="S72" s="86">
        <f t="shared" si="2"/>
        <v>72</v>
      </c>
      <c r="T72" s="86">
        <f t="shared" si="3"/>
        <v>47</v>
      </c>
      <c r="U72" s="86">
        <f t="shared" si="4"/>
        <v>66</v>
      </c>
      <c r="V72" s="86">
        <f t="shared" si="5"/>
        <v>2</v>
      </c>
      <c r="W72" s="86">
        <f t="shared" si="6"/>
        <v>1</v>
      </c>
      <c r="X72" s="86">
        <f t="shared" si="7"/>
        <v>0</v>
      </c>
      <c r="Y72" s="87">
        <f t="shared" si="8"/>
        <v>321</v>
      </c>
    </row>
    <row r="73" spans="1:25" s="16" customFormat="1" ht="13.5" customHeight="1" x14ac:dyDescent="0.2">
      <c r="A73" s="60">
        <f>A72+'Internal Control-Check Sheet'!$H$26</f>
        <v>0.66666666666666641</v>
      </c>
      <c r="B73" s="86">
        <v>131</v>
      </c>
      <c r="C73" s="86">
        <v>44</v>
      </c>
      <c r="D73" s="86">
        <v>12</v>
      </c>
      <c r="E73" s="86">
        <v>25</v>
      </c>
      <c r="F73" s="86">
        <v>0</v>
      </c>
      <c r="G73" s="86">
        <v>1</v>
      </c>
      <c r="H73" s="86">
        <v>0</v>
      </c>
      <c r="I73" s="87">
        <f t="shared" ref="I73:I104" si="10">SUM(B73:H73)</f>
        <v>213</v>
      </c>
      <c r="J73" s="86">
        <v>44</v>
      </c>
      <c r="K73" s="86">
        <v>33</v>
      </c>
      <c r="L73" s="86">
        <v>21</v>
      </c>
      <c r="M73" s="86">
        <v>36</v>
      </c>
      <c r="N73" s="86">
        <v>1</v>
      </c>
      <c r="O73" s="86">
        <v>2</v>
      </c>
      <c r="P73" s="86">
        <v>0</v>
      </c>
      <c r="Q73" s="87">
        <f t="shared" ref="Q73:Q104" si="11">SUM(J73:P73)</f>
        <v>137</v>
      </c>
      <c r="R73" s="86">
        <f t="shared" si="9"/>
        <v>175</v>
      </c>
      <c r="S73" s="86">
        <f t="shared" ref="S73:S104" si="12">C73+K73</f>
        <v>77</v>
      </c>
      <c r="T73" s="86">
        <f t="shared" ref="T73:T104" si="13">D73+L73</f>
        <v>33</v>
      </c>
      <c r="U73" s="86">
        <f t="shared" ref="U73:U104" si="14">E73+M73</f>
        <v>61</v>
      </c>
      <c r="V73" s="86">
        <f t="shared" ref="V73:V104" si="15">F73+N73</f>
        <v>1</v>
      </c>
      <c r="W73" s="86">
        <f t="shared" ref="W73:W104" si="16">G73+O73</f>
        <v>3</v>
      </c>
      <c r="X73" s="86">
        <f t="shared" ref="X73:X104" si="17">H73+P73</f>
        <v>0</v>
      </c>
      <c r="Y73" s="87">
        <f t="shared" ref="Y73:Y104" si="18">SUM(R73:X73)</f>
        <v>350</v>
      </c>
    </row>
    <row r="74" spans="1:25" s="16" customFormat="1" ht="13.5" customHeight="1" x14ac:dyDescent="0.2">
      <c r="A74" s="60">
        <f>A73+'Internal Control-Check Sheet'!$H$26</f>
        <v>0.67708333333333304</v>
      </c>
      <c r="B74" s="86">
        <v>109</v>
      </c>
      <c r="C74" s="86">
        <v>31</v>
      </c>
      <c r="D74" s="86">
        <v>12</v>
      </c>
      <c r="E74" s="86">
        <v>29</v>
      </c>
      <c r="F74" s="86">
        <v>2</v>
      </c>
      <c r="G74" s="86">
        <v>3</v>
      </c>
      <c r="H74" s="86">
        <v>1</v>
      </c>
      <c r="I74" s="87">
        <f t="shared" si="10"/>
        <v>187</v>
      </c>
      <c r="J74" s="86">
        <v>40</v>
      </c>
      <c r="K74" s="86">
        <v>37</v>
      </c>
      <c r="L74" s="86">
        <v>18</v>
      </c>
      <c r="M74" s="86">
        <v>33</v>
      </c>
      <c r="N74" s="86">
        <v>0</v>
      </c>
      <c r="O74" s="86">
        <v>0</v>
      </c>
      <c r="P74" s="86">
        <v>0</v>
      </c>
      <c r="Q74" s="87">
        <f t="shared" si="11"/>
        <v>128</v>
      </c>
      <c r="R74" s="86">
        <f t="shared" ref="R74:R104" si="19">B74+J74</f>
        <v>149</v>
      </c>
      <c r="S74" s="86">
        <f t="shared" si="12"/>
        <v>68</v>
      </c>
      <c r="T74" s="86">
        <f t="shared" si="13"/>
        <v>30</v>
      </c>
      <c r="U74" s="86">
        <f t="shared" si="14"/>
        <v>62</v>
      </c>
      <c r="V74" s="86">
        <f t="shared" si="15"/>
        <v>2</v>
      </c>
      <c r="W74" s="86">
        <f t="shared" si="16"/>
        <v>3</v>
      </c>
      <c r="X74" s="86">
        <f t="shared" si="17"/>
        <v>1</v>
      </c>
      <c r="Y74" s="87">
        <f t="shared" si="18"/>
        <v>315</v>
      </c>
    </row>
    <row r="75" spans="1:25" s="16" customFormat="1" ht="13.5" customHeight="1" x14ac:dyDescent="0.2">
      <c r="A75" s="60">
        <f>A74+'Internal Control-Check Sheet'!$H$26</f>
        <v>0.68749999999999967</v>
      </c>
      <c r="B75" s="86">
        <v>152</v>
      </c>
      <c r="C75" s="86">
        <v>49</v>
      </c>
      <c r="D75" s="86">
        <v>10</v>
      </c>
      <c r="E75" s="86">
        <v>23</v>
      </c>
      <c r="F75" s="86">
        <v>0</v>
      </c>
      <c r="G75" s="86">
        <v>2</v>
      </c>
      <c r="H75" s="86">
        <v>0</v>
      </c>
      <c r="I75" s="87">
        <f t="shared" si="10"/>
        <v>236</v>
      </c>
      <c r="J75" s="86">
        <v>58</v>
      </c>
      <c r="K75" s="86">
        <v>25</v>
      </c>
      <c r="L75" s="86">
        <v>21</v>
      </c>
      <c r="M75" s="86">
        <v>35</v>
      </c>
      <c r="N75" s="86">
        <v>2</v>
      </c>
      <c r="O75" s="86">
        <v>0</v>
      </c>
      <c r="P75" s="86">
        <v>0</v>
      </c>
      <c r="Q75" s="87">
        <f t="shared" si="11"/>
        <v>141</v>
      </c>
      <c r="R75" s="86">
        <f t="shared" si="19"/>
        <v>210</v>
      </c>
      <c r="S75" s="86">
        <f t="shared" si="12"/>
        <v>74</v>
      </c>
      <c r="T75" s="86">
        <f t="shared" si="13"/>
        <v>31</v>
      </c>
      <c r="U75" s="86">
        <f t="shared" si="14"/>
        <v>58</v>
      </c>
      <c r="V75" s="86">
        <f t="shared" si="15"/>
        <v>2</v>
      </c>
      <c r="W75" s="86">
        <f t="shared" si="16"/>
        <v>2</v>
      </c>
      <c r="X75" s="86">
        <f t="shared" si="17"/>
        <v>0</v>
      </c>
      <c r="Y75" s="87">
        <f t="shared" si="18"/>
        <v>377</v>
      </c>
    </row>
    <row r="76" spans="1:25" s="16" customFormat="1" ht="13.5" customHeight="1" x14ac:dyDescent="0.2">
      <c r="A76" s="60">
        <f>A75+'Internal Control-Check Sheet'!$H$26</f>
        <v>0.6979166666666663</v>
      </c>
      <c r="B76" s="86">
        <v>105</v>
      </c>
      <c r="C76" s="86">
        <v>33</v>
      </c>
      <c r="D76" s="86">
        <v>10</v>
      </c>
      <c r="E76" s="86">
        <v>32</v>
      </c>
      <c r="F76" s="86">
        <v>1</v>
      </c>
      <c r="G76" s="86">
        <v>0</v>
      </c>
      <c r="H76" s="86">
        <v>0</v>
      </c>
      <c r="I76" s="87">
        <f t="shared" si="10"/>
        <v>181</v>
      </c>
      <c r="J76" s="86">
        <v>52</v>
      </c>
      <c r="K76" s="86">
        <v>26</v>
      </c>
      <c r="L76" s="86">
        <v>20</v>
      </c>
      <c r="M76" s="86">
        <v>33</v>
      </c>
      <c r="N76" s="86">
        <v>0</v>
      </c>
      <c r="O76" s="86">
        <v>3</v>
      </c>
      <c r="P76" s="86">
        <v>0</v>
      </c>
      <c r="Q76" s="87">
        <f t="shared" si="11"/>
        <v>134</v>
      </c>
      <c r="R76" s="86">
        <f t="shared" si="19"/>
        <v>157</v>
      </c>
      <c r="S76" s="86">
        <f t="shared" si="12"/>
        <v>59</v>
      </c>
      <c r="T76" s="86">
        <f t="shared" si="13"/>
        <v>30</v>
      </c>
      <c r="U76" s="86">
        <f t="shared" si="14"/>
        <v>65</v>
      </c>
      <c r="V76" s="86">
        <f t="shared" si="15"/>
        <v>1</v>
      </c>
      <c r="W76" s="86">
        <f t="shared" si="16"/>
        <v>3</v>
      </c>
      <c r="X76" s="86">
        <f t="shared" si="17"/>
        <v>0</v>
      </c>
      <c r="Y76" s="87">
        <f t="shared" si="18"/>
        <v>315</v>
      </c>
    </row>
    <row r="77" spans="1:25" s="16" customFormat="1" ht="13.5" customHeight="1" x14ac:dyDescent="0.2">
      <c r="A77" s="60">
        <f>A76+'Internal Control-Check Sheet'!$H$26</f>
        <v>0.70833333333333293</v>
      </c>
      <c r="B77" s="86">
        <v>192</v>
      </c>
      <c r="C77" s="86">
        <v>21</v>
      </c>
      <c r="D77" s="86">
        <v>11</v>
      </c>
      <c r="E77" s="86">
        <v>18</v>
      </c>
      <c r="F77" s="86">
        <v>0</v>
      </c>
      <c r="G77" s="86">
        <v>8</v>
      </c>
      <c r="H77" s="86">
        <v>0</v>
      </c>
      <c r="I77" s="87">
        <f t="shared" si="10"/>
        <v>250</v>
      </c>
      <c r="J77" s="86">
        <v>60</v>
      </c>
      <c r="K77" s="86">
        <v>25</v>
      </c>
      <c r="L77" s="86">
        <v>21</v>
      </c>
      <c r="M77" s="86">
        <v>25</v>
      </c>
      <c r="N77" s="86">
        <v>0</v>
      </c>
      <c r="O77" s="86">
        <v>2</v>
      </c>
      <c r="P77" s="86">
        <v>1</v>
      </c>
      <c r="Q77" s="87">
        <f t="shared" si="11"/>
        <v>134</v>
      </c>
      <c r="R77" s="86">
        <f t="shared" si="19"/>
        <v>252</v>
      </c>
      <c r="S77" s="86">
        <f t="shared" si="12"/>
        <v>46</v>
      </c>
      <c r="T77" s="86">
        <f t="shared" si="13"/>
        <v>32</v>
      </c>
      <c r="U77" s="86">
        <f t="shared" si="14"/>
        <v>43</v>
      </c>
      <c r="V77" s="86">
        <f t="shared" si="15"/>
        <v>0</v>
      </c>
      <c r="W77" s="86">
        <f t="shared" si="16"/>
        <v>10</v>
      </c>
      <c r="X77" s="86">
        <f t="shared" si="17"/>
        <v>1</v>
      </c>
      <c r="Y77" s="87">
        <f t="shared" si="18"/>
        <v>384</v>
      </c>
    </row>
    <row r="78" spans="1:25" s="16" customFormat="1" ht="13.5" customHeight="1" x14ac:dyDescent="0.2">
      <c r="A78" s="60">
        <f>A77+'Internal Control-Check Sheet'!$H$26</f>
        <v>0.71874999999999956</v>
      </c>
      <c r="B78" s="86">
        <v>132</v>
      </c>
      <c r="C78" s="86">
        <v>37</v>
      </c>
      <c r="D78" s="86">
        <v>4</v>
      </c>
      <c r="E78" s="86">
        <v>26</v>
      </c>
      <c r="F78" s="86">
        <v>0</v>
      </c>
      <c r="G78" s="86">
        <v>1</v>
      </c>
      <c r="H78" s="86">
        <v>1</v>
      </c>
      <c r="I78" s="87">
        <f t="shared" si="10"/>
        <v>201</v>
      </c>
      <c r="J78" s="86">
        <v>65</v>
      </c>
      <c r="K78" s="86">
        <v>11</v>
      </c>
      <c r="L78" s="86">
        <v>17</v>
      </c>
      <c r="M78" s="86">
        <v>23</v>
      </c>
      <c r="N78" s="86">
        <v>1</v>
      </c>
      <c r="O78" s="86">
        <v>1</v>
      </c>
      <c r="P78" s="86">
        <v>0</v>
      </c>
      <c r="Q78" s="87">
        <f t="shared" si="11"/>
        <v>118</v>
      </c>
      <c r="R78" s="86">
        <f t="shared" si="19"/>
        <v>197</v>
      </c>
      <c r="S78" s="86">
        <f t="shared" si="12"/>
        <v>48</v>
      </c>
      <c r="T78" s="86">
        <f t="shared" si="13"/>
        <v>21</v>
      </c>
      <c r="U78" s="86">
        <f t="shared" si="14"/>
        <v>49</v>
      </c>
      <c r="V78" s="86">
        <f t="shared" si="15"/>
        <v>1</v>
      </c>
      <c r="W78" s="86">
        <f t="shared" si="16"/>
        <v>2</v>
      </c>
      <c r="X78" s="86">
        <f t="shared" si="17"/>
        <v>1</v>
      </c>
      <c r="Y78" s="87">
        <f t="shared" si="18"/>
        <v>319</v>
      </c>
    </row>
    <row r="79" spans="1:25" s="16" customFormat="1" ht="13.5" customHeight="1" x14ac:dyDescent="0.2">
      <c r="A79" s="60">
        <f>A78+'Internal Control-Check Sheet'!$H$26</f>
        <v>0.72916666666666619</v>
      </c>
      <c r="B79" s="86">
        <v>143</v>
      </c>
      <c r="C79" s="86">
        <v>25</v>
      </c>
      <c r="D79" s="86">
        <v>7</v>
      </c>
      <c r="E79" s="86">
        <v>30</v>
      </c>
      <c r="F79" s="86">
        <v>1</v>
      </c>
      <c r="G79" s="86">
        <v>4</v>
      </c>
      <c r="H79" s="86">
        <v>0</v>
      </c>
      <c r="I79" s="87">
        <f t="shared" si="10"/>
        <v>210</v>
      </c>
      <c r="J79" s="86">
        <v>70</v>
      </c>
      <c r="K79" s="86">
        <v>17</v>
      </c>
      <c r="L79" s="86">
        <v>15</v>
      </c>
      <c r="M79" s="86">
        <v>30</v>
      </c>
      <c r="N79" s="86">
        <v>2</v>
      </c>
      <c r="O79" s="86">
        <v>1</v>
      </c>
      <c r="P79" s="86">
        <v>0</v>
      </c>
      <c r="Q79" s="87">
        <f t="shared" si="11"/>
        <v>135</v>
      </c>
      <c r="R79" s="86">
        <f t="shared" si="19"/>
        <v>213</v>
      </c>
      <c r="S79" s="86">
        <f t="shared" si="12"/>
        <v>42</v>
      </c>
      <c r="T79" s="86">
        <f t="shared" si="13"/>
        <v>22</v>
      </c>
      <c r="U79" s="86">
        <f t="shared" si="14"/>
        <v>60</v>
      </c>
      <c r="V79" s="86">
        <f t="shared" si="15"/>
        <v>3</v>
      </c>
      <c r="W79" s="86">
        <f t="shared" si="16"/>
        <v>5</v>
      </c>
      <c r="X79" s="86">
        <f t="shared" si="17"/>
        <v>0</v>
      </c>
      <c r="Y79" s="87">
        <f t="shared" si="18"/>
        <v>345</v>
      </c>
    </row>
    <row r="80" spans="1:25" s="16" customFormat="1" ht="13.5" customHeight="1" x14ac:dyDescent="0.2">
      <c r="A80" s="60">
        <f>A79+'Internal Control-Check Sheet'!$H$26</f>
        <v>0.73958333333333282</v>
      </c>
      <c r="B80" s="86">
        <v>90</v>
      </c>
      <c r="C80" s="86">
        <v>17</v>
      </c>
      <c r="D80" s="86">
        <v>6</v>
      </c>
      <c r="E80" s="86">
        <v>16</v>
      </c>
      <c r="F80" s="86">
        <v>2</v>
      </c>
      <c r="G80" s="86">
        <v>4</v>
      </c>
      <c r="H80" s="86">
        <v>0</v>
      </c>
      <c r="I80" s="87">
        <f t="shared" si="10"/>
        <v>135</v>
      </c>
      <c r="J80" s="86">
        <v>54</v>
      </c>
      <c r="K80" s="86">
        <v>12</v>
      </c>
      <c r="L80" s="86">
        <v>12</v>
      </c>
      <c r="M80" s="86">
        <v>24</v>
      </c>
      <c r="N80" s="86">
        <v>1</v>
      </c>
      <c r="O80" s="86">
        <v>3</v>
      </c>
      <c r="P80" s="86">
        <v>0</v>
      </c>
      <c r="Q80" s="87">
        <f t="shared" si="11"/>
        <v>106</v>
      </c>
      <c r="R80" s="86">
        <f t="shared" si="19"/>
        <v>144</v>
      </c>
      <c r="S80" s="86">
        <f t="shared" si="12"/>
        <v>29</v>
      </c>
      <c r="T80" s="86">
        <f t="shared" si="13"/>
        <v>18</v>
      </c>
      <c r="U80" s="86">
        <f t="shared" si="14"/>
        <v>40</v>
      </c>
      <c r="V80" s="86">
        <f t="shared" si="15"/>
        <v>3</v>
      </c>
      <c r="W80" s="86">
        <f t="shared" si="16"/>
        <v>7</v>
      </c>
      <c r="X80" s="86">
        <f t="shared" si="17"/>
        <v>0</v>
      </c>
      <c r="Y80" s="87">
        <f t="shared" si="18"/>
        <v>241</v>
      </c>
    </row>
    <row r="81" spans="1:25" s="16" customFormat="1" ht="13.5" customHeight="1" x14ac:dyDescent="0.2">
      <c r="A81" s="60">
        <f>A80+'Internal Control-Check Sheet'!$H$26</f>
        <v>0.74999999999999944</v>
      </c>
      <c r="B81" s="86">
        <v>120</v>
      </c>
      <c r="C81" s="86">
        <v>15</v>
      </c>
      <c r="D81" s="86">
        <v>7</v>
      </c>
      <c r="E81" s="86">
        <v>21</v>
      </c>
      <c r="F81" s="86">
        <v>1</v>
      </c>
      <c r="G81" s="86">
        <v>3</v>
      </c>
      <c r="H81" s="86">
        <v>3</v>
      </c>
      <c r="I81" s="87">
        <f t="shared" si="10"/>
        <v>170</v>
      </c>
      <c r="J81" s="86">
        <v>57</v>
      </c>
      <c r="K81" s="86">
        <v>10</v>
      </c>
      <c r="L81" s="86">
        <v>9</v>
      </c>
      <c r="M81" s="86">
        <v>22</v>
      </c>
      <c r="N81" s="86">
        <v>1</v>
      </c>
      <c r="O81" s="86">
        <v>3</v>
      </c>
      <c r="P81" s="86">
        <v>0</v>
      </c>
      <c r="Q81" s="87">
        <f t="shared" si="11"/>
        <v>102</v>
      </c>
      <c r="R81" s="86">
        <f t="shared" si="19"/>
        <v>177</v>
      </c>
      <c r="S81" s="86">
        <f t="shared" si="12"/>
        <v>25</v>
      </c>
      <c r="T81" s="86">
        <f t="shared" si="13"/>
        <v>16</v>
      </c>
      <c r="U81" s="86">
        <f t="shared" si="14"/>
        <v>43</v>
      </c>
      <c r="V81" s="86">
        <f t="shared" si="15"/>
        <v>2</v>
      </c>
      <c r="W81" s="86">
        <f t="shared" si="16"/>
        <v>6</v>
      </c>
      <c r="X81" s="86">
        <f t="shared" si="17"/>
        <v>3</v>
      </c>
      <c r="Y81" s="87">
        <f t="shared" si="18"/>
        <v>272</v>
      </c>
    </row>
    <row r="82" spans="1:25" s="16" customFormat="1" ht="13.5" customHeight="1" x14ac:dyDescent="0.2">
      <c r="A82" s="60">
        <f>A81+'Internal Control-Check Sheet'!$H$26</f>
        <v>0.76041666666666607</v>
      </c>
      <c r="B82" s="86">
        <v>76</v>
      </c>
      <c r="C82" s="86">
        <v>11</v>
      </c>
      <c r="D82" s="86">
        <v>3</v>
      </c>
      <c r="E82" s="86">
        <v>24</v>
      </c>
      <c r="F82" s="86">
        <v>1</v>
      </c>
      <c r="G82" s="86">
        <v>0</v>
      </c>
      <c r="H82" s="86">
        <v>0</v>
      </c>
      <c r="I82" s="87">
        <f t="shared" si="10"/>
        <v>115</v>
      </c>
      <c r="J82" s="86">
        <v>40</v>
      </c>
      <c r="K82" s="86">
        <v>10</v>
      </c>
      <c r="L82" s="86">
        <v>13</v>
      </c>
      <c r="M82" s="86">
        <v>9</v>
      </c>
      <c r="N82" s="86">
        <v>1</v>
      </c>
      <c r="O82" s="86">
        <v>1</v>
      </c>
      <c r="P82" s="86">
        <v>1</v>
      </c>
      <c r="Q82" s="87">
        <f t="shared" si="11"/>
        <v>75</v>
      </c>
      <c r="R82" s="86">
        <f t="shared" si="19"/>
        <v>116</v>
      </c>
      <c r="S82" s="86">
        <f t="shared" si="12"/>
        <v>21</v>
      </c>
      <c r="T82" s="86">
        <f t="shared" si="13"/>
        <v>16</v>
      </c>
      <c r="U82" s="86">
        <f t="shared" si="14"/>
        <v>33</v>
      </c>
      <c r="V82" s="86">
        <f t="shared" si="15"/>
        <v>2</v>
      </c>
      <c r="W82" s="86">
        <f t="shared" si="16"/>
        <v>1</v>
      </c>
      <c r="X82" s="86">
        <f t="shared" si="17"/>
        <v>1</v>
      </c>
      <c r="Y82" s="87">
        <f t="shared" si="18"/>
        <v>190</v>
      </c>
    </row>
    <row r="83" spans="1:25" s="16" customFormat="1" ht="13.5" customHeight="1" x14ac:dyDescent="0.2">
      <c r="A83" s="60">
        <f>A82+'Internal Control-Check Sheet'!$H$26</f>
        <v>0.7708333333333327</v>
      </c>
      <c r="B83" s="86">
        <v>61</v>
      </c>
      <c r="C83" s="86">
        <v>21</v>
      </c>
      <c r="D83" s="86">
        <v>3</v>
      </c>
      <c r="E83" s="86">
        <v>27</v>
      </c>
      <c r="F83" s="86">
        <v>1</v>
      </c>
      <c r="G83" s="86">
        <v>0</v>
      </c>
      <c r="H83" s="86">
        <v>0</v>
      </c>
      <c r="I83" s="87">
        <f t="shared" si="10"/>
        <v>113</v>
      </c>
      <c r="J83" s="86">
        <v>42</v>
      </c>
      <c r="K83" s="86">
        <v>13</v>
      </c>
      <c r="L83" s="86">
        <v>9</v>
      </c>
      <c r="M83" s="86">
        <v>14</v>
      </c>
      <c r="N83" s="86">
        <v>1</v>
      </c>
      <c r="O83" s="86">
        <v>0</v>
      </c>
      <c r="P83" s="86">
        <v>1</v>
      </c>
      <c r="Q83" s="87">
        <f t="shared" si="11"/>
        <v>80</v>
      </c>
      <c r="R83" s="86">
        <f t="shared" si="19"/>
        <v>103</v>
      </c>
      <c r="S83" s="86">
        <f t="shared" si="12"/>
        <v>34</v>
      </c>
      <c r="T83" s="86">
        <f t="shared" si="13"/>
        <v>12</v>
      </c>
      <c r="U83" s="86">
        <f t="shared" si="14"/>
        <v>41</v>
      </c>
      <c r="V83" s="86">
        <f t="shared" si="15"/>
        <v>2</v>
      </c>
      <c r="W83" s="86">
        <f t="shared" si="16"/>
        <v>0</v>
      </c>
      <c r="X83" s="86">
        <f t="shared" si="17"/>
        <v>1</v>
      </c>
      <c r="Y83" s="87">
        <f t="shared" si="18"/>
        <v>193</v>
      </c>
    </row>
    <row r="84" spans="1:25" s="16" customFormat="1" ht="13.5" customHeight="1" x14ac:dyDescent="0.2">
      <c r="A84" s="60">
        <f>A83+'Internal Control-Check Sheet'!$H$26</f>
        <v>0.78124999999999933</v>
      </c>
      <c r="B84" s="86">
        <v>48</v>
      </c>
      <c r="C84" s="86">
        <v>15</v>
      </c>
      <c r="D84" s="86">
        <v>5</v>
      </c>
      <c r="E84" s="86">
        <v>17</v>
      </c>
      <c r="F84" s="86">
        <v>0</v>
      </c>
      <c r="G84" s="86">
        <v>0</v>
      </c>
      <c r="H84" s="86">
        <v>0</v>
      </c>
      <c r="I84" s="87">
        <f t="shared" si="10"/>
        <v>85</v>
      </c>
      <c r="J84" s="86">
        <v>27</v>
      </c>
      <c r="K84" s="86">
        <v>8</v>
      </c>
      <c r="L84" s="86">
        <v>5</v>
      </c>
      <c r="M84" s="86">
        <v>20</v>
      </c>
      <c r="N84" s="86">
        <v>1</v>
      </c>
      <c r="O84" s="86">
        <v>0</v>
      </c>
      <c r="P84" s="86">
        <v>0</v>
      </c>
      <c r="Q84" s="87">
        <f t="shared" si="11"/>
        <v>61</v>
      </c>
      <c r="R84" s="86">
        <f t="shared" si="19"/>
        <v>75</v>
      </c>
      <c r="S84" s="86">
        <f t="shared" si="12"/>
        <v>23</v>
      </c>
      <c r="T84" s="86">
        <f t="shared" si="13"/>
        <v>10</v>
      </c>
      <c r="U84" s="86">
        <f t="shared" si="14"/>
        <v>37</v>
      </c>
      <c r="V84" s="86">
        <f t="shared" si="15"/>
        <v>1</v>
      </c>
      <c r="W84" s="86">
        <f t="shared" si="16"/>
        <v>0</v>
      </c>
      <c r="X84" s="86">
        <f t="shared" si="17"/>
        <v>0</v>
      </c>
      <c r="Y84" s="87">
        <f t="shared" si="18"/>
        <v>146</v>
      </c>
    </row>
    <row r="85" spans="1:25" s="16" customFormat="1" ht="13.5" customHeight="1" x14ac:dyDescent="0.2">
      <c r="A85" s="60">
        <f>A84+'Internal Control-Check Sheet'!$H$26</f>
        <v>0.79166666666666596</v>
      </c>
      <c r="B85" s="86">
        <v>67</v>
      </c>
      <c r="C85" s="86">
        <v>18</v>
      </c>
      <c r="D85" s="86">
        <v>1</v>
      </c>
      <c r="E85" s="86">
        <v>22</v>
      </c>
      <c r="F85" s="86">
        <v>0</v>
      </c>
      <c r="G85" s="86">
        <v>0</v>
      </c>
      <c r="H85" s="86">
        <v>0</v>
      </c>
      <c r="I85" s="87">
        <f t="shared" si="10"/>
        <v>108</v>
      </c>
      <c r="J85" s="86">
        <v>17</v>
      </c>
      <c r="K85" s="86">
        <v>9</v>
      </c>
      <c r="L85" s="86">
        <v>8</v>
      </c>
      <c r="M85" s="86">
        <v>20</v>
      </c>
      <c r="N85" s="86">
        <v>2</v>
      </c>
      <c r="O85" s="86">
        <v>0</v>
      </c>
      <c r="P85" s="86">
        <v>0</v>
      </c>
      <c r="Q85" s="87">
        <f t="shared" si="11"/>
        <v>56</v>
      </c>
      <c r="R85" s="86">
        <f t="shared" si="19"/>
        <v>84</v>
      </c>
      <c r="S85" s="86">
        <f t="shared" si="12"/>
        <v>27</v>
      </c>
      <c r="T85" s="86">
        <f t="shared" si="13"/>
        <v>9</v>
      </c>
      <c r="U85" s="86">
        <f t="shared" si="14"/>
        <v>42</v>
      </c>
      <c r="V85" s="86">
        <f t="shared" si="15"/>
        <v>2</v>
      </c>
      <c r="W85" s="86">
        <f t="shared" si="16"/>
        <v>0</v>
      </c>
      <c r="X85" s="86">
        <f t="shared" si="17"/>
        <v>0</v>
      </c>
      <c r="Y85" s="87">
        <f t="shared" si="18"/>
        <v>164</v>
      </c>
    </row>
    <row r="86" spans="1:25" s="16" customFormat="1" ht="13.5" customHeight="1" x14ac:dyDescent="0.2">
      <c r="A86" s="60">
        <f>A85+'Internal Control-Check Sheet'!$H$26</f>
        <v>0.80208333333333259</v>
      </c>
      <c r="B86" s="86">
        <v>38</v>
      </c>
      <c r="C86" s="86">
        <v>4</v>
      </c>
      <c r="D86" s="86">
        <v>2</v>
      </c>
      <c r="E86" s="86">
        <v>19</v>
      </c>
      <c r="F86" s="86">
        <v>2</v>
      </c>
      <c r="G86" s="86">
        <v>1</v>
      </c>
      <c r="H86" s="86">
        <v>0</v>
      </c>
      <c r="I86" s="87">
        <f t="shared" si="10"/>
        <v>66</v>
      </c>
      <c r="J86" s="86">
        <v>19</v>
      </c>
      <c r="K86" s="86">
        <v>7</v>
      </c>
      <c r="L86" s="86">
        <v>2</v>
      </c>
      <c r="M86" s="86">
        <v>13</v>
      </c>
      <c r="N86" s="86">
        <v>1</v>
      </c>
      <c r="O86" s="86">
        <v>1</v>
      </c>
      <c r="P86" s="86">
        <v>0</v>
      </c>
      <c r="Q86" s="87">
        <f t="shared" si="11"/>
        <v>43</v>
      </c>
      <c r="R86" s="86">
        <f t="shared" si="19"/>
        <v>57</v>
      </c>
      <c r="S86" s="86">
        <f t="shared" si="12"/>
        <v>11</v>
      </c>
      <c r="T86" s="86">
        <f t="shared" si="13"/>
        <v>4</v>
      </c>
      <c r="U86" s="86">
        <f t="shared" si="14"/>
        <v>32</v>
      </c>
      <c r="V86" s="86">
        <f t="shared" si="15"/>
        <v>3</v>
      </c>
      <c r="W86" s="86">
        <f t="shared" si="16"/>
        <v>2</v>
      </c>
      <c r="X86" s="86">
        <f t="shared" si="17"/>
        <v>0</v>
      </c>
      <c r="Y86" s="87">
        <f t="shared" si="18"/>
        <v>109</v>
      </c>
    </row>
    <row r="87" spans="1:25" s="16" customFormat="1" ht="13.5" customHeight="1" x14ac:dyDescent="0.2">
      <c r="A87" s="60">
        <f>A86+'Internal Control-Check Sheet'!$H$26</f>
        <v>0.81249999999999922</v>
      </c>
      <c r="B87" s="86">
        <v>30</v>
      </c>
      <c r="C87" s="86">
        <v>12</v>
      </c>
      <c r="D87" s="86">
        <v>1</v>
      </c>
      <c r="E87" s="86">
        <v>18</v>
      </c>
      <c r="F87" s="86">
        <v>0</v>
      </c>
      <c r="G87" s="86">
        <v>0</v>
      </c>
      <c r="H87" s="86">
        <v>0</v>
      </c>
      <c r="I87" s="87">
        <f t="shared" si="10"/>
        <v>61</v>
      </c>
      <c r="J87" s="86">
        <v>19</v>
      </c>
      <c r="K87" s="86">
        <v>8</v>
      </c>
      <c r="L87" s="86">
        <v>5</v>
      </c>
      <c r="M87" s="86">
        <v>13</v>
      </c>
      <c r="N87" s="86">
        <v>3</v>
      </c>
      <c r="O87" s="86">
        <v>0</v>
      </c>
      <c r="P87" s="86">
        <v>0</v>
      </c>
      <c r="Q87" s="87">
        <f t="shared" si="11"/>
        <v>48</v>
      </c>
      <c r="R87" s="86">
        <f t="shared" si="19"/>
        <v>49</v>
      </c>
      <c r="S87" s="86">
        <f t="shared" si="12"/>
        <v>20</v>
      </c>
      <c r="T87" s="86">
        <f t="shared" si="13"/>
        <v>6</v>
      </c>
      <c r="U87" s="86">
        <f t="shared" si="14"/>
        <v>31</v>
      </c>
      <c r="V87" s="86">
        <f t="shared" si="15"/>
        <v>3</v>
      </c>
      <c r="W87" s="86">
        <f t="shared" si="16"/>
        <v>0</v>
      </c>
      <c r="X87" s="86">
        <f t="shared" si="17"/>
        <v>0</v>
      </c>
      <c r="Y87" s="87">
        <f t="shared" si="18"/>
        <v>109</v>
      </c>
    </row>
    <row r="88" spans="1:25" s="16" customFormat="1" ht="13.5" customHeight="1" x14ac:dyDescent="0.2">
      <c r="A88" s="60">
        <f>A87+'Internal Control-Check Sheet'!$H$26</f>
        <v>0.82291666666666585</v>
      </c>
      <c r="B88" s="86">
        <v>29</v>
      </c>
      <c r="C88" s="86">
        <v>10</v>
      </c>
      <c r="D88" s="86">
        <v>1</v>
      </c>
      <c r="E88" s="86">
        <v>18</v>
      </c>
      <c r="F88" s="86">
        <v>0</v>
      </c>
      <c r="G88" s="86">
        <v>0</v>
      </c>
      <c r="H88" s="86">
        <v>0</v>
      </c>
      <c r="I88" s="87">
        <f t="shared" si="10"/>
        <v>58</v>
      </c>
      <c r="J88" s="86">
        <v>18</v>
      </c>
      <c r="K88" s="86">
        <v>4</v>
      </c>
      <c r="L88" s="86">
        <v>5</v>
      </c>
      <c r="M88" s="86">
        <v>13</v>
      </c>
      <c r="N88" s="86">
        <v>0</v>
      </c>
      <c r="O88" s="86">
        <v>0</v>
      </c>
      <c r="P88" s="86">
        <v>0</v>
      </c>
      <c r="Q88" s="87">
        <f t="shared" si="11"/>
        <v>40</v>
      </c>
      <c r="R88" s="86">
        <f t="shared" si="19"/>
        <v>47</v>
      </c>
      <c r="S88" s="86">
        <f t="shared" si="12"/>
        <v>14</v>
      </c>
      <c r="T88" s="86">
        <f t="shared" si="13"/>
        <v>6</v>
      </c>
      <c r="U88" s="86">
        <f t="shared" si="14"/>
        <v>31</v>
      </c>
      <c r="V88" s="86">
        <f t="shared" si="15"/>
        <v>0</v>
      </c>
      <c r="W88" s="86">
        <f t="shared" si="16"/>
        <v>0</v>
      </c>
      <c r="X88" s="86">
        <f t="shared" si="17"/>
        <v>0</v>
      </c>
      <c r="Y88" s="87">
        <f t="shared" si="18"/>
        <v>98</v>
      </c>
    </row>
    <row r="89" spans="1:25" s="16" customFormat="1" ht="13.5" customHeight="1" x14ac:dyDescent="0.2">
      <c r="A89" s="60">
        <f>A88+'Internal Control-Check Sheet'!$H$26</f>
        <v>0.83333333333333248</v>
      </c>
      <c r="B89" s="86">
        <v>24</v>
      </c>
      <c r="C89" s="86">
        <v>5</v>
      </c>
      <c r="D89" s="86">
        <v>1</v>
      </c>
      <c r="E89" s="86">
        <v>15</v>
      </c>
      <c r="F89" s="86">
        <v>0</v>
      </c>
      <c r="G89" s="86">
        <v>0</v>
      </c>
      <c r="H89" s="86">
        <v>1</v>
      </c>
      <c r="I89" s="87">
        <f t="shared" si="10"/>
        <v>46</v>
      </c>
      <c r="J89" s="86">
        <v>19</v>
      </c>
      <c r="K89" s="86">
        <v>2</v>
      </c>
      <c r="L89" s="86">
        <v>3</v>
      </c>
      <c r="M89" s="86">
        <v>10</v>
      </c>
      <c r="N89" s="86">
        <v>0</v>
      </c>
      <c r="O89" s="86">
        <v>1</v>
      </c>
      <c r="P89" s="86">
        <v>0</v>
      </c>
      <c r="Q89" s="87">
        <f t="shared" si="11"/>
        <v>35</v>
      </c>
      <c r="R89" s="86">
        <f t="shared" si="19"/>
        <v>43</v>
      </c>
      <c r="S89" s="86">
        <f t="shared" si="12"/>
        <v>7</v>
      </c>
      <c r="T89" s="86">
        <f t="shared" si="13"/>
        <v>4</v>
      </c>
      <c r="U89" s="86">
        <f t="shared" si="14"/>
        <v>25</v>
      </c>
      <c r="V89" s="86">
        <f t="shared" si="15"/>
        <v>0</v>
      </c>
      <c r="W89" s="86">
        <f t="shared" si="16"/>
        <v>1</v>
      </c>
      <c r="X89" s="86">
        <f t="shared" si="17"/>
        <v>1</v>
      </c>
      <c r="Y89" s="87">
        <f t="shared" si="18"/>
        <v>81</v>
      </c>
    </row>
    <row r="90" spans="1:25" s="16" customFormat="1" ht="13.5" customHeight="1" x14ac:dyDescent="0.2">
      <c r="A90" s="60">
        <f>A89+'Internal Control-Check Sheet'!$H$26</f>
        <v>0.84374999999999911</v>
      </c>
      <c r="B90" s="86">
        <v>11</v>
      </c>
      <c r="C90" s="86">
        <v>3</v>
      </c>
      <c r="D90" s="86">
        <v>2</v>
      </c>
      <c r="E90" s="86">
        <v>16</v>
      </c>
      <c r="F90" s="86">
        <v>1</v>
      </c>
      <c r="G90" s="86">
        <v>0</v>
      </c>
      <c r="H90" s="86">
        <v>0</v>
      </c>
      <c r="I90" s="87">
        <f t="shared" si="10"/>
        <v>33</v>
      </c>
      <c r="J90" s="86">
        <v>12</v>
      </c>
      <c r="K90" s="86">
        <v>3</v>
      </c>
      <c r="L90" s="86">
        <v>3</v>
      </c>
      <c r="M90" s="86">
        <v>16</v>
      </c>
      <c r="N90" s="86">
        <v>0</v>
      </c>
      <c r="O90" s="86">
        <v>2</v>
      </c>
      <c r="P90" s="86">
        <v>0</v>
      </c>
      <c r="Q90" s="87">
        <f t="shared" si="11"/>
        <v>36</v>
      </c>
      <c r="R90" s="86">
        <f t="shared" si="19"/>
        <v>23</v>
      </c>
      <c r="S90" s="86">
        <f t="shared" si="12"/>
        <v>6</v>
      </c>
      <c r="T90" s="86">
        <f t="shared" si="13"/>
        <v>5</v>
      </c>
      <c r="U90" s="86">
        <f t="shared" si="14"/>
        <v>32</v>
      </c>
      <c r="V90" s="86">
        <f t="shared" si="15"/>
        <v>1</v>
      </c>
      <c r="W90" s="86">
        <f t="shared" si="16"/>
        <v>2</v>
      </c>
      <c r="X90" s="86">
        <f t="shared" si="17"/>
        <v>0</v>
      </c>
      <c r="Y90" s="87">
        <f t="shared" si="18"/>
        <v>69</v>
      </c>
    </row>
    <row r="91" spans="1:25" s="16" customFormat="1" ht="13.5" customHeight="1" x14ac:dyDescent="0.2">
      <c r="A91" s="60">
        <f>A90+'Internal Control-Check Sheet'!$H$26</f>
        <v>0.85416666666666574</v>
      </c>
      <c r="B91" s="86">
        <v>14</v>
      </c>
      <c r="C91" s="86">
        <v>3</v>
      </c>
      <c r="D91" s="86">
        <v>1</v>
      </c>
      <c r="E91" s="86">
        <v>8</v>
      </c>
      <c r="F91" s="86">
        <v>0</v>
      </c>
      <c r="G91" s="86">
        <v>2</v>
      </c>
      <c r="H91" s="86">
        <v>0</v>
      </c>
      <c r="I91" s="87">
        <f t="shared" si="10"/>
        <v>28</v>
      </c>
      <c r="J91" s="86">
        <v>14</v>
      </c>
      <c r="K91" s="86">
        <v>5</v>
      </c>
      <c r="L91" s="86">
        <v>2</v>
      </c>
      <c r="M91" s="86">
        <v>14</v>
      </c>
      <c r="N91" s="86">
        <v>1</v>
      </c>
      <c r="O91" s="86">
        <v>0</v>
      </c>
      <c r="P91" s="86">
        <v>0</v>
      </c>
      <c r="Q91" s="87">
        <f t="shared" si="11"/>
        <v>36</v>
      </c>
      <c r="R91" s="86">
        <f t="shared" si="19"/>
        <v>28</v>
      </c>
      <c r="S91" s="86">
        <f t="shared" si="12"/>
        <v>8</v>
      </c>
      <c r="T91" s="86">
        <f t="shared" si="13"/>
        <v>3</v>
      </c>
      <c r="U91" s="86">
        <f t="shared" si="14"/>
        <v>22</v>
      </c>
      <c r="V91" s="86">
        <f t="shared" si="15"/>
        <v>1</v>
      </c>
      <c r="W91" s="86">
        <f t="shared" si="16"/>
        <v>2</v>
      </c>
      <c r="X91" s="86">
        <f t="shared" si="17"/>
        <v>0</v>
      </c>
      <c r="Y91" s="87">
        <f t="shared" si="18"/>
        <v>64</v>
      </c>
    </row>
    <row r="92" spans="1:25" s="16" customFormat="1" ht="13.5" customHeight="1" x14ac:dyDescent="0.2">
      <c r="A92" s="60">
        <f>A91+'Internal Control-Check Sheet'!$H$26</f>
        <v>0.86458333333333237</v>
      </c>
      <c r="B92" s="86">
        <v>11</v>
      </c>
      <c r="C92" s="86">
        <v>8</v>
      </c>
      <c r="D92" s="86">
        <v>1</v>
      </c>
      <c r="E92" s="86">
        <v>6</v>
      </c>
      <c r="F92" s="86">
        <v>0</v>
      </c>
      <c r="G92" s="86">
        <v>0</v>
      </c>
      <c r="H92" s="86">
        <v>0</v>
      </c>
      <c r="I92" s="87">
        <f t="shared" si="10"/>
        <v>26</v>
      </c>
      <c r="J92" s="86">
        <v>14</v>
      </c>
      <c r="K92" s="86">
        <v>3</v>
      </c>
      <c r="L92" s="86">
        <v>2</v>
      </c>
      <c r="M92" s="86">
        <v>18</v>
      </c>
      <c r="N92" s="86">
        <v>0</v>
      </c>
      <c r="O92" s="86">
        <v>1</v>
      </c>
      <c r="P92" s="86">
        <v>0</v>
      </c>
      <c r="Q92" s="87">
        <f t="shared" si="11"/>
        <v>38</v>
      </c>
      <c r="R92" s="86">
        <f t="shared" si="19"/>
        <v>25</v>
      </c>
      <c r="S92" s="86">
        <f t="shared" si="12"/>
        <v>11</v>
      </c>
      <c r="T92" s="86">
        <f t="shared" si="13"/>
        <v>3</v>
      </c>
      <c r="U92" s="86">
        <f t="shared" si="14"/>
        <v>24</v>
      </c>
      <c r="V92" s="86">
        <f t="shared" si="15"/>
        <v>0</v>
      </c>
      <c r="W92" s="86">
        <f t="shared" si="16"/>
        <v>1</v>
      </c>
      <c r="X92" s="86">
        <f t="shared" si="17"/>
        <v>0</v>
      </c>
      <c r="Y92" s="87">
        <f t="shared" si="18"/>
        <v>64</v>
      </c>
    </row>
    <row r="93" spans="1:25" s="16" customFormat="1" ht="13.5" customHeight="1" x14ac:dyDescent="0.2">
      <c r="A93" s="60">
        <f>A92+'Internal Control-Check Sheet'!$H$26</f>
        <v>0.874999999999999</v>
      </c>
      <c r="B93" s="86">
        <v>16</v>
      </c>
      <c r="C93" s="86">
        <v>0</v>
      </c>
      <c r="D93" s="86">
        <v>5</v>
      </c>
      <c r="E93" s="86">
        <v>13</v>
      </c>
      <c r="F93" s="86">
        <v>0</v>
      </c>
      <c r="G93" s="86">
        <v>0</v>
      </c>
      <c r="H93" s="86">
        <v>0</v>
      </c>
      <c r="I93" s="87">
        <f t="shared" si="10"/>
        <v>34</v>
      </c>
      <c r="J93" s="86">
        <v>22</v>
      </c>
      <c r="K93" s="86">
        <v>4</v>
      </c>
      <c r="L93" s="86">
        <v>5</v>
      </c>
      <c r="M93" s="86">
        <v>17</v>
      </c>
      <c r="N93" s="86">
        <v>1</v>
      </c>
      <c r="O93" s="86">
        <v>1</v>
      </c>
      <c r="P93" s="86">
        <v>0</v>
      </c>
      <c r="Q93" s="87">
        <f t="shared" si="11"/>
        <v>50</v>
      </c>
      <c r="R93" s="86">
        <f t="shared" si="19"/>
        <v>38</v>
      </c>
      <c r="S93" s="86">
        <f t="shared" si="12"/>
        <v>4</v>
      </c>
      <c r="T93" s="86">
        <f t="shared" si="13"/>
        <v>10</v>
      </c>
      <c r="U93" s="86">
        <f t="shared" si="14"/>
        <v>30</v>
      </c>
      <c r="V93" s="86">
        <f t="shared" si="15"/>
        <v>1</v>
      </c>
      <c r="W93" s="86">
        <f t="shared" si="16"/>
        <v>1</v>
      </c>
      <c r="X93" s="86">
        <f t="shared" si="17"/>
        <v>0</v>
      </c>
      <c r="Y93" s="87">
        <f t="shared" si="18"/>
        <v>84</v>
      </c>
    </row>
    <row r="94" spans="1:25" s="16" customFormat="1" ht="13.5" customHeight="1" x14ac:dyDescent="0.2">
      <c r="A94" s="60">
        <f>A93+'Internal Control-Check Sheet'!$H$26</f>
        <v>0.88541666666666563</v>
      </c>
      <c r="B94" s="86">
        <v>12</v>
      </c>
      <c r="C94" s="86">
        <v>5</v>
      </c>
      <c r="D94" s="86">
        <v>2</v>
      </c>
      <c r="E94" s="86">
        <v>12</v>
      </c>
      <c r="F94" s="86">
        <v>0</v>
      </c>
      <c r="G94" s="86">
        <v>0</v>
      </c>
      <c r="H94" s="86">
        <v>0</v>
      </c>
      <c r="I94" s="87">
        <f t="shared" si="10"/>
        <v>31</v>
      </c>
      <c r="J94" s="86">
        <v>30</v>
      </c>
      <c r="K94" s="86">
        <v>1</v>
      </c>
      <c r="L94" s="86">
        <v>1</v>
      </c>
      <c r="M94" s="86">
        <v>19</v>
      </c>
      <c r="N94" s="86">
        <v>0</v>
      </c>
      <c r="O94" s="86">
        <v>0</v>
      </c>
      <c r="P94" s="86">
        <v>0</v>
      </c>
      <c r="Q94" s="87">
        <f t="shared" si="11"/>
        <v>51</v>
      </c>
      <c r="R94" s="86">
        <f t="shared" si="19"/>
        <v>42</v>
      </c>
      <c r="S94" s="86">
        <f t="shared" si="12"/>
        <v>6</v>
      </c>
      <c r="T94" s="86">
        <f t="shared" si="13"/>
        <v>3</v>
      </c>
      <c r="U94" s="86">
        <f t="shared" si="14"/>
        <v>31</v>
      </c>
      <c r="V94" s="86">
        <f t="shared" si="15"/>
        <v>0</v>
      </c>
      <c r="W94" s="86">
        <f t="shared" si="16"/>
        <v>0</v>
      </c>
      <c r="X94" s="86">
        <f t="shared" si="17"/>
        <v>0</v>
      </c>
      <c r="Y94" s="87">
        <f t="shared" si="18"/>
        <v>82</v>
      </c>
    </row>
    <row r="95" spans="1:25" s="16" customFormat="1" ht="13.5" customHeight="1" x14ac:dyDescent="0.2">
      <c r="A95" s="60">
        <f>A94+'Internal Control-Check Sheet'!$H$26</f>
        <v>0.89583333333333226</v>
      </c>
      <c r="B95" s="86">
        <v>15</v>
      </c>
      <c r="C95" s="86">
        <v>2</v>
      </c>
      <c r="D95" s="86">
        <v>0</v>
      </c>
      <c r="E95" s="86">
        <v>14</v>
      </c>
      <c r="F95" s="86">
        <v>1</v>
      </c>
      <c r="G95" s="86">
        <v>2</v>
      </c>
      <c r="H95" s="86">
        <v>0</v>
      </c>
      <c r="I95" s="87">
        <f t="shared" si="10"/>
        <v>34</v>
      </c>
      <c r="J95" s="86">
        <v>51</v>
      </c>
      <c r="K95" s="86">
        <v>0</v>
      </c>
      <c r="L95" s="86">
        <v>4</v>
      </c>
      <c r="M95" s="86">
        <v>17</v>
      </c>
      <c r="N95" s="86">
        <v>1</v>
      </c>
      <c r="O95" s="86">
        <v>0</v>
      </c>
      <c r="P95" s="86">
        <v>0</v>
      </c>
      <c r="Q95" s="87">
        <f t="shared" si="11"/>
        <v>73</v>
      </c>
      <c r="R95" s="86">
        <f t="shared" si="19"/>
        <v>66</v>
      </c>
      <c r="S95" s="86">
        <f t="shared" si="12"/>
        <v>2</v>
      </c>
      <c r="T95" s="86">
        <f t="shared" si="13"/>
        <v>4</v>
      </c>
      <c r="U95" s="86">
        <f t="shared" si="14"/>
        <v>31</v>
      </c>
      <c r="V95" s="86">
        <f t="shared" si="15"/>
        <v>2</v>
      </c>
      <c r="W95" s="86">
        <f t="shared" si="16"/>
        <v>2</v>
      </c>
      <c r="X95" s="86">
        <f t="shared" si="17"/>
        <v>0</v>
      </c>
      <c r="Y95" s="87">
        <f t="shared" si="18"/>
        <v>107</v>
      </c>
    </row>
    <row r="96" spans="1:25" s="16" customFormat="1" ht="13.5" customHeight="1" x14ac:dyDescent="0.2">
      <c r="A96" s="60">
        <f>A95+'Internal Control-Check Sheet'!$H$26</f>
        <v>0.90624999999999889</v>
      </c>
      <c r="B96" s="86">
        <v>16</v>
      </c>
      <c r="C96" s="86">
        <v>4</v>
      </c>
      <c r="D96" s="86">
        <v>1</v>
      </c>
      <c r="E96" s="86">
        <v>13</v>
      </c>
      <c r="F96" s="86">
        <v>0</v>
      </c>
      <c r="G96" s="86">
        <v>1</v>
      </c>
      <c r="H96" s="86">
        <v>0</v>
      </c>
      <c r="I96" s="87">
        <f t="shared" si="10"/>
        <v>35</v>
      </c>
      <c r="J96" s="86">
        <v>26</v>
      </c>
      <c r="K96" s="86">
        <v>1</v>
      </c>
      <c r="L96" s="86">
        <v>5</v>
      </c>
      <c r="M96" s="86">
        <v>20</v>
      </c>
      <c r="N96" s="86">
        <v>0</v>
      </c>
      <c r="O96" s="86">
        <v>0</v>
      </c>
      <c r="P96" s="86">
        <v>0</v>
      </c>
      <c r="Q96" s="87">
        <f t="shared" si="11"/>
        <v>52</v>
      </c>
      <c r="R96" s="86">
        <f t="shared" si="19"/>
        <v>42</v>
      </c>
      <c r="S96" s="86">
        <f t="shared" si="12"/>
        <v>5</v>
      </c>
      <c r="T96" s="86">
        <f t="shared" si="13"/>
        <v>6</v>
      </c>
      <c r="U96" s="86">
        <f t="shared" si="14"/>
        <v>33</v>
      </c>
      <c r="V96" s="86">
        <f t="shared" si="15"/>
        <v>0</v>
      </c>
      <c r="W96" s="86">
        <f t="shared" si="16"/>
        <v>1</v>
      </c>
      <c r="X96" s="86">
        <f t="shared" si="17"/>
        <v>0</v>
      </c>
      <c r="Y96" s="87">
        <f t="shared" si="18"/>
        <v>87</v>
      </c>
    </row>
    <row r="97" spans="1:25" s="16" customFormat="1" ht="13.5" customHeight="1" x14ac:dyDescent="0.2">
      <c r="A97" s="60">
        <f>A96+'Internal Control-Check Sheet'!$H$26</f>
        <v>0.91666666666666552</v>
      </c>
      <c r="B97" s="86">
        <v>100</v>
      </c>
      <c r="C97" s="86">
        <v>4</v>
      </c>
      <c r="D97" s="86">
        <v>1</v>
      </c>
      <c r="E97" s="86">
        <v>15</v>
      </c>
      <c r="F97" s="86">
        <v>0</v>
      </c>
      <c r="G97" s="86">
        <v>3</v>
      </c>
      <c r="H97" s="86">
        <v>0</v>
      </c>
      <c r="I97" s="87">
        <f t="shared" si="10"/>
        <v>123</v>
      </c>
      <c r="J97" s="86">
        <v>21</v>
      </c>
      <c r="K97" s="86">
        <v>2</v>
      </c>
      <c r="L97" s="86">
        <v>2</v>
      </c>
      <c r="M97" s="86">
        <v>30</v>
      </c>
      <c r="N97" s="86">
        <v>0</v>
      </c>
      <c r="O97" s="86">
        <v>1</v>
      </c>
      <c r="P97" s="86">
        <v>0</v>
      </c>
      <c r="Q97" s="87">
        <f t="shared" si="11"/>
        <v>56</v>
      </c>
      <c r="R97" s="86">
        <f t="shared" si="19"/>
        <v>121</v>
      </c>
      <c r="S97" s="86">
        <f t="shared" si="12"/>
        <v>6</v>
      </c>
      <c r="T97" s="86">
        <f t="shared" si="13"/>
        <v>3</v>
      </c>
      <c r="U97" s="86">
        <f t="shared" si="14"/>
        <v>45</v>
      </c>
      <c r="V97" s="86">
        <f t="shared" si="15"/>
        <v>0</v>
      </c>
      <c r="W97" s="86">
        <f t="shared" si="16"/>
        <v>4</v>
      </c>
      <c r="X97" s="86">
        <f t="shared" si="17"/>
        <v>0</v>
      </c>
      <c r="Y97" s="87">
        <f t="shared" si="18"/>
        <v>179</v>
      </c>
    </row>
    <row r="98" spans="1:25" s="16" customFormat="1" ht="13.5" customHeight="1" x14ac:dyDescent="0.2">
      <c r="A98" s="60">
        <f>A97+'Internal Control-Check Sheet'!$H$26</f>
        <v>0.92708333333333215</v>
      </c>
      <c r="B98" s="86">
        <v>20</v>
      </c>
      <c r="C98" s="86">
        <v>1</v>
      </c>
      <c r="D98" s="86">
        <v>2</v>
      </c>
      <c r="E98" s="86">
        <v>9</v>
      </c>
      <c r="F98" s="86">
        <v>1</v>
      </c>
      <c r="G98" s="86">
        <v>1</v>
      </c>
      <c r="H98" s="86">
        <v>0</v>
      </c>
      <c r="I98" s="87">
        <f t="shared" si="10"/>
        <v>34</v>
      </c>
      <c r="J98" s="86">
        <v>11</v>
      </c>
      <c r="K98" s="86">
        <v>2</v>
      </c>
      <c r="L98" s="86">
        <v>4</v>
      </c>
      <c r="M98" s="86">
        <v>13</v>
      </c>
      <c r="N98" s="86">
        <v>0</v>
      </c>
      <c r="O98" s="86">
        <v>0</v>
      </c>
      <c r="P98" s="86">
        <v>0</v>
      </c>
      <c r="Q98" s="87">
        <f t="shared" si="11"/>
        <v>30</v>
      </c>
      <c r="R98" s="86">
        <f t="shared" si="19"/>
        <v>31</v>
      </c>
      <c r="S98" s="86">
        <f t="shared" si="12"/>
        <v>3</v>
      </c>
      <c r="T98" s="86">
        <f t="shared" si="13"/>
        <v>6</v>
      </c>
      <c r="U98" s="86">
        <f t="shared" si="14"/>
        <v>22</v>
      </c>
      <c r="V98" s="86">
        <f t="shared" si="15"/>
        <v>1</v>
      </c>
      <c r="W98" s="86">
        <f t="shared" si="16"/>
        <v>1</v>
      </c>
      <c r="X98" s="86">
        <f t="shared" si="17"/>
        <v>0</v>
      </c>
      <c r="Y98" s="87">
        <f t="shared" si="18"/>
        <v>64</v>
      </c>
    </row>
    <row r="99" spans="1:25" s="16" customFormat="1" ht="13.5" customHeight="1" x14ac:dyDescent="0.2">
      <c r="A99" s="60">
        <f>A98+'Internal Control-Check Sheet'!$H$26</f>
        <v>0.93749999999999878</v>
      </c>
      <c r="B99" s="86">
        <v>12</v>
      </c>
      <c r="C99" s="86">
        <v>1</v>
      </c>
      <c r="D99" s="86">
        <v>1</v>
      </c>
      <c r="E99" s="86">
        <v>14</v>
      </c>
      <c r="F99" s="86">
        <v>0</v>
      </c>
      <c r="G99" s="86">
        <v>1</v>
      </c>
      <c r="H99" s="86">
        <v>0</v>
      </c>
      <c r="I99" s="87">
        <f t="shared" si="10"/>
        <v>29</v>
      </c>
      <c r="J99" s="86">
        <v>17</v>
      </c>
      <c r="K99" s="86">
        <v>2</v>
      </c>
      <c r="L99" s="86">
        <v>4</v>
      </c>
      <c r="M99" s="86">
        <v>14</v>
      </c>
      <c r="N99" s="86">
        <v>2</v>
      </c>
      <c r="O99" s="86">
        <v>0</v>
      </c>
      <c r="P99" s="86">
        <v>0</v>
      </c>
      <c r="Q99" s="87">
        <f t="shared" si="11"/>
        <v>39</v>
      </c>
      <c r="R99" s="86">
        <f t="shared" si="19"/>
        <v>29</v>
      </c>
      <c r="S99" s="86">
        <f t="shared" si="12"/>
        <v>3</v>
      </c>
      <c r="T99" s="86">
        <f t="shared" si="13"/>
        <v>5</v>
      </c>
      <c r="U99" s="86">
        <f t="shared" si="14"/>
        <v>28</v>
      </c>
      <c r="V99" s="86">
        <f t="shared" si="15"/>
        <v>2</v>
      </c>
      <c r="W99" s="86">
        <f t="shared" si="16"/>
        <v>1</v>
      </c>
      <c r="X99" s="86">
        <f t="shared" si="17"/>
        <v>0</v>
      </c>
      <c r="Y99" s="87">
        <f t="shared" si="18"/>
        <v>68</v>
      </c>
    </row>
    <row r="100" spans="1:25" s="16" customFormat="1" ht="13.5" customHeight="1" x14ac:dyDescent="0.2">
      <c r="A100" s="60">
        <f>A99+'Internal Control-Check Sheet'!$H$26</f>
        <v>0.94791666666666541</v>
      </c>
      <c r="B100" s="86">
        <v>12</v>
      </c>
      <c r="C100" s="86">
        <v>1</v>
      </c>
      <c r="D100" s="86">
        <v>0</v>
      </c>
      <c r="E100" s="86">
        <v>14</v>
      </c>
      <c r="F100" s="86">
        <v>0</v>
      </c>
      <c r="G100" s="86">
        <v>2</v>
      </c>
      <c r="H100" s="86">
        <v>0</v>
      </c>
      <c r="I100" s="87">
        <f t="shared" si="10"/>
        <v>29</v>
      </c>
      <c r="J100" s="86">
        <v>9</v>
      </c>
      <c r="K100" s="86">
        <v>0</v>
      </c>
      <c r="L100" s="86">
        <v>2</v>
      </c>
      <c r="M100" s="86">
        <v>18</v>
      </c>
      <c r="N100" s="86">
        <v>0</v>
      </c>
      <c r="O100" s="86">
        <v>0</v>
      </c>
      <c r="P100" s="86">
        <v>0</v>
      </c>
      <c r="Q100" s="87">
        <f t="shared" si="11"/>
        <v>29</v>
      </c>
      <c r="R100" s="86">
        <f t="shared" si="19"/>
        <v>21</v>
      </c>
      <c r="S100" s="86">
        <f t="shared" si="12"/>
        <v>1</v>
      </c>
      <c r="T100" s="86">
        <f t="shared" si="13"/>
        <v>2</v>
      </c>
      <c r="U100" s="86">
        <f t="shared" si="14"/>
        <v>32</v>
      </c>
      <c r="V100" s="86">
        <f t="shared" si="15"/>
        <v>0</v>
      </c>
      <c r="W100" s="86">
        <f t="shared" si="16"/>
        <v>2</v>
      </c>
      <c r="X100" s="86">
        <f t="shared" si="17"/>
        <v>0</v>
      </c>
      <c r="Y100" s="87">
        <f t="shared" si="18"/>
        <v>58</v>
      </c>
    </row>
    <row r="101" spans="1:25" s="16" customFormat="1" ht="13.5" customHeight="1" x14ac:dyDescent="0.2">
      <c r="A101" s="60">
        <f>A100+'Internal Control-Check Sheet'!$H$26</f>
        <v>0.95833333333333204</v>
      </c>
      <c r="B101" s="86">
        <v>14</v>
      </c>
      <c r="C101" s="86">
        <v>5</v>
      </c>
      <c r="D101" s="86">
        <v>0</v>
      </c>
      <c r="E101" s="86">
        <v>16</v>
      </c>
      <c r="F101" s="86">
        <v>0</v>
      </c>
      <c r="G101" s="86">
        <v>0</v>
      </c>
      <c r="H101" s="86">
        <v>0</v>
      </c>
      <c r="I101" s="87">
        <f t="shared" si="10"/>
        <v>35</v>
      </c>
      <c r="J101" s="86">
        <v>14</v>
      </c>
      <c r="K101" s="86">
        <v>2</v>
      </c>
      <c r="L101" s="86">
        <v>5</v>
      </c>
      <c r="M101" s="86">
        <v>18</v>
      </c>
      <c r="N101" s="86">
        <v>0</v>
      </c>
      <c r="O101" s="86">
        <v>0</v>
      </c>
      <c r="P101" s="86">
        <v>0</v>
      </c>
      <c r="Q101" s="87">
        <f t="shared" si="11"/>
        <v>39</v>
      </c>
      <c r="R101" s="86">
        <f t="shared" si="19"/>
        <v>28</v>
      </c>
      <c r="S101" s="86">
        <f t="shared" si="12"/>
        <v>7</v>
      </c>
      <c r="T101" s="86">
        <f t="shared" si="13"/>
        <v>5</v>
      </c>
      <c r="U101" s="86">
        <f t="shared" si="14"/>
        <v>34</v>
      </c>
      <c r="V101" s="86">
        <f t="shared" si="15"/>
        <v>0</v>
      </c>
      <c r="W101" s="86">
        <f t="shared" si="16"/>
        <v>0</v>
      </c>
      <c r="X101" s="86">
        <f t="shared" si="17"/>
        <v>0</v>
      </c>
      <c r="Y101" s="87">
        <f t="shared" si="18"/>
        <v>74</v>
      </c>
    </row>
    <row r="102" spans="1:25" s="16" customFormat="1" ht="13.5" customHeight="1" x14ac:dyDescent="0.2">
      <c r="A102" s="60">
        <f>A101+'Internal Control-Check Sheet'!$H$26</f>
        <v>0.96874999999999867</v>
      </c>
      <c r="B102" s="86">
        <v>15</v>
      </c>
      <c r="C102" s="86">
        <v>2</v>
      </c>
      <c r="D102" s="86">
        <v>1</v>
      </c>
      <c r="E102" s="86">
        <v>11</v>
      </c>
      <c r="F102" s="86">
        <v>0</v>
      </c>
      <c r="G102" s="86">
        <v>0</v>
      </c>
      <c r="H102" s="86">
        <v>0</v>
      </c>
      <c r="I102" s="87">
        <f t="shared" si="10"/>
        <v>29</v>
      </c>
      <c r="J102" s="86">
        <v>10</v>
      </c>
      <c r="K102" s="86">
        <v>2</v>
      </c>
      <c r="L102" s="86">
        <v>1</v>
      </c>
      <c r="M102" s="86">
        <v>12</v>
      </c>
      <c r="N102" s="86">
        <v>0</v>
      </c>
      <c r="O102" s="86">
        <v>0</v>
      </c>
      <c r="P102" s="86">
        <v>0</v>
      </c>
      <c r="Q102" s="87">
        <f t="shared" si="11"/>
        <v>25</v>
      </c>
      <c r="R102" s="86">
        <f t="shared" si="19"/>
        <v>25</v>
      </c>
      <c r="S102" s="86">
        <f t="shared" si="12"/>
        <v>4</v>
      </c>
      <c r="T102" s="86">
        <f t="shared" si="13"/>
        <v>2</v>
      </c>
      <c r="U102" s="86">
        <f t="shared" si="14"/>
        <v>23</v>
      </c>
      <c r="V102" s="86">
        <f t="shared" si="15"/>
        <v>0</v>
      </c>
      <c r="W102" s="86">
        <f t="shared" si="16"/>
        <v>0</v>
      </c>
      <c r="X102" s="86">
        <f t="shared" si="17"/>
        <v>0</v>
      </c>
      <c r="Y102" s="87">
        <f t="shared" si="18"/>
        <v>54</v>
      </c>
    </row>
    <row r="103" spans="1:25" s="16" customFormat="1" ht="13.5" customHeight="1" x14ac:dyDescent="0.2">
      <c r="A103" s="60">
        <f>A102+'Internal Control-Check Sheet'!$H$26</f>
        <v>0.9791666666666653</v>
      </c>
      <c r="B103" s="86">
        <v>12</v>
      </c>
      <c r="C103" s="86">
        <v>1</v>
      </c>
      <c r="D103" s="86">
        <v>1</v>
      </c>
      <c r="E103" s="86">
        <v>8</v>
      </c>
      <c r="F103" s="86">
        <v>1</v>
      </c>
      <c r="G103" s="86">
        <v>1</v>
      </c>
      <c r="H103" s="86">
        <v>0</v>
      </c>
      <c r="I103" s="87">
        <f t="shared" si="10"/>
        <v>24</v>
      </c>
      <c r="J103" s="86">
        <v>11</v>
      </c>
      <c r="K103" s="86">
        <v>0</v>
      </c>
      <c r="L103" s="86">
        <v>4</v>
      </c>
      <c r="M103" s="86">
        <v>14</v>
      </c>
      <c r="N103" s="86">
        <v>1</v>
      </c>
      <c r="O103" s="86">
        <v>0</v>
      </c>
      <c r="P103" s="86">
        <v>0</v>
      </c>
      <c r="Q103" s="87">
        <f t="shared" si="11"/>
        <v>30</v>
      </c>
      <c r="R103" s="86">
        <f t="shared" si="19"/>
        <v>23</v>
      </c>
      <c r="S103" s="86">
        <f t="shared" si="12"/>
        <v>1</v>
      </c>
      <c r="T103" s="86">
        <f t="shared" si="13"/>
        <v>5</v>
      </c>
      <c r="U103" s="86">
        <f t="shared" si="14"/>
        <v>22</v>
      </c>
      <c r="V103" s="86">
        <f t="shared" si="15"/>
        <v>2</v>
      </c>
      <c r="W103" s="86">
        <f t="shared" si="16"/>
        <v>1</v>
      </c>
      <c r="X103" s="86">
        <f t="shared" si="17"/>
        <v>0</v>
      </c>
      <c r="Y103" s="87">
        <f t="shared" si="18"/>
        <v>54</v>
      </c>
    </row>
    <row r="104" spans="1:25" s="16" customFormat="1" ht="13.5" customHeight="1" thickBot="1" x14ac:dyDescent="0.25">
      <c r="A104" s="160">
        <f>A103+'Internal Control-Check Sheet'!$H$26</f>
        <v>0.98958333333333193</v>
      </c>
      <c r="B104" s="88">
        <v>10</v>
      </c>
      <c r="C104" s="88">
        <v>1</v>
      </c>
      <c r="D104" s="88">
        <v>3</v>
      </c>
      <c r="E104" s="88">
        <v>20</v>
      </c>
      <c r="F104" s="88">
        <v>0</v>
      </c>
      <c r="G104" s="88">
        <v>0</v>
      </c>
      <c r="H104" s="88">
        <v>0</v>
      </c>
      <c r="I104" s="161">
        <f t="shared" si="10"/>
        <v>34</v>
      </c>
      <c r="J104" s="88">
        <v>7</v>
      </c>
      <c r="K104" s="88">
        <v>1</v>
      </c>
      <c r="L104" s="88">
        <v>1</v>
      </c>
      <c r="M104" s="88">
        <v>17</v>
      </c>
      <c r="N104" s="88">
        <v>0</v>
      </c>
      <c r="O104" s="88">
        <v>0</v>
      </c>
      <c r="P104" s="88">
        <v>0</v>
      </c>
      <c r="Q104" s="161">
        <f t="shared" si="11"/>
        <v>26</v>
      </c>
      <c r="R104" s="88">
        <f t="shared" si="19"/>
        <v>17</v>
      </c>
      <c r="S104" s="88">
        <f t="shared" si="12"/>
        <v>2</v>
      </c>
      <c r="T104" s="88">
        <f t="shared" si="13"/>
        <v>4</v>
      </c>
      <c r="U104" s="88">
        <f t="shared" si="14"/>
        <v>37</v>
      </c>
      <c r="V104" s="88">
        <f t="shared" si="15"/>
        <v>0</v>
      </c>
      <c r="W104" s="88">
        <f t="shared" si="16"/>
        <v>0</v>
      </c>
      <c r="X104" s="88">
        <f t="shared" si="17"/>
        <v>0</v>
      </c>
      <c r="Y104" s="161">
        <f t="shared" si="18"/>
        <v>60</v>
      </c>
    </row>
    <row r="105" spans="1:25" ht="13.5" customHeight="1" thickTop="1" thickBot="1" x14ac:dyDescent="0.25">
      <c r="A105" s="116" t="s">
        <v>5</v>
      </c>
      <c r="B105" s="267" t="s">
        <v>6</v>
      </c>
      <c r="C105" s="268"/>
      <c r="D105" s="268"/>
      <c r="E105" s="268"/>
      <c r="F105" s="268"/>
      <c r="G105" s="268"/>
      <c r="H105" s="269"/>
      <c r="I105" s="55" t="s">
        <v>8</v>
      </c>
      <c r="J105" s="267" t="s">
        <v>6</v>
      </c>
      <c r="K105" s="268"/>
      <c r="L105" s="268"/>
      <c r="M105" s="268"/>
      <c r="N105" s="268"/>
      <c r="O105" s="268"/>
      <c r="P105" s="269"/>
      <c r="Q105" s="55" t="s">
        <v>8</v>
      </c>
      <c r="R105" s="267" t="s">
        <v>6</v>
      </c>
      <c r="S105" s="268"/>
      <c r="T105" s="268"/>
      <c r="U105" s="268"/>
      <c r="V105" s="268"/>
      <c r="W105" s="268"/>
      <c r="X105" s="269"/>
      <c r="Y105" s="55" t="s">
        <v>8</v>
      </c>
    </row>
    <row r="106" spans="1:25" s="16" customFormat="1" ht="13.5" customHeight="1" thickTop="1" x14ac:dyDescent="0.2">
      <c r="A106" s="61">
        <f>A9</f>
        <v>0</v>
      </c>
      <c r="B106" s="64">
        <f>SUM(B9:B12)</f>
        <v>28</v>
      </c>
      <c r="C106" s="64">
        <f t="shared" ref="C106:H108" si="20">SUM(C9:C12)</f>
        <v>9</v>
      </c>
      <c r="D106" s="64">
        <f t="shared" si="20"/>
        <v>3</v>
      </c>
      <c r="E106" s="64">
        <f t="shared" si="20"/>
        <v>53</v>
      </c>
      <c r="F106" s="64">
        <f t="shared" si="20"/>
        <v>0</v>
      </c>
      <c r="G106" s="64">
        <f t="shared" si="20"/>
        <v>1</v>
      </c>
      <c r="H106" s="64">
        <f t="shared" si="20"/>
        <v>0</v>
      </c>
      <c r="I106" s="83">
        <f t="shared" ref="I106:I149" si="21">SUM(B106:H106)</f>
        <v>94</v>
      </c>
      <c r="J106" s="64">
        <f>SUM(J9:J12)</f>
        <v>23</v>
      </c>
      <c r="K106" s="64">
        <f t="shared" ref="K106:P108" si="22">SUM(K9:K12)</f>
        <v>4</v>
      </c>
      <c r="L106" s="64">
        <f t="shared" si="22"/>
        <v>8</v>
      </c>
      <c r="M106" s="64">
        <f t="shared" si="22"/>
        <v>41</v>
      </c>
      <c r="N106" s="64">
        <f t="shared" si="22"/>
        <v>0</v>
      </c>
      <c r="O106" s="64">
        <f t="shared" si="22"/>
        <v>0</v>
      </c>
      <c r="P106" s="64">
        <f t="shared" si="22"/>
        <v>0</v>
      </c>
      <c r="Q106" s="65">
        <f>SUM(J106:P106)</f>
        <v>76</v>
      </c>
      <c r="R106" s="64">
        <f>SUM(R9:R12)</f>
        <v>51</v>
      </c>
      <c r="S106" s="64">
        <f t="shared" ref="S106:X106" si="23">SUM(S9:S12)</f>
        <v>13</v>
      </c>
      <c r="T106" s="64">
        <f t="shared" si="23"/>
        <v>11</v>
      </c>
      <c r="U106" s="64">
        <f t="shared" si="23"/>
        <v>94</v>
      </c>
      <c r="V106" s="64">
        <f t="shared" si="23"/>
        <v>0</v>
      </c>
      <c r="W106" s="64">
        <f t="shared" si="23"/>
        <v>1</v>
      </c>
      <c r="X106" s="64">
        <f t="shared" si="23"/>
        <v>0</v>
      </c>
      <c r="Y106" s="65">
        <f>SUM(R106:X106)</f>
        <v>170</v>
      </c>
    </row>
    <row r="107" spans="1:25" s="16" customFormat="1" ht="13.5" customHeight="1" x14ac:dyDescent="0.2">
      <c r="A107" s="59">
        <f t="shared" ref="A107:A170" si="24">A10</f>
        <v>1.0416666666666666E-2</v>
      </c>
      <c r="B107" s="57">
        <f>SUM(B10:B13)</f>
        <v>20</v>
      </c>
      <c r="C107" s="57">
        <f t="shared" si="20"/>
        <v>5</v>
      </c>
      <c r="D107" s="57">
        <f t="shared" si="20"/>
        <v>2</v>
      </c>
      <c r="E107" s="57">
        <f t="shared" si="20"/>
        <v>73</v>
      </c>
      <c r="F107" s="57">
        <f t="shared" si="20"/>
        <v>0</v>
      </c>
      <c r="G107" s="57">
        <f t="shared" si="20"/>
        <v>0</v>
      </c>
      <c r="H107" s="57">
        <f t="shared" si="20"/>
        <v>0</v>
      </c>
      <c r="I107" s="83">
        <f t="shared" si="21"/>
        <v>100</v>
      </c>
      <c r="J107" s="57">
        <f>SUM(J10:J13)</f>
        <v>29</v>
      </c>
      <c r="K107" s="57">
        <f t="shared" si="22"/>
        <v>4</v>
      </c>
      <c r="L107" s="57">
        <f t="shared" si="22"/>
        <v>8</v>
      </c>
      <c r="M107" s="57">
        <f t="shared" si="22"/>
        <v>47</v>
      </c>
      <c r="N107" s="57">
        <f t="shared" si="22"/>
        <v>0</v>
      </c>
      <c r="O107" s="57">
        <f t="shared" si="22"/>
        <v>0</v>
      </c>
      <c r="P107" s="57">
        <f t="shared" si="22"/>
        <v>0</v>
      </c>
      <c r="Q107" s="58">
        <f t="shared" ref="Q107:Q149" si="25">SUM(J107:P107)</f>
        <v>88</v>
      </c>
      <c r="R107" s="57">
        <f>SUM(R10:R13)</f>
        <v>49</v>
      </c>
      <c r="S107" s="57">
        <f t="shared" ref="S107:X107" si="26">SUM(S10:S13)</f>
        <v>9</v>
      </c>
      <c r="T107" s="57">
        <f t="shared" si="26"/>
        <v>10</v>
      </c>
      <c r="U107" s="57">
        <f t="shared" si="26"/>
        <v>120</v>
      </c>
      <c r="V107" s="57">
        <f t="shared" si="26"/>
        <v>0</v>
      </c>
      <c r="W107" s="57">
        <f t="shared" si="26"/>
        <v>0</v>
      </c>
      <c r="X107" s="57">
        <f t="shared" si="26"/>
        <v>0</v>
      </c>
      <c r="Y107" s="58">
        <f t="shared" ref="Y107:Y170" si="27">SUM(R107:X107)</f>
        <v>188</v>
      </c>
    </row>
    <row r="108" spans="1:25" ht="13.5" customHeight="1" x14ac:dyDescent="0.2">
      <c r="A108" s="60">
        <f t="shared" si="24"/>
        <v>2.0833333333333332E-2</v>
      </c>
      <c r="B108" s="57">
        <f>SUM(B11:B14)</f>
        <v>19</v>
      </c>
      <c r="C108" s="57">
        <f t="shared" si="20"/>
        <v>4</v>
      </c>
      <c r="D108" s="57">
        <f t="shared" si="20"/>
        <v>4</v>
      </c>
      <c r="E108" s="57">
        <f t="shared" si="20"/>
        <v>80</v>
      </c>
      <c r="F108" s="57">
        <f t="shared" si="20"/>
        <v>0</v>
      </c>
      <c r="G108" s="57">
        <f t="shared" si="20"/>
        <v>0</v>
      </c>
      <c r="H108" s="57">
        <f t="shared" si="20"/>
        <v>0</v>
      </c>
      <c r="I108" s="83">
        <f t="shared" si="21"/>
        <v>107</v>
      </c>
      <c r="J108" s="57">
        <f>SUM(J11:J14)</f>
        <v>27</v>
      </c>
      <c r="K108" s="57">
        <f t="shared" si="22"/>
        <v>4</v>
      </c>
      <c r="L108" s="57">
        <f t="shared" si="22"/>
        <v>4</v>
      </c>
      <c r="M108" s="57">
        <f t="shared" si="22"/>
        <v>44</v>
      </c>
      <c r="N108" s="57">
        <f t="shared" si="22"/>
        <v>0</v>
      </c>
      <c r="O108" s="57">
        <f t="shared" si="22"/>
        <v>0</v>
      </c>
      <c r="P108" s="57">
        <f t="shared" si="22"/>
        <v>0</v>
      </c>
      <c r="Q108" s="58">
        <f t="shared" si="25"/>
        <v>79</v>
      </c>
      <c r="R108" s="57">
        <f>SUM(R11:R14)</f>
        <v>46</v>
      </c>
      <c r="S108" s="57">
        <f t="shared" ref="S108:X108" si="28">SUM(S11:S14)</f>
        <v>8</v>
      </c>
      <c r="T108" s="57">
        <f t="shared" si="28"/>
        <v>8</v>
      </c>
      <c r="U108" s="57">
        <f t="shared" si="28"/>
        <v>124</v>
      </c>
      <c r="V108" s="57">
        <f t="shared" si="28"/>
        <v>0</v>
      </c>
      <c r="W108" s="57">
        <f t="shared" si="28"/>
        <v>0</v>
      </c>
      <c r="X108" s="57">
        <f t="shared" si="28"/>
        <v>0</v>
      </c>
      <c r="Y108" s="58">
        <f t="shared" si="27"/>
        <v>186</v>
      </c>
    </row>
    <row r="109" spans="1:25" ht="13.5" customHeight="1" x14ac:dyDescent="0.2">
      <c r="A109" s="59">
        <f t="shared" si="24"/>
        <v>3.125E-2</v>
      </c>
      <c r="B109" s="57">
        <f t="shared" ref="B109:H124" si="29">SUM(B12:B15)</f>
        <v>22</v>
      </c>
      <c r="C109" s="57">
        <f t="shared" si="29"/>
        <v>1</v>
      </c>
      <c r="D109" s="57">
        <f t="shared" si="29"/>
        <v>4</v>
      </c>
      <c r="E109" s="57">
        <f t="shared" si="29"/>
        <v>72</v>
      </c>
      <c r="F109" s="57">
        <f t="shared" si="29"/>
        <v>0</v>
      </c>
      <c r="G109" s="57">
        <f t="shared" si="29"/>
        <v>0</v>
      </c>
      <c r="H109" s="57">
        <f t="shared" si="29"/>
        <v>0</v>
      </c>
      <c r="I109" s="83">
        <f t="shared" si="21"/>
        <v>99</v>
      </c>
      <c r="J109" s="57">
        <f t="shared" ref="J109:P124" si="30">SUM(J12:J15)</f>
        <v>29</v>
      </c>
      <c r="K109" s="57">
        <f t="shared" si="30"/>
        <v>2</v>
      </c>
      <c r="L109" s="57">
        <f t="shared" si="30"/>
        <v>3</v>
      </c>
      <c r="M109" s="57">
        <f t="shared" si="30"/>
        <v>45</v>
      </c>
      <c r="N109" s="57">
        <f t="shared" si="30"/>
        <v>0</v>
      </c>
      <c r="O109" s="57">
        <f t="shared" si="30"/>
        <v>0</v>
      </c>
      <c r="P109" s="57">
        <f t="shared" si="30"/>
        <v>0</v>
      </c>
      <c r="Q109" s="58">
        <f t="shared" si="25"/>
        <v>79</v>
      </c>
      <c r="R109" s="57">
        <f t="shared" ref="R109:X109" si="31">SUM(R12:R15)</f>
        <v>51</v>
      </c>
      <c r="S109" s="57">
        <f t="shared" si="31"/>
        <v>3</v>
      </c>
      <c r="T109" s="57">
        <f t="shared" si="31"/>
        <v>7</v>
      </c>
      <c r="U109" s="57">
        <f t="shared" si="31"/>
        <v>117</v>
      </c>
      <c r="V109" s="57">
        <f t="shared" si="31"/>
        <v>0</v>
      </c>
      <c r="W109" s="57">
        <f t="shared" si="31"/>
        <v>0</v>
      </c>
      <c r="X109" s="57">
        <f t="shared" si="31"/>
        <v>0</v>
      </c>
      <c r="Y109" s="58">
        <f t="shared" si="27"/>
        <v>178</v>
      </c>
    </row>
    <row r="110" spans="1:25" ht="13.5" customHeight="1" x14ac:dyDescent="0.2">
      <c r="A110" s="59">
        <f t="shared" si="24"/>
        <v>4.1666666666666664E-2</v>
      </c>
      <c r="B110" s="57">
        <f t="shared" si="29"/>
        <v>21</v>
      </c>
      <c r="C110" s="57">
        <f t="shared" si="29"/>
        <v>0</v>
      </c>
      <c r="D110" s="57">
        <f t="shared" si="29"/>
        <v>4</v>
      </c>
      <c r="E110" s="57">
        <f t="shared" si="29"/>
        <v>69</v>
      </c>
      <c r="F110" s="57">
        <f t="shared" si="29"/>
        <v>0</v>
      </c>
      <c r="G110" s="57">
        <f t="shared" si="29"/>
        <v>0</v>
      </c>
      <c r="H110" s="57">
        <f t="shared" si="29"/>
        <v>0</v>
      </c>
      <c r="I110" s="83">
        <f t="shared" si="21"/>
        <v>94</v>
      </c>
      <c r="J110" s="57">
        <f t="shared" si="30"/>
        <v>34</v>
      </c>
      <c r="K110" s="57">
        <f t="shared" si="30"/>
        <v>1</v>
      </c>
      <c r="L110" s="57">
        <f t="shared" si="30"/>
        <v>2</v>
      </c>
      <c r="M110" s="57">
        <f t="shared" si="30"/>
        <v>42</v>
      </c>
      <c r="N110" s="57">
        <f t="shared" si="30"/>
        <v>0</v>
      </c>
      <c r="O110" s="57">
        <f t="shared" si="30"/>
        <v>0</v>
      </c>
      <c r="P110" s="57">
        <f t="shared" si="30"/>
        <v>0</v>
      </c>
      <c r="Q110" s="58">
        <f t="shared" si="25"/>
        <v>79</v>
      </c>
      <c r="R110" s="57">
        <f t="shared" ref="R110:X110" si="32">SUM(R13:R16)</f>
        <v>55</v>
      </c>
      <c r="S110" s="57">
        <f t="shared" si="32"/>
        <v>1</v>
      </c>
      <c r="T110" s="57">
        <f t="shared" si="32"/>
        <v>6</v>
      </c>
      <c r="U110" s="57">
        <f t="shared" si="32"/>
        <v>111</v>
      </c>
      <c r="V110" s="57">
        <f t="shared" si="32"/>
        <v>0</v>
      </c>
      <c r="W110" s="57">
        <f t="shared" si="32"/>
        <v>0</v>
      </c>
      <c r="X110" s="57">
        <f t="shared" si="32"/>
        <v>0</v>
      </c>
      <c r="Y110" s="58">
        <f t="shared" si="27"/>
        <v>173</v>
      </c>
    </row>
    <row r="111" spans="1:25" ht="13.5" customHeight="1" x14ac:dyDescent="0.2">
      <c r="A111" s="60">
        <f t="shared" si="24"/>
        <v>5.2083333333333329E-2</v>
      </c>
      <c r="B111" s="57">
        <f t="shared" si="29"/>
        <v>27</v>
      </c>
      <c r="C111" s="57">
        <f t="shared" si="29"/>
        <v>0</v>
      </c>
      <c r="D111" s="57">
        <f t="shared" si="29"/>
        <v>6</v>
      </c>
      <c r="E111" s="57">
        <f t="shared" si="29"/>
        <v>55</v>
      </c>
      <c r="F111" s="57">
        <f t="shared" si="29"/>
        <v>0</v>
      </c>
      <c r="G111" s="57">
        <f t="shared" si="29"/>
        <v>1</v>
      </c>
      <c r="H111" s="57">
        <f t="shared" si="29"/>
        <v>0</v>
      </c>
      <c r="I111" s="83">
        <f t="shared" si="21"/>
        <v>89</v>
      </c>
      <c r="J111" s="57">
        <f t="shared" si="30"/>
        <v>38</v>
      </c>
      <c r="K111" s="57">
        <f t="shared" si="30"/>
        <v>1</v>
      </c>
      <c r="L111" s="57">
        <f t="shared" si="30"/>
        <v>3</v>
      </c>
      <c r="M111" s="57">
        <f t="shared" si="30"/>
        <v>36</v>
      </c>
      <c r="N111" s="57">
        <f t="shared" si="30"/>
        <v>0</v>
      </c>
      <c r="O111" s="57">
        <f t="shared" si="30"/>
        <v>0</v>
      </c>
      <c r="P111" s="57">
        <f t="shared" si="30"/>
        <v>0</v>
      </c>
      <c r="Q111" s="58">
        <f t="shared" si="25"/>
        <v>78</v>
      </c>
      <c r="R111" s="57">
        <f t="shared" ref="R111:X111" si="33">SUM(R14:R17)</f>
        <v>65</v>
      </c>
      <c r="S111" s="57">
        <f t="shared" si="33"/>
        <v>1</v>
      </c>
      <c r="T111" s="57">
        <f t="shared" si="33"/>
        <v>9</v>
      </c>
      <c r="U111" s="57">
        <f t="shared" si="33"/>
        <v>91</v>
      </c>
      <c r="V111" s="57">
        <f t="shared" si="33"/>
        <v>0</v>
      </c>
      <c r="W111" s="57">
        <f t="shared" si="33"/>
        <v>1</v>
      </c>
      <c r="X111" s="57">
        <f t="shared" si="33"/>
        <v>0</v>
      </c>
      <c r="Y111" s="58">
        <f t="shared" si="27"/>
        <v>167</v>
      </c>
    </row>
    <row r="112" spans="1:25" ht="13.5" customHeight="1" x14ac:dyDescent="0.2">
      <c r="A112" s="59">
        <f t="shared" si="24"/>
        <v>6.2499999999999993E-2</v>
      </c>
      <c r="B112" s="57">
        <f t="shared" si="29"/>
        <v>25</v>
      </c>
      <c r="C112" s="57">
        <f t="shared" si="29"/>
        <v>0</v>
      </c>
      <c r="D112" s="57">
        <f t="shared" si="29"/>
        <v>3</v>
      </c>
      <c r="E112" s="57">
        <f t="shared" si="29"/>
        <v>44</v>
      </c>
      <c r="F112" s="57">
        <f t="shared" si="29"/>
        <v>0</v>
      </c>
      <c r="G112" s="57">
        <f t="shared" si="29"/>
        <v>1</v>
      </c>
      <c r="H112" s="57">
        <f t="shared" si="29"/>
        <v>0</v>
      </c>
      <c r="I112" s="83">
        <f t="shared" si="21"/>
        <v>73</v>
      </c>
      <c r="J112" s="57">
        <f t="shared" si="30"/>
        <v>44</v>
      </c>
      <c r="K112" s="57">
        <f t="shared" si="30"/>
        <v>1</v>
      </c>
      <c r="L112" s="57">
        <f t="shared" si="30"/>
        <v>2</v>
      </c>
      <c r="M112" s="57">
        <f t="shared" si="30"/>
        <v>40</v>
      </c>
      <c r="N112" s="57">
        <f t="shared" si="30"/>
        <v>0</v>
      </c>
      <c r="O112" s="57">
        <f t="shared" si="30"/>
        <v>0</v>
      </c>
      <c r="P112" s="57">
        <f t="shared" si="30"/>
        <v>0</v>
      </c>
      <c r="Q112" s="58">
        <f t="shared" si="25"/>
        <v>87</v>
      </c>
      <c r="R112" s="57">
        <f t="shared" ref="R112:X112" si="34">SUM(R15:R18)</f>
        <v>69</v>
      </c>
      <c r="S112" s="57">
        <f t="shared" si="34"/>
        <v>1</v>
      </c>
      <c r="T112" s="57">
        <f t="shared" si="34"/>
        <v>5</v>
      </c>
      <c r="U112" s="57">
        <f t="shared" si="34"/>
        <v>84</v>
      </c>
      <c r="V112" s="57">
        <f t="shared" si="34"/>
        <v>0</v>
      </c>
      <c r="W112" s="57">
        <f t="shared" si="34"/>
        <v>1</v>
      </c>
      <c r="X112" s="57">
        <f t="shared" si="34"/>
        <v>0</v>
      </c>
      <c r="Y112" s="58">
        <f t="shared" si="27"/>
        <v>160</v>
      </c>
    </row>
    <row r="113" spans="1:25" ht="13.5" customHeight="1" x14ac:dyDescent="0.2">
      <c r="A113" s="59">
        <f t="shared" si="24"/>
        <v>7.2916666666666657E-2</v>
      </c>
      <c r="B113" s="57">
        <f t="shared" si="29"/>
        <v>25</v>
      </c>
      <c r="C113" s="57">
        <f t="shared" si="29"/>
        <v>0</v>
      </c>
      <c r="D113" s="57">
        <f t="shared" si="29"/>
        <v>6</v>
      </c>
      <c r="E113" s="57">
        <f t="shared" si="29"/>
        <v>50</v>
      </c>
      <c r="F113" s="57">
        <f t="shared" si="29"/>
        <v>0</v>
      </c>
      <c r="G113" s="57">
        <f t="shared" si="29"/>
        <v>1</v>
      </c>
      <c r="H113" s="57">
        <f t="shared" si="29"/>
        <v>0</v>
      </c>
      <c r="I113" s="83">
        <f t="shared" si="21"/>
        <v>82</v>
      </c>
      <c r="J113" s="57">
        <f t="shared" si="30"/>
        <v>46</v>
      </c>
      <c r="K113" s="57">
        <f t="shared" si="30"/>
        <v>3</v>
      </c>
      <c r="L113" s="57">
        <f t="shared" si="30"/>
        <v>5</v>
      </c>
      <c r="M113" s="57">
        <f t="shared" si="30"/>
        <v>38</v>
      </c>
      <c r="N113" s="57">
        <f t="shared" si="30"/>
        <v>0</v>
      </c>
      <c r="O113" s="57">
        <f t="shared" si="30"/>
        <v>1</v>
      </c>
      <c r="P113" s="57">
        <f t="shared" si="30"/>
        <v>0</v>
      </c>
      <c r="Q113" s="58">
        <f t="shared" si="25"/>
        <v>93</v>
      </c>
      <c r="R113" s="57">
        <f t="shared" ref="R113:X113" si="35">SUM(R16:R19)</f>
        <v>71</v>
      </c>
      <c r="S113" s="57">
        <f t="shared" si="35"/>
        <v>3</v>
      </c>
      <c r="T113" s="57">
        <f t="shared" si="35"/>
        <v>11</v>
      </c>
      <c r="U113" s="57">
        <f t="shared" si="35"/>
        <v>88</v>
      </c>
      <c r="V113" s="57">
        <f t="shared" si="35"/>
        <v>0</v>
      </c>
      <c r="W113" s="57">
        <f t="shared" si="35"/>
        <v>2</v>
      </c>
      <c r="X113" s="57">
        <f t="shared" si="35"/>
        <v>0</v>
      </c>
      <c r="Y113" s="58">
        <f t="shared" si="27"/>
        <v>175</v>
      </c>
    </row>
    <row r="114" spans="1:25" ht="13.5" customHeight="1" x14ac:dyDescent="0.2">
      <c r="A114" s="60">
        <f t="shared" si="24"/>
        <v>8.3333333333333329E-2</v>
      </c>
      <c r="B114" s="57">
        <f t="shared" si="29"/>
        <v>33</v>
      </c>
      <c r="C114" s="57">
        <f t="shared" si="29"/>
        <v>1</v>
      </c>
      <c r="D114" s="57">
        <f t="shared" si="29"/>
        <v>8</v>
      </c>
      <c r="E114" s="57">
        <f t="shared" si="29"/>
        <v>57</v>
      </c>
      <c r="F114" s="57">
        <f t="shared" si="29"/>
        <v>0</v>
      </c>
      <c r="G114" s="57">
        <f t="shared" si="29"/>
        <v>2</v>
      </c>
      <c r="H114" s="57">
        <f t="shared" si="29"/>
        <v>0</v>
      </c>
      <c r="I114" s="83">
        <f t="shared" si="21"/>
        <v>101</v>
      </c>
      <c r="J114" s="57">
        <f t="shared" si="30"/>
        <v>53</v>
      </c>
      <c r="K114" s="57">
        <f t="shared" si="30"/>
        <v>4</v>
      </c>
      <c r="L114" s="57">
        <f t="shared" si="30"/>
        <v>6</v>
      </c>
      <c r="M114" s="57">
        <f t="shared" si="30"/>
        <v>47</v>
      </c>
      <c r="N114" s="57">
        <f t="shared" si="30"/>
        <v>0</v>
      </c>
      <c r="O114" s="57">
        <f t="shared" si="30"/>
        <v>1</v>
      </c>
      <c r="P114" s="57">
        <f t="shared" si="30"/>
        <v>0</v>
      </c>
      <c r="Q114" s="58">
        <f t="shared" si="25"/>
        <v>111</v>
      </c>
      <c r="R114" s="57">
        <f t="shared" ref="R114:X114" si="36">SUM(R17:R20)</f>
        <v>86</v>
      </c>
      <c r="S114" s="57">
        <f t="shared" si="36"/>
        <v>5</v>
      </c>
      <c r="T114" s="57">
        <f t="shared" si="36"/>
        <v>14</v>
      </c>
      <c r="U114" s="57">
        <f t="shared" si="36"/>
        <v>104</v>
      </c>
      <c r="V114" s="57">
        <f t="shared" si="36"/>
        <v>0</v>
      </c>
      <c r="W114" s="57">
        <f t="shared" si="36"/>
        <v>3</v>
      </c>
      <c r="X114" s="57">
        <f t="shared" si="36"/>
        <v>0</v>
      </c>
      <c r="Y114" s="58">
        <f t="shared" si="27"/>
        <v>212</v>
      </c>
    </row>
    <row r="115" spans="1:25" ht="13.5" customHeight="1" x14ac:dyDescent="0.2">
      <c r="A115" s="59">
        <f t="shared" si="24"/>
        <v>9.375E-2</v>
      </c>
      <c r="B115" s="57">
        <f t="shared" si="29"/>
        <v>32</v>
      </c>
      <c r="C115" s="57">
        <f t="shared" si="29"/>
        <v>2</v>
      </c>
      <c r="D115" s="57">
        <f t="shared" si="29"/>
        <v>8</v>
      </c>
      <c r="E115" s="57">
        <f t="shared" si="29"/>
        <v>56</v>
      </c>
      <c r="F115" s="57">
        <f t="shared" si="29"/>
        <v>0</v>
      </c>
      <c r="G115" s="57">
        <f t="shared" si="29"/>
        <v>1</v>
      </c>
      <c r="H115" s="57">
        <f t="shared" si="29"/>
        <v>0</v>
      </c>
      <c r="I115" s="83">
        <f t="shared" si="21"/>
        <v>99</v>
      </c>
      <c r="J115" s="57">
        <f t="shared" si="30"/>
        <v>52</v>
      </c>
      <c r="K115" s="57">
        <f t="shared" si="30"/>
        <v>8</v>
      </c>
      <c r="L115" s="57">
        <f t="shared" si="30"/>
        <v>8</v>
      </c>
      <c r="M115" s="57">
        <f t="shared" si="30"/>
        <v>47</v>
      </c>
      <c r="N115" s="57">
        <f t="shared" si="30"/>
        <v>0</v>
      </c>
      <c r="O115" s="57">
        <f t="shared" si="30"/>
        <v>2</v>
      </c>
      <c r="P115" s="57">
        <f t="shared" si="30"/>
        <v>0</v>
      </c>
      <c r="Q115" s="58">
        <f t="shared" si="25"/>
        <v>117</v>
      </c>
      <c r="R115" s="57">
        <f t="shared" ref="R115:X115" si="37">SUM(R18:R21)</f>
        <v>84</v>
      </c>
      <c r="S115" s="57">
        <f t="shared" si="37"/>
        <v>10</v>
      </c>
      <c r="T115" s="57">
        <f t="shared" si="37"/>
        <v>16</v>
      </c>
      <c r="U115" s="57">
        <f t="shared" si="37"/>
        <v>103</v>
      </c>
      <c r="V115" s="57">
        <f t="shared" si="37"/>
        <v>0</v>
      </c>
      <c r="W115" s="57">
        <f t="shared" si="37"/>
        <v>3</v>
      </c>
      <c r="X115" s="57">
        <f t="shared" si="37"/>
        <v>0</v>
      </c>
      <c r="Y115" s="58">
        <f t="shared" si="27"/>
        <v>216</v>
      </c>
    </row>
    <row r="116" spans="1:25" ht="13.5" customHeight="1" x14ac:dyDescent="0.2">
      <c r="A116" s="59">
        <f t="shared" si="24"/>
        <v>0.10416666666666667</v>
      </c>
      <c r="B116" s="57">
        <f t="shared" si="29"/>
        <v>38</v>
      </c>
      <c r="C116" s="57">
        <f t="shared" si="29"/>
        <v>2</v>
      </c>
      <c r="D116" s="57">
        <f t="shared" si="29"/>
        <v>12</v>
      </c>
      <c r="E116" s="57">
        <f t="shared" si="29"/>
        <v>61</v>
      </c>
      <c r="F116" s="57">
        <f t="shared" si="29"/>
        <v>0</v>
      </c>
      <c r="G116" s="57">
        <f t="shared" si="29"/>
        <v>1</v>
      </c>
      <c r="H116" s="57">
        <f t="shared" si="29"/>
        <v>0</v>
      </c>
      <c r="I116" s="83">
        <f t="shared" si="21"/>
        <v>114</v>
      </c>
      <c r="J116" s="57">
        <f t="shared" si="30"/>
        <v>56</v>
      </c>
      <c r="K116" s="57">
        <f t="shared" si="30"/>
        <v>9</v>
      </c>
      <c r="L116" s="57">
        <f t="shared" si="30"/>
        <v>8</v>
      </c>
      <c r="M116" s="57">
        <f t="shared" si="30"/>
        <v>46</v>
      </c>
      <c r="N116" s="57">
        <f t="shared" si="30"/>
        <v>0</v>
      </c>
      <c r="O116" s="57">
        <f t="shared" si="30"/>
        <v>2</v>
      </c>
      <c r="P116" s="57">
        <f t="shared" si="30"/>
        <v>0</v>
      </c>
      <c r="Q116" s="58">
        <f t="shared" si="25"/>
        <v>121</v>
      </c>
      <c r="R116" s="57">
        <f t="shared" ref="R116:X116" si="38">SUM(R19:R22)</f>
        <v>94</v>
      </c>
      <c r="S116" s="57">
        <f t="shared" si="38"/>
        <v>11</v>
      </c>
      <c r="T116" s="57">
        <f t="shared" si="38"/>
        <v>20</v>
      </c>
      <c r="U116" s="57">
        <f t="shared" si="38"/>
        <v>107</v>
      </c>
      <c r="V116" s="57">
        <f t="shared" si="38"/>
        <v>0</v>
      </c>
      <c r="W116" s="57">
        <f t="shared" si="38"/>
        <v>3</v>
      </c>
      <c r="X116" s="57">
        <f t="shared" si="38"/>
        <v>0</v>
      </c>
      <c r="Y116" s="58">
        <f t="shared" si="27"/>
        <v>235</v>
      </c>
    </row>
    <row r="117" spans="1:25" ht="13.5" customHeight="1" x14ac:dyDescent="0.2">
      <c r="A117" s="60">
        <f t="shared" si="24"/>
        <v>0.11458333333333334</v>
      </c>
      <c r="B117" s="57">
        <f t="shared" si="29"/>
        <v>37</v>
      </c>
      <c r="C117" s="57">
        <f t="shared" si="29"/>
        <v>3</v>
      </c>
      <c r="D117" s="57">
        <f t="shared" si="29"/>
        <v>11</v>
      </c>
      <c r="E117" s="57">
        <f t="shared" si="29"/>
        <v>69</v>
      </c>
      <c r="F117" s="57">
        <f t="shared" si="29"/>
        <v>0</v>
      </c>
      <c r="G117" s="57">
        <f t="shared" si="29"/>
        <v>1</v>
      </c>
      <c r="H117" s="57">
        <f t="shared" si="29"/>
        <v>0</v>
      </c>
      <c r="I117" s="83">
        <f t="shared" si="21"/>
        <v>121</v>
      </c>
      <c r="J117" s="57">
        <f t="shared" si="30"/>
        <v>62</v>
      </c>
      <c r="K117" s="57">
        <f t="shared" si="30"/>
        <v>8</v>
      </c>
      <c r="L117" s="57">
        <f t="shared" si="30"/>
        <v>5</v>
      </c>
      <c r="M117" s="57">
        <f t="shared" si="30"/>
        <v>46</v>
      </c>
      <c r="N117" s="57">
        <f t="shared" si="30"/>
        <v>0</v>
      </c>
      <c r="O117" s="57">
        <f t="shared" si="30"/>
        <v>2</v>
      </c>
      <c r="P117" s="57">
        <f t="shared" si="30"/>
        <v>0</v>
      </c>
      <c r="Q117" s="58">
        <f t="shared" si="25"/>
        <v>123</v>
      </c>
      <c r="R117" s="57">
        <f t="shared" ref="R117:X117" si="39">SUM(R20:R23)</f>
        <v>99</v>
      </c>
      <c r="S117" s="57">
        <f t="shared" si="39"/>
        <v>11</v>
      </c>
      <c r="T117" s="57">
        <f t="shared" si="39"/>
        <v>16</v>
      </c>
      <c r="U117" s="57">
        <f t="shared" si="39"/>
        <v>115</v>
      </c>
      <c r="V117" s="57">
        <f t="shared" si="39"/>
        <v>0</v>
      </c>
      <c r="W117" s="57">
        <f t="shared" si="39"/>
        <v>3</v>
      </c>
      <c r="X117" s="57">
        <f t="shared" si="39"/>
        <v>0</v>
      </c>
      <c r="Y117" s="58">
        <f t="shared" si="27"/>
        <v>244</v>
      </c>
    </row>
    <row r="118" spans="1:25" ht="13.5" customHeight="1" x14ac:dyDescent="0.2">
      <c r="A118" s="59">
        <f t="shared" si="24"/>
        <v>0.125</v>
      </c>
      <c r="B118" s="57">
        <f t="shared" si="29"/>
        <v>33</v>
      </c>
      <c r="C118" s="57">
        <f t="shared" si="29"/>
        <v>4</v>
      </c>
      <c r="D118" s="57">
        <f t="shared" si="29"/>
        <v>12</v>
      </c>
      <c r="E118" s="57">
        <f t="shared" si="29"/>
        <v>68</v>
      </c>
      <c r="F118" s="57">
        <f t="shared" si="29"/>
        <v>0</v>
      </c>
      <c r="G118" s="57">
        <f t="shared" si="29"/>
        <v>0</v>
      </c>
      <c r="H118" s="57">
        <f t="shared" si="29"/>
        <v>0</v>
      </c>
      <c r="I118" s="83">
        <f t="shared" si="21"/>
        <v>117</v>
      </c>
      <c r="J118" s="57">
        <f t="shared" si="30"/>
        <v>73</v>
      </c>
      <c r="K118" s="57">
        <f t="shared" si="30"/>
        <v>9</v>
      </c>
      <c r="L118" s="57">
        <f t="shared" si="30"/>
        <v>8</v>
      </c>
      <c r="M118" s="57">
        <f t="shared" si="30"/>
        <v>41</v>
      </c>
      <c r="N118" s="57">
        <f t="shared" si="30"/>
        <v>0</v>
      </c>
      <c r="O118" s="57">
        <f t="shared" si="30"/>
        <v>2</v>
      </c>
      <c r="P118" s="57">
        <f t="shared" si="30"/>
        <v>0</v>
      </c>
      <c r="Q118" s="58">
        <f t="shared" si="25"/>
        <v>133</v>
      </c>
      <c r="R118" s="57">
        <f t="shared" ref="R118:X118" si="40">SUM(R21:R24)</f>
        <v>106</v>
      </c>
      <c r="S118" s="57">
        <f t="shared" si="40"/>
        <v>13</v>
      </c>
      <c r="T118" s="57">
        <f t="shared" si="40"/>
        <v>20</v>
      </c>
      <c r="U118" s="57">
        <f t="shared" si="40"/>
        <v>109</v>
      </c>
      <c r="V118" s="57">
        <f t="shared" si="40"/>
        <v>0</v>
      </c>
      <c r="W118" s="57">
        <f t="shared" si="40"/>
        <v>2</v>
      </c>
      <c r="X118" s="57">
        <f t="shared" si="40"/>
        <v>0</v>
      </c>
      <c r="Y118" s="58">
        <f t="shared" si="27"/>
        <v>250</v>
      </c>
    </row>
    <row r="119" spans="1:25" ht="13.5" customHeight="1" x14ac:dyDescent="0.2">
      <c r="A119" s="59">
        <f t="shared" si="24"/>
        <v>0.13541666666666666</v>
      </c>
      <c r="B119" s="57">
        <f t="shared" si="29"/>
        <v>29</v>
      </c>
      <c r="C119" s="57">
        <f t="shared" si="29"/>
        <v>5</v>
      </c>
      <c r="D119" s="57">
        <f t="shared" si="29"/>
        <v>13</v>
      </c>
      <c r="E119" s="57">
        <f t="shared" si="29"/>
        <v>70</v>
      </c>
      <c r="F119" s="57">
        <f t="shared" si="29"/>
        <v>0</v>
      </c>
      <c r="G119" s="57">
        <f t="shared" si="29"/>
        <v>1</v>
      </c>
      <c r="H119" s="57">
        <f t="shared" si="29"/>
        <v>0</v>
      </c>
      <c r="I119" s="83">
        <f t="shared" si="21"/>
        <v>118</v>
      </c>
      <c r="J119" s="57">
        <f t="shared" si="30"/>
        <v>83</v>
      </c>
      <c r="K119" s="57">
        <f t="shared" si="30"/>
        <v>9</v>
      </c>
      <c r="L119" s="57">
        <f t="shared" si="30"/>
        <v>9</v>
      </c>
      <c r="M119" s="57">
        <f t="shared" si="30"/>
        <v>48</v>
      </c>
      <c r="N119" s="57">
        <f t="shared" si="30"/>
        <v>0</v>
      </c>
      <c r="O119" s="57">
        <f t="shared" si="30"/>
        <v>1</v>
      </c>
      <c r="P119" s="57">
        <f t="shared" si="30"/>
        <v>0</v>
      </c>
      <c r="Q119" s="58">
        <f t="shared" si="25"/>
        <v>150</v>
      </c>
      <c r="R119" s="57">
        <f t="shared" ref="R119:X119" si="41">SUM(R22:R25)</f>
        <v>112</v>
      </c>
      <c r="S119" s="57">
        <f t="shared" si="41"/>
        <v>14</v>
      </c>
      <c r="T119" s="57">
        <f t="shared" si="41"/>
        <v>22</v>
      </c>
      <c r="U119" s="57">
        <f t="shared" si="41"/>
        <v>118</v>
      </c>
      <c r="V119" s="57">
        <f t="shared" si="41"/>
        <v>0</v>
      </c>
      <c r="W119" s="57">
        <f t="shared" si="41"/>
        <v>2</v>
      </c>
      <c r="X119" s="57">
        <f t="shared" si="41"/>
        <v>0</v>
      </c>
      <c r="Y119" s="58">
        <f t="shared" si="27"/>
        <v>268</v>
      </c>
    </row>
    <row r="120" spans="1:25" ht="13.5" customHeight="1" x14ac:dyDescent="0.2">
      <c r="A120" s="60">
        <f t="shared" si="24"/>
        <v>0.14583333333333331</v>
      </c>
      <c r="B120" s="57">
        <f t="shared" si="29"/>
        <v>26</v>
      </c>
      <c r="C120" s="57">
        <f t="shared" si="29"/>
        <v>8</v>
      </c>
      <c r="D120" s="57">
        <f t="shared" si="29"/>
        <v>23</v>
      </c>
      <c r="E120" s="57">
        <f t="shared" si="29"/>
        <v>85</v>
      </c>
      <c r="F120" s="57">
        <f t="shared" si="29"/>
        <v>0</v>
      </c>
      <c r="G120" s="57">
        <f t="shared" si="29"/>
        <v>2</v>
      </c>
      <c r="H120" s="57">
        <f t="shared" si="29"/>
        <v>0</v>
      </c>
      <c r="I120" s="83">
        <f t="shared" si="21"/>
        <v>144</v>
      </c>
      <c r="J120" s="57">
        <f t="shared" si="30"/>
        <v>89</v>
      </c>
      <c r="K120" s="57">
        <f t="shared" si="30"/>
        <v>10</v>
      </c>
      <c r="L120" s="57">
        <f t="shared" si="30"/>
        <v>14</v>
      </c>
      <c r="M120" s="57">
        <f t="shared" si="30"/>
        <v>55</v>
      </c>
      <c r="N120" s="57">
        <f t="shared" si="30"/>
        <v>0</v>
      </c>
      <c r="O120" s="57">
        <f t="shared" si="30"/>
        <v>1</v>
      </c>
      <c r="P120" s="57">
        <f t="shared" si="30"/>
        <v>0</v>
      </c>
      <c r="Q120" s="58">
        <f t="shared" si="25"/>
        <v>169</v>
      </c>
      <c r="R120" s="57">
        <f t="shared" ref="R120:X120" si="42">SUM(R23:R26)</f>
        <v>115</v>
      </c>
      <c r="S120" s="57">
        <f t="shared" si="42"/>
        <v>18</v>
      </c>
      <c r="T120" s="57">
        <f t="shared" si="42"/>
        <v>37</v>
      </c>
      <c r="U120" s="57">
        <f t="shared" si="42"/>
        <v>140</v>
      </c>
      <c r="V120" s="57">
        <f t="shared" si="42"/>
        <v>0</v>
      </c>
      <c r="W120" s="57">
        <f t="shared" si="42"/>
        <v>3</v>
      </c>
      <c r="X120" s="57">
        <f t="shared" si="42"/>
        <v>0</v>
      </c>
      <c r="Y120" s="58">
        <f t="shared" si="27"/>
        <v>313</v>
      </c>
    </row>
    <row r="121" spans="1:25" ht="13.5" customHeight="1" x14ac:dyDescent="0.2">
      <c r="A121" s="59">
        <f t="shared" si="24"/>
        <v>0.15624999999999997</v>
      </c>
      <c r="B121" s="57">
        <f t="shared" si="29"/>
        <v>31</v>
      </c>
      <c r="C121" s="57">
        <f t="shared" si="29"/>
        <v>8</v>
      </c>
      <c r="D121" s="57">
        <f t="shared" si="29"/>
        <v>35</v>
      </c>
      <c r="E121" s="57">
        <f t="shared" si="29"/>
        <v>91</v>
      </c>
      <c r="F121" s="57">
        <f t="shared" si="29"/>
        <v>0</v>
      </c>
      <c r="G121" s="57">
        <f t="shared" si="29"/>
        <v>2</v>
      </c>
      <c r="H121" s="57">
        <f t="shared" si="29"/>
        <v>0</v>
      </c>
      <c r="I121" s="83">
        <f t="shared" si="21"/>
        <v>167</v>
      </c>
      <c r="J121" s="57">
        <f t="shared" si="30"/>
        <v>96</v>
      </c>
      <c r="K121" s="57">
        <f t="shared" si="30"/>
        <v>17</v>
      </c>
      <c r="L121" s="57">
        <f t="shared" si="30"/>
        <v>17</v>
      </c>
      <c r="M121" s="57">
        <f t="shared" si="30"/>
        <v>54</v>
      </c>
      <c r="N121" s="57">
        <f t="shared" si="30"/>
        <v>0</v>
      </c>
      <c r="O121" s="57">
        <f t="shared" si="30"/>
        <v>0</v>
      </c>
      <c r="P121" s="57">
        <f t="shared" si="30"/>
        <v>0</v>
      </c>
      <c r="Q121" s="58">
        <f t="shared" si="25"/>
        <v>184</v>
      </c>
      <c r="R121" s="57">
        <f t="shared" ref="R121:X121" si="43">SUM(R24:R27)</f>
        <v>127</v>
      </c>
      <c r="S121" s="57">
        <f t="shared" si="43"/>
        <v>25</v>
      </c>
      <c r="T121" s="57">
        <f t="shared" si="43"/>
        <v>52</v>
      </c>
      <c r="U121" s="57">
        <f t="shared" si="43"/>
        <v>145</v>
      </c>
      <c r="V121" s="57">
        <f t="shared" si="43"/>
        <v>0</v>
      </c>
      <c r="W121" s="57">
        <f t="shared" si="43"/>
        <v>2</v>
      </c>
      <c r="X121" s="57">
        <f t="shared" si="43"/>
        <v>0</v>
      </c>
      <c r="Y121" s="58">
        <f t="shared" si="27"/>
        <v>351</v>
      </c>
    </row>
    <row r="122" spans="1:25" ht="13.5" customHeight="1" x14ac:dyDescent="0.2">
      <c r="A122" s="59">
        <f t="shared" si="24"/>
        <v>0.16666666666666663</v>
      </c>
      <c r="B122" s="57">
        <f t="shared" si="29"/>
        <v>41</v>
      </c>
      <c r="C122" s="57">
        <f t="shared" si="29"/>
        <v>8</v>
      </c>
      <c r="D122" s="57">
        <f t="shared" si="29"/>
        <v>54</v>
      </c>
      <c r="E122" s="57">
        <f t="shared" si="29"/>
        <v>102</v>
      </c>
      <c r="F122" s="57">
        <f t="shared" si="29"/>
        <v>0</v>
      </c>
      <c r="G122" s="57">
        <f t="shared" si="29"/>
        <v>2</v>
      </c>
      <c r="H122" s="57">
        <f t="shared" si="29"/>
        <v>0</v>
      </c>
      <c r="I122" s="83">
        <f t="shared" si="21"/>
        <v>207</v>
      </c>
      <c r="J122" s="57">
        <f t="shared" si="30"/>
        <v>105</v>
      </c>
      <c r="K122" s="57">
        <f t="shared" si="30"/>
        <v>23</v>
      </c>
      <c r="L122" s="57">
        <f t="shared" si="30"/>
        <v>15</v>
      </c>
      <c r="M122" s="57">
        <f t="shared" si="30"/>
        <v>53</v>
      </c>
      <c r="N122" s="57">
        <f t="shared" si="30"/>
        <v>0</v>
      </c>
      <c r="O122" s="57">
        <f t="shared" si="30"/>
        <v>1</v>
      </c>
      <c r="P122" s="57">
        <f t="shared" si="30"/>
        <v>0</v>
      </c>
      <c r="Q122" s="58">
        <f t="shared" si="25"/>
        <v>197</v>
      </c>
      <c r="R122" s="57">
        <f t="shared" ref="R122:X122" si="44">SUM(R25:R28)</f>
        <v>146</v>
      </c>
      <c r="S122" s="57">
        <f t="shared" si="44"/>
        <v>31</v>
      </c>
      <c r="T122" s="57">
        <f t="shared" si="44"/>
        <v>69</v>
      </c>
      <c r="U122" s="57">
        <f t="shared" si="44"/>
        <v>155</v>
      </c>
      <c r="V122" s="57">
        <f t="shared" si="44"/>
        <v>0</v>
      </c>
      <c r="W122" s="57">
        <f t="shared" si="44"/>
        <v>3</v>
      </c>
      <c r="X122" s="57">
        <f t="shared" si="44"/>
        <v>0</v>
      </c>
      <c r="Y122" s="58">
        <f t="shared" si="27"/>
        <v>404</v>
      </c>
    </row>
    <row r="123" spans="1:25" ht="13.5" customHeight="1" x14ac:dyDescent="0.2">
      <c r="A123" s="60">
        <f t="shared" si="24"/>
        <v>0.17708333333333329</v>
      </c>
      <c r="B123" s="57">
        <f t="shared" si="29"/>
        <v>56</v>
      </c>
      <c r="C123" s="57">
        <f t="shared" si="29"/>
        <v>10</v>
      </c>
      <c r="D123" s="57">
        <f t="shared" si="29"/>
        <v>60</v>
      </c>
      <c r="E123" s="57">
        <f t="shared" si="29"/>
        <v>117</v>
      </c>
      <c r="F123" s="57">
        <f t="shared" si="29"/>
        <v>0</v>
      </c>
      <c r="G123" s="57">
        <f t="shared" si="29"/>
        <v>1</v>
      </c>
      <c r="H123" s="57">
        <f t="shared" si="29"/>
        <v>0</v>
      </c>
      <c r="I123" s="83">
        <f t="shared" si="21"/>
        <v>244</v>
      </c>
      <c r="J123" s="57">
        <f t="shared" si="30"/>
        <v>129</v>
      </c>
      <c r="K123" s="57">
        <f t="shared" si="30"/>
        <v>22</v>
      </c>
      <c r="L123" s="57">
        <f t="shared" si="30"/>
        <v>15</v>
      </c>
      <c r="M123" s="57">
        <f t="shared" si="30"/>
        <v>45</v>
      </c>
      <c r="N123" s="57">
        <f t="shared" si="30"/>
        <v>0</v>
      </c>
      <c r="O123" s="57">
        <f t="shared" si="30"/>
        <v>1</v>
      </c>
      <c r="P123" s="57">
        <f t="shared" si="30"/>
        <v>0</v>
      </c>
      <c r="Q123" s="58">
        <f t="shared" si="25"/>
        <v>212</v>
      </c>
      <c r="R123" s="57">
        <f t="shared" ref="R123:X123" si="45">SUM(R26:R29)</f>
        <v>185</v>
      </c>
      <c r="S123" s="57">
        <f t="shared" si="45"/>
        <v>32</v>
      </c>
      <c r="T123" s="57">
        <f t="shared" si="45"/>
        <v>75</v>
      </c>
      <c r="U123" s="57">
        <f t="shared" si="45"/>
        <v>162</v>
      </c>
      <c r="V123" s="57">
        <f t="shared" si="45"/>
        <v>0</v>
      </c>
      <c r="W123" s="57">
        <f t="shared" si="45"/>
        <v>2</v>
      </c>
      <c r="X123" s="57">
        <f t="shared" si="45"/>
        <v>0</v>
      </c>
      <c r="Y123" s="58">
        <f t="shared" si="27"/>
        <v>456</v>
      </c>
    </row>
    <row r="124" spans="1:25" ht="13.5" customHeight="1" x14ac:dyDescent="0.2">
      <c r="A124" s="59">
        <f t="shared" si="24"/>
        <v>0.18749999999999994</v>
      </c>
      <c r="B124" s="57">
        <f t="shared" si="29"/>
        <v>60</v>
      </c>
      <c r="C124" s="57">
        <f t="shared" si="29"/>
        <v>13</v>
      </c>
      <c r="D124" s="57">
        <f t="shared" si="29"/>
        <v>62</v>
      </c>
      <c r="E124" s="57">
        <f t="shared" si="29"/>
        <v>116</v>
      </c>
      <c r="F124" s="57">
        <f t="shared" si="29"/>
        <v>0</v>
      </c>
      <c r="G124" s="57">
        <f t="shared" si="29"/>
        <v>1</v>
      </c>
      <c r="H124" s="57">
        <f t="shared" si="29"/>
        <v>1</v>
      </c>
      <c r="I124" s="83">
        <f t="shared" si="21"/>
        <v>253</v>
      </c>
      <c r="J124" s="57">
        <f t="shared" si="30"/>
        <v>176</v>
      </c>
      <c r="K124" s="57">
        <f t="shared" si="30"/>
        <v>25</v>
      </c>
      <c r="L124" s="57">
        <f t="shared" si="30"/>
        <v>17</v>
      </c>
      <c r="M124" s="57">
        <f t="shared" si="30"/>
        <v>40</v>
      </c>
      <c r="N124" s="57">
        <f t="shared" si="30"/>
        <v>0</v>
      </c>
      <c r="O124" s="57">
        <f t="shared" si="30"/>
        <v>1</v>
      </c>
      <c r="P124" s="57">
        <f t="shared" si="30"/>
        <v>0</v>
      </c>
      <c r="Q124" s="58">
        <f t="shared" si="25"/>
        <v>259</v>
      </c>
      <c r="R124" s="57">
        <f t="shared" ref="R124:X124" si="46">SUM(R27:R30)</f>
        <v>236</v>
      </c>
      <c r="S124" s="57">
        <f t="shared" si="46"/>
        <v>38</v>
      </c>
      <c r="T124" s="57">
        <f t="shared" si="46"/>
        <v>79</v>
      </c>
      <c r="U124" s="57">
        <f t="shared" si="46"/>
        <v>156</v>
      </c>
      <c r="V124" s="57">
        <f t="shared" si="46"/>
        <v>0</v>
      </c>
      <c r="W124" s="57">
        <f t="shared" si="46"/>
        <v>2</v>
      </c>
      <c r="X124" s="57">
        <f t="shared" si="46"/>
        <v>1</v>
      </c>
      <c r="Y124" s="58">
        <f t="shared" si="27"/>
        <v>512</v>
      </c>
    </row>
    <row r="125" spans="1:25" ht="13.5" customHeight="1" x14ac:dyDescent="0.2">
      <c r="A125" s="59">
        <f t="shared" si="24"/>
        <v>0.1979166666666666</v>
      </c>
      <c r="B125" s="57">
        <f t="shared" ref="B125:H140" si="47">SUM(B28:B31)</f>
        <v>74</v>
      </c>
      <c r="C125" s="57">
        <f t="shared" si="47"/>
        <v>15</v>
      </c>
      <c r="D125" s="57">
        <f t="shared" si="47"/>
        <v>62</v>
      </c>
      <c r="E125" s="57">
        <f t="shared" si="47"/>
        <v>110</v>
      </c>
      <c r="F125" s="57">
        <f t="shared" si="47"/>
        <v>1</v>
      </c>
      <c r="G125" s="57">
        <f t="shared" si="47"/>
        <v>2</v>
      </c>
      <c r="H125" s="57">
        <f t="shared" si="47"/>
        <v>1</v>
      </c>
      <c r="I125" s="83">
        <f t="shared" si="21"/>
        <v>265</v>
      </c>
      <c r="J125" s="57">
        <f t="shared" ref="J125:P140" si="48">SUM(J28:J31)</f>
        <v>284</v>
      </c>
      <c r="K125" s="57">
        <f t="shared" si="48"/>
        <v>22</v>
      </c>
      <c r="L125" s="57">
        <f t="shared" si="48"/>
        <v>21</v>
      </c>
      <c r="M125" s="57">
        <f t="shared" si="48"/>
        <v>50</v>
      </c>
      <c r="N125" s="57">
        <f t="shared" si="48"/>
        <v>0</v>
      </c>
      <c r="O125" s="57">
        <f t="shared" si="48"/>
        <v>3</v>
      </c>
      <c r="P125" s="57">
        <f t="shared" si="48"/>
        <v>0</v>
      </c>
      <c r="Q125" s="58">
        <f t="shared" si="25"/>
        <v>380</v>
      </c>
      <c r="R125" s="57">
        <f t="shared" ref="R125:X125" si="49">SUM(R28:R31)</f>
        <v>358</v>
      </c>
      <c r="S125" s="57">
        <f t="shared" si="49"/>
        <v>37</v>
      </c>
      <c r="T125" s="57">
        <f t="shared" si="49"/>
        <v>83</v>
      </c>
      <c r="U125" s="57">
        <f t="shared" si="49"/>
        <v>160</v>
      </c>
      <c r="V125" s="57">
        <f t="shared" si="49"/>
        <v>1</v>
      </c>
      <c r="W125" s="57">
        <f t="shared" si="49"/>
        <v>5</v>
      </c>
      <c r="X125" s="57">
        <f t="shared" si="49"/>
        <v>1</v>
      </c>
      <c r="Y125" s="58">
        <f t="shared" si="27"/>
        <v>645</v>
      </c>
    </row>
    <row r="126" spans="1:25" ht="13.5" customHeight="1" x14ac:dyDescent="0.2">
      <c r="A126" s="60">
        <f t="shared" si="24"/>
        <v>0.20833333333333326</v>
      </c>
      <c r="B126" s="57">
        <f t="shared" si="47"/>
        <v>71</v>
      </c>
      <c r="C126" s="57">
        <f t="shared" si="47"/>
        <v>18</v>
      </c>
      <c r="D126" s="57">
        <f t="shared" si="47"/>
        <v>65</v>
      </c>
      <c r="E126" s="57">
        <f t="shared" si="47"/>
        <v>120</v>
      </c>
      <c r="F126" s="57">
        <f t="shared" si="47"/>
        <v>2</v>
      </c>
      <c r="G126" s="57">
        <f t="shared" si="47"/>
        <v>2</v>
      </c>
      <c r="H126" s="57">
        <f t="shared" si="47"/>
        <v>1</v>
      </c>
      <c r="I126" s="83">
        <f t="shared" si="21"/>
        <v>279</v>
      </c>
      <c r="J126" s="57">
        <f t="shared" si="48"/>
        <v>378</v>
      </c>
      <c r="K126" s="57">
        <f t="shared" si="48"/>
        <v>25</v>
      </c>
      <c r="L126" s="57">
        <f t="shared" si="48"/>
        <v>22</v>
      </c>
      <c r="M126" s="57">
        <f t="shared" si="48"/>
        <v>53</v>
      </c>
      <c r="N126" s="57">
        <f t="shared" si="48"/>
        <v>1</v>
      </c>
      <c r="O126" s="57">
        <f t="shared" si="48"/>
        <v>2</v>
      </c>
      <c r="P126" s="57">
        <f t="shared" si="48"/>
        <v>0</v>
      </c>
      <c r="Q126" s="58">
        <f t="shared" si="25"/>
        <v>481</v>
      </c>
      <c r="R126" s="57">
        <f t="shared" ref="R126:X126" si="50">SUM(R29:R32)</f>
        <v>449</v>
      </c>
      <c r="S126" s="57">
        <f t="shared" si="50"/>
        <v>43</v>
      </c>
      <c r="T126" s="57">
        <f t="shared" si="50"/>
        <v>87</v>
      </c>
      <c r="U126" s="57">
        <f t="shared" si="50"/>
        <v>173</v>
      </c>
      <c r="V126" s="57">
        <f t="shared" si="50"/>
        <v>3</v>
      </c>
      <c r="W126" s="57">
        <f t="shared" si="50"/>
        <v>4</v>
      </c>
      <c r="X126" s="57">
        <f t="shared" si="50"/>
        <v>1</v>
      </c>
      <c r="Y126" s="58">
        <f t="shared" si="27"/>
        <v>760</v>
      </c>
    </row>
    <row r="127" spans="1:25" ht="13.5" customHeight="1" x14ac:dyDescent="0.2">
      <c r="A127" s="59">
        <f t="shared" si="24"/>
        <v>0.21874999999999992</v>
      </c>
      <c r="B127" s="57">
        <f t="shared" si="47"/>
        <v>144</v>
      </c>
      <c r="C127" s="57">
        <f t="shared" si="47"/>
        <v>27</v>
      </c>
      <c r="D127" s="57">
        <f t="shared" si="47"/>
        <v>69</v>
      </c>
      <c r="E127" s="57">
        <f t="shared" si="47"/>
        <v>116</v>
      </c>
      <c r="F127" s="57">
        <f t="shared" si="47"/>
        <v>3</v>
      </c>
      <c r="G127" s="57">
        <f t="shared" si="47"/>
        <v>2</v>
      </c>
      <c r="H127" s="57">
        <f t="shared" si="47"/>
        <v>2</v>
      </c>
      <c r="I127" s="83">
        <f t="shared" si="21"/>
        <v>363</v>
      </c>
      <c r="J127" s="57">
        <f t="shared" si="48"/>
        <v>410</v>
      </c>
      <c r="K127" s="57">
        <f t="shared" si="48"/>
        <v>43</v>
      </c>
      <c r="L127" s="57">
        <f t="shared" si="48"/>
        <v>21</v>
      </c>
      <c r="M127" s="57">
        <f t="shared" si="48"/>
        <v>61</v>
      </c>
      <c r="N127" s="57">
        <f t="shared" si="48"/>
        <v>2</v>
      </c>
      <c r="O127" s="57">
        <f t="shared" si="48"/>
        <v>2</v>
      </c>
      <c r="P127" s="57">
        <f t="shared" si="48"/>
        <v>0</v>
      </c>
      <c r="Q127" s="58">
        <f t="shared" si="25"/>
        <v>539</v>
      </c>
      <c r="R127" s="57">
        <f t="shared" ref="R127:X127" si="51">SUM(R30:R33)</f>
        <v>554</v>
      </c>
      <c r="S127" s="57">
        <f t="shared" si="51"/>
        <v>70</v>
      </c>
      <c r="T127" s="57">
        <f t="shared" si="51"/>
        <v>90</v>
      </c>
      <c r="U127" s="57">
        <f t="shared" si="51"/>
        <v>177</v>
      </c>
      <c r="V127" s="57">
        <f t="shared" si="51"/>
        <v>5</v>
      </c>
      <c r="W127" s="57">
        <f t="shared" si="51"/>
        <v>4</v>
      </c>
      <c r="X127" s="57">
        <f t="shared" si="51"/>
        <v>2</v>
      </c>
      <c r="Y127" s="58">
        <f t="shared" si="27"/>
        <v>902</v>
      </c>
    </row>
    <row r="128" spans="1:25" ht="13.5" customHeight="1" x14ac:dyDescent="0.2">
      <c r="A128" s="59">
        <f t="shared" si="24"/>
        <v>0.22916666666666657</v>
      </c>
      <c r="B128" s="57">
        <f t="shared" si="47"/>
        <v>161</v>
      </c>
      <c r="C128" s="57">
        <f t="shared" si="47"/>
        <v>32</v>
      </c>
      <c r="D128" s="57">
        <f t="shared" si="47"/>
        <v>77</v>
      </c>
      <c r="E128" s="57">
        <f t="shared" si="47"/>
        <v>135</v>
      </c>
      <c r="F128" s="57">
        <f t="shared" si="47"/>
        <v>7</v>
      </c>
      <c r="G128" s="57">
        <f t="shared" si="47"/>
        <v>2</v>
      </c>
      <c r="H128" s="57">
        <f t="shared" si="47"/>
        <v>1</v>
      </c>
      <c r="I128" s="83">
        <f t="shared" si="21"/>
        <v>415</v>
      </c>
      <c r="J128" s="57">
        <f t="shared" si="48"/>
        <v>417</v>
      </c>
      <c r="K128" s="57">
        <f t="shared" si="48"/>
        <v>57</v>
      </c>
      <c r="L128" s="57">
        <f t="shared" si="48"/>
        <v>20</v>
      </c>
      <c r="M128" s="57">
        <f t="shared" si="48"/>
        <v>60</v>
      </c>
      <c r="N128" s="57">
        <f t="shared" si="48"/>
        <v>3</v>
      </c>
      <c r="O128" s="57">
        <f t="shared" si="48"/>
        <v>3</v>
      </c>
      <c r="P128" s="57">
        <f t="shared" si="48"/>
        <v>0</v>
      </c>
      <c r="Q128" s="58">
        <f t="shared" si="25"/>
        <v>560</v>
      </c>
      <c r="R128" s="57">
        <f t="shared" ref="R128:X128" si="52">SUM(R31:R34)</f>
        <v>578</v>
      </c>
      <c r="S128" s="57">
        <f t="shared" si="52"/>
        <v>89</v>
      </c>
      <c r="T128" s="57">
        <f t="shared" si="52"/>
        <v>97</v>
      </c>
      <c r="U128" s="57">
        <f t="shared" si="52"/>
        <v>195</v>
      </c>
      <c r="V128" s="57">
        <f t="shared" si="52"/>
        <v>10</v>
      </c>
      <c r="W128" s="57">
        <f t="shared" si="52"/>
        <v>5</v>
      </c>
      <c r="X128" s="57">
        <f t="shared" si="52"/>
        <v>1</v>
      </c>
      <c r="Y128" s="58">
        <f t="shared" si="27"/>
        <v>975</v>
      </c>
    </row>
    <row r="129" spans="1:25" ht="13.5" customHeight="1" x14ac:dyDescent="0.2">
      <c r="A129" s="60">
        <f t="shared" si="24"/>
        <v>0.23958333333333323</v>
      </c>
      <c r="B129" s="57">
        <f t="shared" si="47"/>
        <v>169</v>
      </c>
      <c r="C129" s="57">
        <f t="shared" si="47"/>
        <v>44</v>
      </c>
      <c r="D129" s="57">
        <f t="shared" si="47"/>
        <v>88</v>
      </c>
      <c r="E129" s="57">
        <f t="shared" si="47"/>
        <v>140</v>
      </c>
      <c r="F129" s="57">
        <f t="shared" si="47"/>
        <v>8</v>
      </c>
      <c r="G129" s="57">
        <f t="shared" si="47"/>
        <v>2</v>
      </c>
      <c r="H129" s="57">
        <f t="shared" si="47"/>
        <v>1</v>
      </c>
      <c r="I129" s="83">
        <f t="shared" si="21"/>
        <v>452</v>
      </c>
      <c r="J129" s="57">
        <f t="shared" si="48"/>
        <v>380</v>
      </c>
      <c r="K129" s="57">
        <f t="shared" si="48"/>
        <v>77</v>
      </c>
      <c r="L129" s="57">
        <f t="shared" si="48"/>
        <v>19</v>
      </c>
      <c r="M129" s="57">
        <f t="shared" si="48"/>
        <v>65</v>
      </c>
      <c r="N129" s="57">
        <f t="shared" si="48"/>
        <v>3</v>
      </c>
      <c r="O129" s="57">
        <f t="shared" si="48"/>
        <v>4</v>
      </c>
      <c r="P129" s="57">
        <f t="shared" si="48"/>
        <v>0</v>
      </c>
      <c r="Q129" s="58">
        <f t="shared" si="25"/>
        <v>548</v>
      </c>
      <c r="R129" s="57">
        <f t="shared" ref="R129:X129" si="53">SUM(R32:R35)</f>
        <v>549</v>
      </c>
      <c r="S129" s="57">
        <f t="shared" si="53"/>
        <v>121</v>
      </c>
      <c r="T129" s="57">
        <f t="shared" si="53"/>
        <v>107</v>
      </c>
      <c r="U129" s="57">
        <f t="shared" si="53"/>
        <v>205</v>
      </c>
      <c r="V129" s="57">
        <f t="shared" si="53"/>
        <v>11</v>
      </c>
      <c r="W129" s="57">
        <f t="shared" si="53"/>
        <v>6</v>
      </c>
      <c r="X129" s="57">
        <f t="shared" si="53"/>
        <v>1</v>
      </c>
      <c r="Y129" s="58">
        <f t="shared" si="27"/>
        <v>1000</v>
      </c>
    </row>
    <row r="130" spans="1:25" ht="13.5" customHeight="1" x14ac:dyDescent="0.2">
      <c r="A130" s="59">
        <f t="shared" si="24"/>
        <v>0.24999999999999989</v>
      </c>
      <c r="B130" s="57">
        <f t="shared" si="47"/>
        <v>201</v>
      </c>
      <c r="C130" s="57">
        <f t="shared" si="47"/>
        <v>60</v>
      </c>
      <c r="D130" s="57">
        <f t="shared" si="47"/>
        <v>107</v>
      </c>
      <c r="E130" s="57">
        <f t="shared" si="47"/>
        <v>151</v>
      </c>
      <c r="F130" s="57">
        <f t="shared" si="47"/>
        <v>8</v>
      </c>
      <c r="G130" s="57">
        <f t="shared" si="47"/>
        <v>3</v>
      </c>
      <c r="H130" s="57">
        <f t="shared" si="47"/>
        <v>1</v>
      </c>
      <c r="I130" s="83">
        <f t="shared" si="21"/>
        <v>531</v>
      </c>
      <c r="J130" s="57">
        <f t="shared" si="48"/>
        <v>374</v>
      </c>
      <c r="K130" s="57">
        <f t="shared" si="48"/>
        <v>101</v>
      </c>
      <c r="L130" s="57">
        <f t="shared" si="48"/>
        <v>28</v>
      </c>
      <c r="M130" s="57">
        <f t="shared" si="48"/>
        <v>82</v>
      </c>
      <c r="N130" s="57">
        <f t="shared" si="48"/>
        <v>4</v>
      </c>
      <c r="O130" s="57">
        <f t="shared" si="48"/>
        <v>6</v>
      </c>
      <c r="P130" s="57">
        <f t="shared" si="48"/>
        <v>0</v>
      </c>
      <c r="Q130" s="58">
        <f t="shared" si="25"/>
        <v>595</v>
      </c>
      <c r="R130" s="57">
        <f t="shared" ref="R130:X130" si="54">SUM(R33:R36)</f>
        <v>575</v>
      </c>
      <c r="S130" s="57">
        <f t="shared" si="54"/>
        <v>161</v>
      </c>
      <c r="T130" s="57">
        <f t="shared" si="54"/>
        <v>135</v>
      </c>
      <c r="U130" s="57">
        <f t="shared" si="54"/>
        <v>233</v>
      </c>
      <c r="V130" s="57">
        <f t="shared" si="54"/>
        <v>12</v>
      </c>
      <c r="W130" s="57">
        <f t="shared" si="54"/>
        <v>9</v>
      </c>
      <c r="X130" s="57">
        <f t="shared" si="54"/>
        <v>1</v>
      </c>
      <c r="Y130" s="58">
        <f t="shared" si="27"/>
        <v>1126</v>
      </c>
    </row>
    <row r="131" spans="1:25" ht="13.5" customHeight="1" x14ac:dyDescent="0.2">
      <c r="A131" s="59">
        <f t="shared" si="24"/>
        <v>0.26041666666666657</v>
      </c>
      <c r="B131" s="57">
        <f t="shared" si="47"/>
        <v>147</v>
      </c>
      <c r="C131" s="57">
        <f t="shared" si="47"/>
        <v>65</v>
      </c>
      <c r="D131" s="57">
        <f t="shared" si="47"/>
        <v>124</v>
      </c>
      <c r="E131" s="57">
        <f t="shared" si="47"/>
        <v>169</v>
      </c>
      <c r="F131" s="57">
        <f t="shared" si="47"/>
        <v>8</v>
      </c>
      <c r="G131" s="57">
        <f t="shared" si="47"/>
        <v>3</v>
      </c>
      <c r="H131" s="57">
        <f t="shared" si="47"/>
        <v>0</v>
      </c>
      <c r="I131" s="83">
        <f t="shared" si="21"/>
        <v>516</v>
      </c>
      <c r="J131" s="57">
        <f t="shared" si="48"/>
        <v>387</v>
      </c>
      <c r="K131" s="57">
        <f t="shared" si="48"/>
        <v>126</v>
      </c>
      <c r="L131" s="57">
        <f t="shared" si="48"/>
        <v>33</v>
      </c>
      <c r="M131" s="57">
        <f t="shared" si="48"/>
        <v>96</v>
      </c>
      <c r="N131" s="57">
        <f t="shared" si="48"/>
        <v>4</v>
      </c>
      <c r="O131" s="57">
        <f t="shared" si="48"/>
        <v>10</v>
      </c>
      <c r="P131" s="57">
        <f t="shared" si="48"/>
        <v>0</v>
      </c>
      <c r="Q131" s="58">
        <f t="shared" si="25"/>
        <v>656</v>
      </c>
      <c r="R131" s="57">
        <f t="shared" ref="R131:X131" si="55">SUM(R34:R37)</f>
        <v>534</v>
      </c>
      <c r="S131" s="57">
        <f t="shared" si="55"/>
        <v>191</v>
      </c>
      <c r="T131" s="57">
        <f t="shared" si="55"/>
        <v>157</v>
      </c>
      <c r="U131" s="57">
        <f t="shared" si="55"/>
        <v>265</v>
      </c>
      <c r="V131" s="57">
        <f t="shared" si="55"/>
        <v>12</v>
      </c>
      <c r="W131" s="57">
        <f t="shared" si="55"/>
        <v>13</v>
      </c>
      <c r="X131" s="57">
        <f t="shared" si="55"/>
        <v>0</v>
      </c>
      <c r="Y131" s="58">
        <f t="shared" si="27"/>
        <v>1172</v>
      </c>
    </row>
    <row r="132" spans="1:25" ht="13.5" customHeight="1" x14ac:dyDescent="0.2">
      <c r="A132" s="60">
        <f t="shared" si="24"/>
        <v>0.27083333333333326</v>
      </c>
      <c r="B132" s="57">
        <f t="shared" si="47"/>
        <v>160</v>
      </c>
      <c r="C132" s="57">
        <f t="shared" si="47"/>
        <v>82</v>
      </c>
      <c r="D132" s="57">
        <f t="shared" si="47"/>
        <v>130</v>
      </c>
      <c r="E132" s="57">
        <f t="shared" si="47"/>
        <v>159</v>
      </c>
      <c r="F132" s="57">
        <f t="shared" si="47"/>
        <v>6</v>
      </c>
      <c r="G132" s="57">
        <f t="shared" si="47"/>
        <v>3</v>
      </c>
      <c r="H132" s="57">
        <f t="shared" si="47"/>
        <v>0</v>
      </c>
      <c r="I132" s="83">
        <f t="shared" si="21"/>
        <v>540</v>
      </c>
      <c r="J132" s="57">
        <f t="shared" si="48"/>
        <v>443</v>
      </c>
      <c r="K132" s="57">
        <f t="shared" si="48"/>
        <v>142</v>
      </c>
      <c r="L132" s="57">
        <f t="shared" si="48"/>
        <v>31</v>
      </c>
      <c r="M132" s="57">
        <f t="shared" si="48"/>
        <v>116</v>
      </c>
      <c r="N132" s="57">
        <f t="shared" si="48"/>
        <v>4</v>
      </c>
      <c r="O132" s="57">
        <f t="shared" si="48"/>
        <v>12</v>
      </c>
      <c r="P132" s="57">
        <f t="shared" si="48"/>
        <v>0</v>
      </c>
      <c r="Q132" s="58">
        <f t="shared" si="25"/>
        <v>748</v>
      </c>
      <c r="R132" s="57">
        <f t="shared" ref="R132:X132" si="56">SUM(R35:R38)</f>
        <v>603</v>
      </c>
      <c r="S132" s="57">
        <f t="shared" si="56"/>
        <v>224</v>
      </c>
      <c r="T132" s="57">
        <f t="shared" si="56"/>
        <v>161</v>
      </c>
      <c r="U132" s="57">
        <f t="shared" si="56"/>
        <v>275</v>
      </c>
      <c r="V132" s="57">
        <f t="shared" si="56"/>
        <v>10</v>
      </c>
      <c r="W132" s="57">
        <f t="shared" si="56"/>
        <v>15</v>
      </c>
      <c r="X132" s="57">
        <f t="shared" si="56"/>
        <v>0</v>
      </c>
      <c r="Y132" s="58">
        <f t="shared" si="27"/>
        <v>1288</v>
      </c>
    </row>
    <row r="133" spans="1:25" ht="13.5" customHeight="1" x14ac:dyDescent="0.2">
      <c r="A133" s="59">
        <f t="shared" si="24"/>
        <v>0.28124999999999994</v>
      </c>
      <c r="B133" s="57">
        <f t="shared" si="47"/>
        <v>168</v>
      </c>
      <c r="C133" s="57">
        <f t="shared" si="47"/>
        <v>100</v>
      </c>
      <c r="D133" s="57">
        <f t="shared" si="47"/>
        <v>129</v>
      </c>
      <c r="E133" s="57">
        <f t="shared" si="47"/>
        <v>166</v>
      </c>
      <c r="F133" s="57">
        <f t="shared" si="47"/>
        <v>5</v>
      </c>
      <c r="G133" s="57">
        <f t="shared" si="47"/>
        <v>4</v>
      </c>
      <c r="H133" s="57">
        <f t="shared" si="47"/>
        <v>0</v>
      </c>
      <c r="I133" s="83">
        <f t="shared" si="21"/>
        <v>572</v>
      </c>
      <c r="J133" s="57">
        <f t="shared" si="48"/>
        <v>494</v>
      </c>
      <c r="K133" s="57">
        <f t="shared" si="48"/>
        <v>149</v>
      </c>
      <c r="L133" s="57">
        <f t="shared" si="48"/>
        <v>32</v>
      </c>
      <c r="M133" s="57">
        <f t="shared" si="48"/>
        <v>121</v>
      </c>
      <c r="N133" s="57">
        <f t="shared" si="48"/>
        <v>6</v>
      </c>
      <c r="O133" s="57">
        <f t="shared" si="48"/>
        <v>10</v>
      </c>
      <c r="P133" s="57">
        <f t="shared" si="48"/>
        <v>1</v>
      </c>
      <c r="Q133" s="58">
        <f t="shared" si="25"/>
        <v>813</v>
      </c>
      <c r="R133" s="57">
        <f t="shared" ref="R133:X133" si="57">SUM(R36:R39)</f>
        <v>662</v>
      </c>
      <c r="S133" s="57">
        <f t="shared" si="57"/>
        <v>249</v>
      </c>
      <c r="T133" s="57">
        <f t="shared" si="57"/>
        <v>161</v>
      </c>
      <c r="U133" s="57">
        <f t="shared" si="57"/>
        <v>287</v>
      </c>
      <c r="V133" s="57">
        <f t="shared" si="57"/>
        <v>11</v>
      </c>
      <c r="W133" s="57">
        <f t="shared" si="57"/>
        <v>14</v>
      </c>
      <c r="X133" s="57">
        <f t="shared" si="57"/>
        <v>1</v>
      </c>
      <c r="Y133" s="58">
        <f t="shared" si="27"/>
        <v>1385</v>
      </c>
    </row>
    <row r="134" spans="1:25" ht="13.5" customHeight="1" x14ac:dyDescent="0.2">
      <c r="A134" s="59">
        <f t="shared" si="24"/>
        <v>0.29166666666666663</v>
      </c>
      <c r="B134" s="57">
        <f t="shared" si="47"/>
        <v>170</v>
      </c>
      <c r="C134" s="57">
        <f t="shared" si="47"/>
        <v>106</v>
      </c>
      <c r="D134" s="57">
        <f t="shared" si="47"/>
        <v>107</v>
      </c>
      <c r="E134" s="57">
        <f t="shared" si="47"/>
        <v>154</v>
      </c>
      <c r="F134" s="57">
        <f t="shared" si="47"/>
        <v>4</v>
      </c>
      <c r="G134" s="57">
        <f t="shared" si="47"/>
        <v>4</v>
      </c>
      <c r="H134" s="57">
        <f t="shared" si="47"/>
        <v>1</v>
      </c>
      <c r="I134" s="83">
        <f t="shared" si="21"/>
        <v>546</v>
      </c>
      <c r="J134" s="57">
        <f t="shared" si="48"/>
        <v>533</v>
      </c>
      <c r="K134" s="57">
        <f t="shared" si="48"/>
        <v>158</v>
      </c>
      <c r="L134" s="57">
        <f t="shared" si="48"/>
        <v>35</v>
      </c>
      <c r="M134" s="57">
        <f t="shared" si="48"/>
        <v>116</v>
      </c>
      <c r="N134" s="57">
        <f t="shared" si="48"/>
        <v>5</v>
      </c>
      <c r="O134" s="57">
        <f t="shared" si="48"/>
        <v>12</v>
      </c>
      <c r="P134" s="57">
        <f t="shared" si="48"/>
        <v>1</v>
      </c>
      <c r="Q134" s="58">
        <f t="shared" si="25"/>
        <v>860</v>
      </c>
      <c r="R134" s="57">
        <f t="shared" ref="R134:X134" si="58">SUM(R37:R40)</f>
        <v>703</v>
      </c>
      <c r="S134" s="57">
        <f t="shared" si="58"/>
        <v>264</v>
      </c>
      <c r="T134" s="57">
        <f t="shared" si="58"/>
        <v>142</v>
      </c>
      <c r="U134" s="57">
        <f t="shared" si="58"/>
        <v>270</v>
      </c>
      <c r="V134" s="57">
        <f t="shared" si="58"/>
        <v>9</v>
      </c>
      <c r="W134" s="57">
        <f t="shared" si="58"/>
        <v>16</v>
      </c>
      <c r="X134" s="57">
        <f t="shared" si="58"/>
        <v>2</v>
      </c>
      <c r="Y134" s="58">
        <f t="shared" si="27"/>
        <v>1406</v>
      </c>
    </row>
    <row r="135" spans="1:25" ht="13.5" customHeight="1" x14ac:dyDescent="0.2">
      <c r="A135" s="60">
        <f t="shared" si="24"/>
        <v>0.30208333333333331</v>
      </c>
      <c r="B135" s="57">
        <f t="shared" si="47"/>
        <v>182</v>
      </c>
      <c r="C135" s="57">
        <f t="shared" si="47"/>
        <v>127</v>
      </c>
      <c r="D135" s="57">
        <f t="shared" si="47"/>
        <v>100</v>
      </c>
      <c r="E135" s="57">
        <f t="shared" si="47"/>
        <v>139</v>
      </c>
      <c r="F135" s="57">
        <f t="shared" si="47"/>
        <v>4</v>
      </c>
      <c r="G135" s="57">
        <f t="shared" si="47"/>
        <v>5</v>
      </c>
      <c r="H135" s="57">
        <f t="shared" si="47"/>
        <v>1</v>
      </c>
      <c r="I135" s="83">
        <f t="shared" si="21"/>
        <v>558</v>
      </c>
      <c r="J135" s="57">
        <f t="shared" si="48"/>
        <v>564</v>
      </c>
      <c r="K135" s="57">
        <f t="shared" si="48"/>
        <v>146</v>
      </c>
      <c r="L135" s="57">
        <f t="shared" si="48"/>
        <v>42</v>
      </c>
      <c r="M135" s="57">
        <f t="shared" si="48"/>
        <v>111</v>
      </c>
      <c r="N135" s="57">
        <f t="shared" si="48"/>
        <v>5</v>
      </c>
      <c r="O135" s="57">
        <f t="shared" si="48"/>
        <v>10</v>
      </c>
      <c r="P135" s="57">
        <f t="shared" si="48"/>
        <v>2</v>
      </c>
      <c r="Q135" s="58">
        <f t="shared" si="25"/>
        <v>880</v>
      </c>
      <c r="R135" s="57">
        <f t="shared" ref="R135:X135" si="59">SUM(R38:R41)</f>
        <v>746</v>
      </c>
      <c r="S135" s="57">
        <f t="shared" si="59"/>
        <v>273</v>
      </c>
      <c r="T135" s="57">
        <f t="shared" si="59"/>
        <v>142</v>
      </c>
      <c r="U135" s="57">
        <f t="shared" si="59"/>
        <v>250</v>
      </c>
      <c r="V135" s="57">
        <f t="shared" si="59"/>
        <v>9</v>
      </c>
      <c r="W135" s="57">
        <f t="shared" si="59"/>
        <v>15</v>
      </c>
      <c r="X135" s="57">
        <f t="shared" si="59"/>
        <v>3</v>
      </c>
      <c r="Y135" s="58">
        <f t="shared" si="27"/>
        <v>1438</v>
      </c>
    </row>
    <row r="136" spans="1:25" ht="13.5" customHeight="1" x14ac:dyDescent="0.2">
      <c r="A136" s="59">
        <f t="shared" si="24"/>
        <v>0.3125</v>
      </c>
      <c r="B136" s="57">
        <f t="shared" si="47"/>
        <v>190</v>
      </c>
      <c r="C136" s="57">
        <f t="shared" si="47"/>
        <v>137</v>
      </c>
      <c r="D136" s="57">
        <f t="shared" si="47"/>
        <v>99</v>
      </c>
      <c r="E136" s="57">
        <f t="shared" si="47"/>
        <v>121</v>
      </c>
      <c r="F136" s="57">
        <f t="shared" si="47"/>
        <v>3</v>
      </c>
      <c r="G136" s="57">
        <f t="shared" si="47"/>
        <v>5</v>
      </c>
      <c r="H136" s="57">
        <f t="shared" si="47"/>
        <v>1</v>
      </c>
      <c r="I136" s="83">
        <f t="shared" si="21"/>
        <v>556</v>
      </c>
      <c r="J136" s="57">
        <f t="shared" si="48"/>
        <v>573</v>
      </c>
      <c r="K136" s="57">
        <f t="shared" si="48"/>
        <v>137</v>
      </c>
      <c r="L136" s="57">
        <f t="shared" si="48"/>
        <v>55</v>
      </c>
      <c r="M136" s="57">
        <f t="shared" si="48"/>
        <v>110</v>
      </c>
      <c r="N136" s="57">
        <f t="shared" si="48"/>
        <v>4</v>
      </c>
      <c r="O136" s="57">
        <f t="shared" si="48"/>
        <v>9</v>
      </c>
      <c r="P136" s="57">
        <f t="shared" si="48"/>
        <v>2</v>
      </c>
      <c r="Q136" s="58">
        <f t="shared" si="25"/>
        <v>890</v>
      </c>
      <c r="R136" s="57">
        <f t="shared" ref="R136:X136" si="60">SUM(R39:R42)</f>
        <v>763</v>
      </c>
      <c r="S136" s="57">
        <f t="shared" si="60"/>
        <v>274</v>
      </c>
      <c r="T136" s="57">
        <f t="shared" si="60"/>
        <v>154</v>
      </c>
      <c r="U136" s="57">
        <f t="shared" si="60"/>
        <v>231</v>
      </c>
      <c r="V136" s="57">
        <f t="shared" si="60"/>
        <v>7</v>
      </c>
      <c r="W136" s="57">
        <f t="shared" si="60"/>
        <v>14</v>
      </c>
      <c r="X136" s="57">
        <f t="shared" si="60"/>
        <v>3</v>
      </c>
      <c r="Y136" s="58">
        <f t="shared" si="27"/>
        <v>1446</v>
      </c>
    </row>
    <row r="137" spans="1:25" ht="13.5" customHeight="1" x14ac:dyDescent="0.2">
      <c r="A137" s="59">
        <f t="shared" si="24"/>
        <v>0.32291666666666669</v>
      </c>
      <c r="B137" s="57">
        <f t="shared" si="47"/>
        <v>186</v>
      </c>
      <c r="C137" s="57">
        <f t="shared" si="47"/>
        <v>146</v>
      </c>
      <c r="D137" s="57">
        <f t="shared" si="47"/>
        <v>94</v>
      </c>
      <c r="E137" s="57">
        <f t="shared" si="47"/>
        <v>117</v>
      </c>
      <c r="F137" s="57">
        <f t="shared" si="47"/>
        <v>2</v>
      </c>
      <c r="G137" s="57">
        <f t="shared" si="47"/>
        <v>3</v>
      </c>
      <c r="H137" s="57">
        <f t="shared" si="47"/>
        <v>1</v>
      </c>
      <c r="I137" s="83">
        <f t="shared" si="21"/>
        <v>549</v>
      </c>
      <c r="J137" s="57">
        <f t="shared" si="48"/>
        <v>557</v>
      </c>
      <c r="K137" s="57">
        <f t="shared" si="48"/>
        <v>140</v>
      </c>
      <c r="L137" s="57">
        <f t="shared" si="48"/>
        <v>67</v>
      </c>
      <c r="M137" s="57">
        <f t="shared" si="48"/>
        <v>113</v>
      </c>
      <c r="N137" s="57">
        <f t="shared" si="48"/>
        <v>4</v>
      </c>
      <c r="O137" s="57">
        <f t="shared" si="48"/>
        <v>9</v>
      </c>
      <c r="P137" s="57">
        <f t="shared" si="48"/>
        <v>1</v>
      </c>
      <c r="Q137" s="58">
        <f t="shared" si="25"/>
        <v>891</v>
      </c>
      <c r="R137" s="57">
        <f t="shared" ref="R137:X137" si="61">SUM(R40:R43)</f>
        <v>743</v>
      </c>
      <c r="S137" s="57">
        <f t="shared" si="61"/>
        <v>286</v>
      </c>
      <c r="T137" s="57">
        <f t="shared" si="61"/>
        <v>161</v>
      </c>
      <c r="U137" s="57">
        <f t="shared" si="61"/>
        <v>230</v>
      </c>
      <c r="V137" s="57">
        <f t="shared" si="61"/>
        <v>6</v>
      </c>
      <c r="W137" s="57">
        <f t="shared" si="61"/>
        <v>12</v>
      </c>
      <c r="X137" s="57">
        <f t="shared" si="61"/>
        <v>2</v>
      </c>
      <c r="Y137" s="58">
        <f t="shared" si="27"/>
        <v>1440</v>
      </c>
    </row>
    <row r="138" spans="1:25" ht="13.5" customHeight="1" x14ac:dyDescent="0.2">
      <c r="A138" s="60">
        <f t="shared" si="24"/>
        <v>0.33333333333333337</v>
      </c>
      <c r="B138" s="57">
        <f t="shared" si="47"/>
        <v>187</v>
      </c>
      <c r="C138" s="57">
        <f t="shared" si="47"/>
        <v>156</v>
      </c>
      <c r="D138" s="57">
        <f t="shared" si="47"/>
        <v>91</v>
      </c>
      <c r="E138" s="57">
        <f t="shared" si="47"/>
        <v>108</v>
      </c>
      <c r="F138" s="57">
        <f t="shared" si="47"/>
        <v>3</v>
      </c>
      <c r="G138" s="57">
        <f t="shared" si="47"/>
        <v>3</v>
      </c>
      <c r="H138" s="57">
        <f t="shared" si="47"/>
        <v>0</v>
      </c>
      <c r="I138" s="83">
        <f t="shared" si="21"/>
        <v>548</v>
      </c>
      <c r="J138" s="57">
        <f t="shared" si="48"/>
        <v>511</v>
      </c>
      <c r="K138" s="57">
        <f t="shared" si="48"/>
        <v>133</v>
      </c>
      <c r="L138" s="57">
        <f t="shared" si="48"/>
        <v>73</v>
      </c>
      <c r="M138" s="57">
        <f t="shared" si="48"/>
        <v>111</v>
      </c>
      <c r="N138" s="57">
        <f t="shared" si="48"/>
        <v>5</v>
      </c>
      <c r="O138" s="57">
        <f t="shared" si="48"/>
        <v>5</v>
      </c>
      <c r="P138" s="57">
        <f t="shared" si="48"/>
        <v>1</v>
      </c>
      <c r="Q138" s="58">
        <f t="shared" si="25"/>
        <v>839</v>
      </c>
      <c r="R138" s="57">
        <f t="shared" ref="R138:X138" si="62">SUM(R41:R44)</f>
        <v>698</v>
      </c>
      <c r="S138" s="57">
        <f t="shared" si="62"/>
        <v>289</v>
      </c>
      <c r="T138" s="57">
        <f t="shared" si="62"/>
        <v>164</v>
      </c>
      <c r="U138" s="57">
        <f t="shared" si="62"/>
        <v>219</v>
      </c>
      <c r="V138" s="57">
        <f t="shared" si="62"/>
        <v>8</v>
      </c>
      <c r="W138" s="57">
        <f t="shared" si="62"/>
        <v>8</v>
      </c>
      <c r="X138" s="57">
        <f t="shared" si="62"/>
        <v>1</v>
      </c>
      <c r="Y138" s="58">
        <f t="shared" si="27"/>
        <v>1387</v>
      </c>
    </row>
    <row r="139" spans="1:25" ht="13.5" customHeight="1" x14ac:dyDescent="0.2">
      <c r="A139" s="59">
        <f t="shared" si="24"/>
        <v>0.34375000000000006</v>
      </c>
      <c r="B139" s="57">
        <f t="shared" si="47"/>
        <v>178</v>
      </c>
      <c r="C139" s="57">
        <f t="shared" si="47"/>
        <v>150</v>
      </c>
      <c r="D139" s="57">
        <f t="shared" si="47"/>
        <v>82</v>
      </c>
      <c r="E139" s="57">
        <f t="shared" si="47"/>
        <v>110</v>
      </c>
      <c r="F139" s="57">
        <f t="shared" si="47"/>
        <v>3</v>
      </c>
      <c r="G139" s="57">
        <f t="shared" si="47"/>
        <v>2</v>
      </c>
      <c r="H139" s="57">
        <f t="shared" si="47"/>
        <v>0</v>
      </c>
      <c r="I139" s="83">
        <f t="shared" si="21"/>
        <v>525</v>
      </c>
      <c r="J139" s="57">
        <f t="shared" si="48"/>
        <v>469</v>
      </c>
      <c r="K139" s="57">
        <f t="shared" si="48"/>
        <v>138</v>
      </c>
      <c r="L139" s="57">
        <f t="shared" si="48"/>
        <v>78</v>
      </c>
      <c r="M139" s="57">
        <f t="shared" si="48"/>
        <v>106</v>
      </c>
      <c r="N139" s="57">
        <f t="shared" si="48"/>
        <v>5</v>
      </c>
      <c r="O139" s="57">
        <f t="shared" si="48"/>
        <v>3</v>
      </c>
      <c r="P139" s="57">
        <f t="shared" si="48"/>
        <v>0</v>
      </c>
      <c r="Q139" s="58">
        <f t="shared" si="25"/>
        <v>799</v>
      </c>
      <c r="R139" s="57">
        <f t="shared" ref="R139:X139" si="63">SUM(R42:R45)</f>
        <v>647</v>
      </c>
      <c r="S139" s="57">
        <f t="shared" si="63"/>
        <v>288</v>
      </c>
      <c r="T139" s="57">
        <f t="shared" si="63"/>
        <v>160</v>
      </c>
      <c r="U139" s="57">
        <f t="shared" si="63"/>
        <v>216</v>
      </c>
      <c r="V139" s="57">
        <f t="shared" si="63"/>
        <v>8</v>
      </c>
      <c r="W139" s="57">
        <f t="shared" si="63"/>
        <v>5</v>
      </c>
      <c r="X139" s="57">
        <f t="shared" si="63"/>
        <v>0</v>
      </c>
      <c r="Y139" s="58">
        <f t="shared" si="27"/>
        <v>1324</v>
      </c>
    </row>
    <row r="140" spans="1:25" ht="13.5" customHeight="1" x14ac:dyDescent="0.2">
      <c r="A140" s="59">
        <f t="shared" si="24"/>
        <v>0.35416666666666674</v>
      </c>
      <c r="B140" s="57">
        <f t="shared" si="47"/>
        <v>162</v>
      </c>
      <c r="C140" s="57">
        <f t="shared" si="47"/>
        <v>142</v>
      </c>
      <c r="D140" s="57">
        <f t="shared" si="47"/>
        <v>67</v>
      </c>
      <c r="E140" s="57">
        <f t="shared" si="47"/>
        <v>117</v>
      </c>
      <c r="F140" s="57">
        <f t="shared" si="47"/>
        <v>3</v>
      </c>
      <c r="G140" s="57">
        <f t="shared" si="47"/>
        <v>1</v>
      </c>
      <c r="H140" s="57">
        <f t="shared" si="47"/>
        <v>0</v>
      </c>
      <c r="I140" s="83">
        <f t="shared" si="21"/>
        <v>492</v>
      </c>
      <c r="J140" s="57">
        <f t="shared" si="48"/>
        <v>407</v>
      </c>
      <c r="K140" s="57">
        <f t="shared" si="48"/>
        <v>151</v>
      </c>
      <c r="L140" s="57">
        <f t="shared" si="48"/>
        <v>74</v>
      </c>
      <c r="M140" s="57">
        <f t="shared" si="48"/>
        <v>102</v>
      </c>
      <c r="N140" s="57">
        <f t="shared" si="48"/>
        <v>5</v>
      </c>
      <c r="O140" s="57">
        <f t="shared" si="48"/>
        <v>1</v>
      </c>
      <c r="P140" s="57">
        <f t="shared" si="48"/>
        <v>0</v>
      </c>
      <c r="Q140" s="58">
        <f t="shared" si="25"/>
        <v>740</v>
      </c>
      <c r="R140" s="57">
        <f t="shared" ref="R140:X140" si="64">SUM(R43:R46)</f>
        <v>569</v>
      </c>
      <c r="S140" s="57">
        <f t="shared" si="64"/>
        <v>293</v>
      </c>
      <c r="T140" s="57">
        <f t="shared" si="64"/>
        <v>141</v>
      </c>
      <c r="U140" s="57">
        <f t="shared" si="64"/>
        <v>219</v>
      </c>
      <c r="V140" s="57">
        <f t="shared" si="64"/>
        <v>8</v>
      </c>
      <c r="W140" s="57">
        <f t="shared" si="64"/>
        <v>2</v>
      </c>
      <c r="X140" s="57">
        <f t="shared" si="64"/>
        <v>0</v>
      </c>
      <c r="Y140" s="58">
        <f t="shared" si="27"/>
        <v>1232</v>
      </c>
    </row>
    <row r="141" spans="1:25" ht="13.5" customHeight="1" x14ac:dyDescent="0.2">
      <c r="A141" s="60">
        <f t="shared" si="24"/>
        <v>0.36458333333333343</v>
      </c>
      <c r="B141" s="57">
        <f t="shared" ref="B141:H149" si="65">SUM(B44:B47)</f>
        <v>162</v>
      </c>
      <c r="C141" s="57">
        <f t="shared" si="65"/>
        <v>135</v>
      </c>
      <c r="D141" s="57">
        <f t="shared" si="65"/>
        <v>64</v>
      </c>
      <c r="E141" s="57">
        <f t="shared" si="65"/>
        <v>114</v>
      </c>
      <c r="F141" s="57">
        <f t="shared" si="65"/>
        <v>3</v>
      </c>
      <c r="G141" s="57">
        <f t="shared" si="65"/>
        <v>1</v>
      </c>
      <c r="H141" s="57">
        <f t="shared" si="65"/>
        <v>0</v>
      </c>
      <c r="I141" s="83">
        <f t="shared" si="21"/>
        <v>479</v>
      </c>
      <c r="J141" s="57">
        <f t="shared" ref="J141:P149" si="66">SUM(J44:J47)</f>
        <v>347</v>
      </c>
      <c r="K141" s="57">
        <f t="shared" si="66"/>
        <v>151</v>
      </c>
      <c r="L141" s="57">
        <f t="shared" si="66"/>
        <v>81</v>
      </c>
      <c r="M141" s="57">
        <f t="shared" si="66"/>
        <v>95</v>
      </c>
      <c r="N141" s="57">
        <f t="shared" si="66"/>
        <v>4</v>
      </c>
      <c r="O141" s="57">
        <f t="shared" si="66"/>
        <v>1</v>
      </c>
      <c r="P141" s="57">
        <f t="shared" si="66"/>
        <v>0</v>
      </c>
      <c r="Q141" s="58">
        <f t="shared" si="25"/>
        <v>679</v>
      </c>
      <c r="R141" s="57">
        <f t="shared" ref="R141:X141" si="67">SUM(R44:R47)</f>
        <v>509</v>
      </c>
      <c r="S141" s="57">
        <f t="shared" si="67"/>
        <v>286</v>
      </c>
      <c r="T141" s="57">
        <f t="shared" si="67"/>
        <v>145</v>
      </c>
      <c r="U141" s="57">
        <f t="shared" si="67"/>
        <v>209</v>
      </c>
      <c r="V141" s="57">
        <f t="shared" si="67"/>
        <v>7</v>
      </c>
      <c r="W141" s="57">
        <f t="shared" si="67"/>
        <v>2</v>
      </c>
      <c r="X141" s="57">
        <f t="shared" si="67"/>
        <v>0</v>
      </c>
      <c r="Y141" s="58">
        <f t="shared" si="27"/>
        <v>1158</v>
      </c>
    </row>
    <row r="142" spans="1:25" ht="13.5" customHeight="1" x14ac:dyDescent="0.2">
      <c r="A142" s="59">
        <f t="shared" si="24"/>
        <v>0.37500000000000011</v>
      </c>
      <c r="B142" s="57">
        <f t="shared" si="65"/>
        <v>148</v>
      </c>
      <c r="C142" s="57">
        <f t="shared" si="65"/>
        <v>137</v>
      </c>
      <c r="D142" s="57">
        <f t="shared" si="65"/>
        <v>66</v>
      </c>
      <c r="E142" s="57">
        <f t="shared" si="65"/>
        <v>120</v>
      </c>
      <c r="F142" s="57">
        <f t="shared" si="65"/>
        <v>3</v>
      </c>
      <c r="G142" s="57">
        <f t="shared" si="65"/>
        <v>1</v>
      </c>
      <c r="H142" s="57">
        <f t="shared" si="65"/>
        <v>0</v>
      </c>
      <c r="I142" s="83">
        <f t="shared" si="21"/>
        <v>475</v>
      </c>
      <c r="J142" s="57">
        <f t="shared" si="66"/>
        <v>280</v>
      </c>
      <c r="K142" s="57">
        <f t="shared" si="66"/>
        <v>144</v>
      </c>
      <c r="L142" s="57">
        <f t="shared" si="66"/>
        <v>83</v>
      </c>
      <c r="M142" s="57">
        <f t="shared" si="66"/>
        <v>99</v>
      </c>
      <c r="N142" s="57">
        <f t="shared" si="66"/>
        <v>3</v>
      </c>
      <c r="O142" s="57">
        <f t="shared" si="66"/>
        <v>2</v>
      </c>
      <c r="P142" s="57">
        <f t="shared" si="66"/>
        <v>0</v>
      </c>
      <c r="Q142" s="58">
        <f t="shared" si="25"/>
        <v>611</v>
      </c>
      <c r="R142" s="57">
        <f t="shared" ref="R142:X142" si="68">SUM(R45:R48)</f>
        <v>428</v>
      </c>
      <c r="S142" s="57">
        <f t="shared" si="68"/>
        <v>281</v>
      </c>
      <c r="T142" s="57">
        <f t="shared" si="68"/>
        <v>149</v>
      </c>
      <c r="U142" s="57">
        <f t="shared" si="68"/>
        <v>219</v>
      </c>
      <c r="V142" s="57">
        <f t="shared" si="68"/>
        <v>6</v>
      </c>
      <c r="W142" s="57">
        <f t="shared" si="68"/>
        <v>3</v>
      </c>
      <c r="X142" s="57">
        <f t="shared" si="68"/>
        <v>0</v>
      </c>
      <c r="Y142" s="58">
        <f t="shared" si="27"/>
        <v>1086</v>
      </c>
    </row>
    <row r="143" spans="1:25" ht="13.5" customHeight="1" x14ac:dyDescent="0.2">
      <c r="A143" s="59">
        <f t="shared" si="24"/>
        <v>0.3854166666666668</v>
      </c>
      <c r="B143" s="57">
        <f t="shared" si="65"/>
        <v>143</v>
      </c>
      <c r="C143" s="57">
        <f t="shared" si="65"/>
        <v>134</v>
      </c>
      <c r="D143" s="57">
        <f t="shared" si="65"/>
        <v>68</v>
      </c>
      <c r="E143" s="57">
        <f t="shared" si="65"/>
        <v>115</v>
      </c>
      <c r="F143" s="57">
        <f t="shared" si="65"/>
        <v>3</v>
      </c>
      <c r="G143" s="57">
        <f t="shared" si="65"/>
        <v>2</v>
      </c>
      <c r="H143" s="57">
        <f t="shared" si="65"/>
        <v>0</v>
      </c>
      <c r="I143" s="83">
        <f t="shared" si="21"/>
        <v>465</v>
      </c>
      <c r="J143" s="57">
        <f t="shared" si="66"/>
        <v>247</v>
      </c>
      <c r="K143" s="57">
        <f t="shared" si="66"/>
        <v>140</v>
      </c>
      <c r="L143" s="57">
        <f t="shared" si="66"/>
        <v>87</v>
      </c>
      <c r="M143" s="57">
        <f t="shared" si="66"/>
        <v>104</v>
      </c>
      <c r="N143" s="57">
        <f t="shared" si="66"/>
        <v>4</v>
      </c>
      <c r="O143" s="57">
        <f t="shared" si="66"/>
        <v>2</v>
      </c>
      <c r="P143" s="57">
        <f t="shared" si="66"/>
        <v>0</v>
      </c>
      <c r="Q143" s="58">
        <f t="shared" si="25"/>
        <v>584</v>
      </c>
      <c r="R143" s="57">
        <f t="shared" ref="R143:X143" si="69">SUM(R46:R49)</f>
        <v>390</v>
      </c>
      <c r="S143" s="57">
        <f t="shared" si="69"/>
        <v>274</v>
      </c>
      <c r="T143" s="57">
        <f t="shared" si="69"/>
        <v>155</v>
      </c>
      <c r="U143" s="57">
        <f t="shared" si="69"/>
        <v>219</v>
      </c>
      <c r="V143" s="57">
        <f t="shared" si="69"/>
        <v>7</v>
      </c>
      <c r="W143" s="57">
        <f t="shared" si="69"/>
        <v>4</v>
      </c>
      <c r="X143" s="57">
        <f t="shared" si="69"/>
        <v>0</v>
      </c>
      <c r="Y143" s="58">
        <f t="shared" si="27"/>
        <v>1049</v>
      </c>
    </row>
    <row r="144" spans="1:25" ht="13.5" customHeight="1" x14ac:dyDescent="0.2">
      <c r="A144" s="60">
        <f t="shared" si="24"/>
        <v>0.39583333333333348</v>
      </c>
      <c r="B144" s="57">
        <f t="shared" si="65"/>
        <v>148</v>
      </c>
      <c r="C144" s="57">
        <f t="shared" si="65"/>
        <v>139</v>
      </c>
      <c r="D144" s="57">
        <f t="shared" si="65"/>
        <v>74</v>
      </c>
      <c r="E144" s="57">
        <f t="shared" si="65"/>
        <v>118</v>
      </c>
      <c r="F144" s="57">
        <f t="shared" si="65"/>
        <v>2</v>
      </c>
      <c r="G144" s="57">
        <f t="shared" si="65"/>
        <v>2</v>
      </c>
      <c r="H144" s="57">
        <f t="shared" si="65"/>
        <v>0</v>
      </c>
      <c r="I144" s="83">
        <f t="shared" si="21"/>
        <v>483</v>
      </c>
      <c r="J144" s="57">
        <f t="shared" si="66"/>
        <v>217</v>
      </c>
      <c r="K144" s="57">
        <f t="shared" si="66"/>
        <v>128</v>
      </c>
      <c r="L144" s="57">
        <f t="shared" si="66"/>
        <v>99</v>
      </c>
      <c r="M144" s="57">
        <f t="shared" si="66"/>
        <v>106</v>
      </c>
      <c r="N144" s="57">
        <f t="shared" si="66"/>
        <v>6</v>
      </c>
      <c r="O144" s="57">
        <f t="shared" si="66"/>
        <v>2</v>
      </c>
      <c r="P144" s="57">
        <f t="shared" si="66"/>
        <v>0</v>
      </c>
      <c r="Q144" s="58">
        <f t="shared" si="25"/>
        <v>558</v>
      </c>
      <c r="R144" s="57">
        <f t="shared" ref="R144:X144" si="70">SUM(R47:R50)</f>
        <v>365</v>
      </c>
      <c r="S144" s="57">
        <f t="shared" si="70"/>
        <v>267</v>
      </c>
      <c r="T144" s="57">
        <f t="shared" si="70"/>
        <v>173</v>
      </c>
      <c r="U144" s="57">
        <f t="shared" si="70"/>
        <v>224</v>
      </c>
      <c r="V144" s="57">
        <f t="shared" si="70"/>
        <v>8</v>
      </c>
      <c r="W144" s="57">
        <f t="shared" si="70"/>
        <v>4</v>
      </c>
      <c r="X144" s="57">
        <f t="shared" si="70"/>
        <v>0</v>
      </c>
      <c r="Y144" s="58">
        <f t="shared" si="27"/>
        <v>1041</v>
      </c>
    </row>
    <row r="145" spans="1:25" ht="13.5" customHeight="1" x14ac:dyDescent="0.2">
      <c r="A145" s="59">
        <f t="shared" si="24"/>
        <v>0.40625000000000017</v>
      </c>
      <c r="B145" s="57">
        <f t="shared" si="65"/>
        <v>139</v>
      </c>
      <c r="C145" s="57">
        <f t="shared" si="65"/>
        <v>134</v>
      </c>
      <c r="D145" s="57">
        <f t="shared" si="65"/>
        <v>73</v>
      </c>
      <c r="E145" s="57">
        <f t="shared" si="65"/>
        <v>119</v>
      </c>
      <c r="F145" s="57">
        <f t="shared" si="65"/>
        <v>3</v>
      </c>
      <c r="G145" s="57">
        <f t="shared" si="65"/>
        <v>2</v>
      </c>
      <c r="H145" s="57">
        <f t="shared" si="65"/>
        <v>1</v>
      </c>
      <c r="I145" s="83">
        <f t="shared" si="21"/>
        <v>471</v>
      </c>
      <c r="J145" s="57">
        <f t="shared" si="66"/>
        <v>195</v>
      </c>
      <c r="K145" s="57">
        <f t="shared" si="66"/>
        <v>137</v>
      </c>
      <c r="L145" s="57">
        <f t="shared" si="66"/>
        <v>102</v>
      </c>
      <c r="M145" s="57">
        <f t="shared" si="66"/>
        <v>122</v>
      </c>
      <c r="N145" s="57">
        <f t="shared" si="66"/>
        <v>5</v>
      </c>
      <c r="O145" s="57">
        <f t="shared" si="66"/>
        <v>1</v>
      </c>
      <c r="P145" s="57">
        <f t="shared" si="66"/>
        <v>0</v>
      </c>
      <c r="Q145" s="58">
        <f t="shared" si="25"/>
        <v>562</v>
      </c>
      <c r="R145" s="57">
        <f t="shared" ref="R145:X145" si="71">SUM(R48:R51)</f>
        <v>334</v>
      </c>
      <c r="S145" s="57">
        <f t="shared" si="71"/>
        <v>271</v>
      </c>
      <c r="T145" s="57">
        <f t="shared" si="71"/>
        <v>175</v>
      </c>
      <c r="U145" s="57">
        <f t="shared" si="71"/>
        <v>241</v>
      </c>
      <c r="V145" s="57">
        <f t="shared" si="71"/>
        <v>8</v>
      </c>
      <c r="W145" s="57">
        <f t="shared" si="71"/>
        <v>3</v>
      </c>
      <c r="X145" s="57">
        <f t="shared" si="71"/>
        <v>1</v>
      </c>
      <c r="Y145" s="58">
        <f t="shared" si="27"/>
        <v>1033</v>
      </c>
    </row>
    <row r="146" spans="1:25" ht="13.5" customHeight="1" x14ac:dyDescent="0.2">
      <c r="A146" s="59">
        <f t="shared" si="24"/>
        <v>0.41666666666666685</v>
      </c>
      <c r="B146" s="57">
        <f t="shared" si="65"/>
        <v>151</v>
      </c>
      <c r="C146" s="57">
        <f t="shared" si="65"/>
        <v>134</v>
      </c>
      <c r="D146" s="57">
        <f t="shared" si="65"/>
        <v>78</v>
      </c>
      <c r="E146" s="57">
        <f t="shared" si="65"/>
        <v>116</v>
      </c>
      <c r="F146" s="57">
        <f t="shared" si="65"/>
        <v>3</v>
      </c>
      <c r="G146" s="57">
        <f t="shared" si="65"/>
        <v>1</v>
      </c>
      <c r="H146" s="57">
        <f t="shared" si="65"/>
        <v>1</v>
      </c>
      <c r="I146" s="83">
        <f t="shared" si="21"/>
        <v>484</v>
      </c>
      <c r="J146" s="57">
        <f t="shared" si="66"/>
        <v>189</v>
      </c>
      <c r="K146" s="57">
        <f t="shared" si="66"/>
        <v>141</v>
      </c>
      <c r="L146" s="57">
        <f t="shared" si="66"/>
        <v>100</v>
      </c>
      <c r="M146" s="57">
        <f t="shared" si="66"/>
        <v>125</v>
      </c>
      <c r="N146" s="57">
        <f t="shared" si="66"/>
        <v>5</v>
      </c>
      <c r="O146" s="57">
        <f t="shared" si="66"/>
        <v>1</v>
      </c>
      <c r="P146" s="57">
        <f t="shared" si="66"/>
        <v>0</v>
      </c>
      <c r="Q146" s="58">
        <f t="shared" si="25"/>
        <v>561</v>
      </c>
      <c r="R146" s="57">
        <f t="shared" ref="R146:X146" si="72">SUM(R49:R52)</f>
        <v>340</v>
      </c>
      <c r="S146" s="57">
        <f t="shared" si="72"/>
        <v>275</v>
      </c>
      <c r="T146" s="57">
        <f t="shared" si="72"/>
        <v>178</v>
      </c>
      <c r="U146" s="57">
        <f t="shared" si="72"/>
        <v>241</v>
      </c>
      <c r="V146" s="57">
        <f t="shared" si="72"/>
        <v>8</v>
      </c>
      <c r="W146" s="57">
        <f t="shared" si="72"/>
        <v>2</v>
      </c>
      <c r="X146" s="57">
        <f t="shared" si="72"/>
        <v>1</v>
      </c>
      <c r="Y146" s="58">
        <f t="shared" si="27"/>
        <v>1045</v>
      </c>
    </row>
    <row r="147" spans="1:25" ht="13.5" customHeight="1" x14ac:dyDescent="0.2">
      <c r="A147" s="60">
        <f t="shared" si="24"/>
        <v>0.42708333333333354</v>
      </c>
      <c r="B147" s="57">
        <f t="shared" si="65"/>
        <v>156</v>
      </c>
      <c r="C147" s="57">
        <f t="shared" si="65"/>
        <v>131</v>
      </c>
      <c r="D147" s="57">
        <f t="shared" si="65"/>
        <v>79</v>
      </c>
      <c r="E147" s="57">
        <f t="shared" si="65"/>
        <v>122</v>
      </c>
      <c r="F147" s="57">
        <f t="shared" si="65"/>
        <v>4</v>
      </c>
      <c r="G147" s="57">
        <f t="shared" si="65"/>
        <v>0</v>
      </c>
      <c r="H147" s="57">
        <f t="shared" si="65"/>
        <v>1</v>
      </c>
      <c r="I147" s="83">
        <f t="shared" si="21"/>
        <v>493</v>
      </c>
      <c r="J147" s="57">
        <f t="shared" si="66"/>
        <v>195</v>
      </c>
      <c r="K147" s="57">
        <f t="shared" si="66"/>
        <v>139</v>
      </c>
      <c r="L147" s="57">
        <f t="shared" si="66"/>
        <v>109</v>
      </c>
      <c r="M147" s="57">
        <f t="shared" si="66"/>
        <v>134</v>
      </c>
      <c r="N147" s="57">
        <f t="shared" si="66"/>
        <v>4</v>
      </c>
      <c r="O147" s="57">
        <f t="shared" si="66"/>
        <v>2</v>
      </c>
      <c r="P147" s="57">
        <f t="shared" si="66"/>
        <v>1</v>
      </c>
      <c r="Q147" s="58">
        <f t="shared" si="25"/>
        <v>584</v>
      </c>
      <c r="R147" s="57">
        <f t="shared" ref="R147:X147" si="73">SUM(R50:R53)</f>
        <v>351</v>
      </c>
      <c r="S147" s="57">
        <f t="shared" si="73"/>
        <v>270</v>
      </c>
      <c r="T147" s="57">
        <f t="shared" si="73"/>
        <v>188</v>
      </c>
      <c r="U147" s="57">
        <f t="shared" si="73"/>
        <v>256</v>
      </c>
      <c r="V147" s="57">
        <f t="shared" si="73"/>
        <v>8</v>
      </c>
      <c r="W147" s="57">
        <f t="shared" si="73"/>
        <v>2</v>
      </c>
      <c r="X147" s="57">
        <f t="shared" si="73"/>
        <v>2</v>
      </c>
      <c r="Y147" s="58">
        <f t="shared" si="27"/>
        <v>1077</v>
      </c>
    </row>
    <row r="148" spans="1:25" ht="13.5" customHeight="1" x14ac:dyDescent="0.2">
      <c r="A148" s="59">
        <f t="shared" si="24"/>
        <v>0.43750000000000022</v>
      </c>
      <c r="B148" s="57">
        <f t="shared" si="65"/>
        <v>154</v>
      </c>
      <c r="C148" s="57">
        <f t="shared" si="65"/>
        <v>120</v>
      </c>
      <c r="D148" s="57">
        <f t="shared" si="65"/>
        <v>74</v>
      </c>
      <c r="E148" s="57">
        <f t="shared" si="65"/>
        <v>122</v>
      </c>
      <c r="F148" s="57">
        <f t="shared" si="65"/>
        <v>5</v>
      </c>
      <c r="G148" s="57">
        <f t="shared" si="65"/>
        <v>0</v>
      </c>
      <c r="H148" s="57">
        <f t="shared" si="65"/>
        <v>1</v>
      </c>
      <c r="I148" s="83">
        <f t="shared" si="21"/>
        <v>476</v>
      </c>
      <c r="J148" s="57">
        <f t="shared" si="66"/>
        <v>193</v>
      </c>
      <c r="K148" s="57">
        <f t="shared" si="66"/>
        <v>141</v>
      </c>
      <c r="L148" s="57">
        <f t="shared" si="66"/>
        <v>102</v>
      </c>
      <c r="M148" s="57">
        <f t="shared" si="66"/>
        <v>144</v>
      </c>
      <c r="N148" s="57">
        <f t="shared" si="66"/>
        <v>2</v>
      </c>
      <c r="O148" s="57">
        <f t="shared" si="66"/>
        <v>4</v>
      </c>
      <c r="P148" s="57">
        <f t="shared" si="66"/>
        <v>1</v>
      </c>
      <c r="Q148" s="58">
        <f t="shared" si="25"/>
        <v>587</v>
      </c>
      <c r="R148" s="57">
        <f t="shared" ref="R148:X148" si="74">SUM(R51:R54)</f>
        <v>347</v>
      </c>
      <c r="S148" s="57">
        <f t="shared" si="74"/>
        <v>261</v>
      </c>
      <c r="T148" s="57">
        <f t="shared" si="74"/>
        <v>176</v>
      </c>
      <c r="U148" s="57">
        <f t="shared" si="74"/>
        <v>266</v>
      </c>
      <c r="V148" s="57">
        <f t="shared" si="74"/>
        <v>7</v>
      </c>
      <c r="W148" s="57">
        <f t="shared" si="74"/>
        <v>4</v>
      </c>
      <c r="X148" s="57">
        <f t="shared" si="74"/>
        <v>2</v>
      </c>
      <c r="Y148" s="58">
        <f t="shared" si="27"/>
        <v>1063</v>
      </c>
    </row>
    <row r="149" spans="1:25" ht="13.5" customHeight="1" x14ac:dyDescent="0.2">
      <c r="A149" s="59">
        <f t="shared" si="24"/>
        <v>0.44791666666666691</v>
      </c>
      <c r="B149" s="57">
        <f t="shared" si="65"/>
        <v>178</v>
      </c>
      <c r="C149" s="57">
        <f t="shared" si="65"/>
        <v>135</v>
      </c>
      <c r="D149" s="57">
        <f t="shared" si="65"/>
        <v>72</v>
      </c>
      <c r="E149" s="57">
        <f t="shared" si="65"/>
        <v>123</v>
      </c>
      <c r="F149" s="57">
        <f t="shared" si="65"/>
        <v>4</v>
      </c>
      <c r="G149" s="57">
        <f t="shared" si="65"/>
        <v>2</v>
      </c>
      <c r="H149" s="57">
        <f t="shared" si="65"/>
        <v>0</v>
      </c>
      <c r="I149" s="83">
        <f t="shared" si="21"/>
        <v>514</v>
      </c>
      <c r="J149" s="57">
        <f t="shared" si="66"/>
        <v>194</v>
      </c>
      <c r="K149" s="57">
        <f t="shared" si="66"/>
        <v>125</v>
      </c>
      <c r="L149" s="57">
        <f t="shared" si="66"/>
        <v>82</v>
      </c>
      <c r="M149" s="57">
        <f t="shared" si="66"/>
        <v>134</v>
      </c>
      <c r="N149" s="57">
        <f t="shared" si="66"/>
        <v>4</v>
      </c>
      <c r="O149" s="57">
        <f t="shared" si="66"/>
        <v>4</v>
      </c>
      <c r="P149" s="57">
        <f t="shared" si="66"/>
        <v>1</v>
      </c>
      <c r="Q149" s="58">
        <f t="shared" si="25"/>
        <v>544</v>
      </c>
      <c r="R149" s="57">
        <f t="shared" ref="R149:X149" si="75">SUM(R52:R55)</f>
        <v>372</v>
      </c>
      <c r="S149" s="57">
        <f t="shared" si="75"/>
        <v>260</v>
      </c>
      <c r="T149" s="57">
        <f t="shared" si="75"/>
        <v>154</v>
      </c>
      <c r="U149" s="57">
        <f t="shared" si="75"/>
        <v>257</v>
      </c>
      <c r="V149" s="57">
        <f t="shared" si="75"/>
        <v>8</v>
      </c>
      <c r="W149" s="57">
        <f t="shared" si="75"/>
        <v>6</v>
      </c>
      <c r="X149" s="57">
        <f t="shared" si="75"/>
        <v>1</v>
      </c>
      <c r="Y149" s="58">
        <f t="shared" si="27"/>
        <v>1058</v>
      </c>
    </row>
    <row r="150" spans="1:25" ht="13.5" customHeight="1" x14ac:dyDescent="0.2">
      <c r="A150" s="59">
        <f t="shared" si="24"/>
        <v>0.45833333333333359</v>
      </c>
      <c r="B150" s="57">
        <f t="shared" ref="B150:H150" si="76">SUM(B53:B56)</f>
        <v>204</v>
      </c>
      <c r="C150" s="57">
        <f t="shared" si="76"/>
        <v>124</v>
      </c>
      <c r="D150" s="57">
        <f t="shared" si="76"/>
        <v>57</v>
      </c>
      <c r="E150" s="57">
        <f t="shared" si="76"/>
        <v>118</v>
      </c>
      <c r="F150" s="57">
        <f t="shared" si="76"/>
        <v>5</v>
      </c>
      <c r="G150" s="57">
        <f t="shared" si="76"/>
        <v>2</v>
      </c>
      <c r="H150" s="57">
        <f t="shared" si="76"/>
        <v>0</v>
      </c>
      <c r="I150" s="83">
        <f t="shared" ref="I150:I198" si="77">SUM(B150:H150)</f>
        <v>510</v>
      </c>
      <c r="J150" s="57">
        <f t="shared" ref="J150:P150" si="78">SUM(J53:J56)</f>
        <v>196</v>
      </c>
      <c r="K150" s="57">
        <f t="shared" si="78"/>
        <v>126</v>
      </c>
      <c r="L150" s="57">
        <f t="shared" si="78"/>
        <v>80</v>
      </c>
      <c r="M150" s="57">
        <f t="shared" si="78"/>
        <v>148</v>
      </c>
      <c r="N150" s="57">
        <f t="shared" si="78"/>
        <v>4</v>
      </c>
      <c r="O150" s="57">
        <f t="shared" si="78"/>
        <v>3</v>
      </c>
      <c r="P150" s="57">
        <f t="shared" si="78"/>
        <v>1</v>
      </c>
      <c r="Q150" s="58">
        <f t="shared" ref="Q150:Q198" si="79">SUM(J150:P150)</f>
        <v>558</v>
      </c>
      <c r="R150" s="57">
        <f t="shared" ref="R150:X150" si="80">SUM(R53:R56)</f>
        <v>400</v>
      </c>
      <c r="S150" s="57">
        <f t="shared" si="80"/>
        <v>250</v>
      </c>
      <c r="T150" s="57">
        <f t="shared" si="80"/>
        <v>137</v>
      </c>
      <c r="U150" s="57">
        <f t="shared" si="80"/>
        <v>266</v>
      </c>
      <c r="V150" s="57">
        <f t="shared" si="80"/>
        <v>9</v>
      </c>
      <c r="W150" s="57">
        <f t="shared" si="80"/>
        <v>5</v>
      </c>
      <c r="X150" s="57">
        <f t="shared" si="80"/>
        <v>1</v>
      </c>
      <c r="Y150" s="58">
        <f t="shared" si="27"/>
        <v>1068</v>
      </c>
    </row>
    <row r="151" spans="1:25" ht="13.5" customHeight="1" x14ac:dyDescent="0.2">
      <c r="A151" s="59">
        <f t="shared" si="24"/>
        <v>0.46875000000000028</v>
      </c>
      <c r="B151" s="57">
        <f t="shared" ref="B151:H151" si="81">SUM(B54:B57)</f>
        <v>226</v>
      </c>
      <c r="C151" s="57">
        <f t="shared" si="81"/>
        <v>133</v>
      </c>
      <c r="D151" s="57">
        <f t="shared" si="81"/>
        <v>54</v>
      </c>
      <c r="E151" s="57">
        <f t="shared" si="81"/>
        <v>116</v>
      </c>
      <c r="F151" s="57">
        <f t="shared" si="81"/>
        <v>4</v>
      </c>
      <c r="G151" s="57">
        <f t="shared" si="81"/>
        <v>3</v>
      </c>
      <c r="H151" s="57">
        <f t="shared" si="81"/>
        <v>0</v>
      </c>
      <c r="I151" s="83">
        <f t="shared" si="77"/>
        <v>536</v>
      </c>
      <c r="J151" s="57">
        <f t="shared" ref="J151:P151" si="82">SUM(J54:J57)</f>
        <v>205</v>
      </c>
      <c r="K151" s="57">
        <f t="shared" si="82"/>
        <v>126</v>
      </c>
      <c r="L151" s="57">
        <f t="shared" si="82"/>
        <v>67</v>
      </c>
      <c r="M151" s="57">
        <f t="shared" si="82"/>
        <v>153</v>
      </c>
      <c r="N151" s="57">
        <f t="shared" si="82"/>
        <v>5</v>
      </c>
      <c r="O151" s="57">
        <f t="shared" si="82"/>
        <v>2</v>
      </c>
      <c r="P151" s="57">
        <f t="shared" si="82"/>
        <v>0</v>
      </c>
      <c r="Q151" s="58">
        <f t="shared" si="79"/>
        <v>558</v>
      </c>
      <c r="R151" s="57">
        <f t="shared" ref="R151:X151" si="83">SUM(R54:R57)</f>
        <v>431</v>
      </c>
      <c r="S151" s="57">
        <f t="shared" si="83"/>
        <v>259</v>
      </c>
      <c r="T151" s="57">
        <f t="shared" si="83"/>
        <v>121</v>
      </c>
      <c r="U151" s="57">
        <f t="shared" si="83"/>
        <v>269</v>
      </c>
      <c r="V151" s="57">
        <f t="shared" si="83"/>
        <v>9</v>
      </c>
      <c r="W151" s="57">
        <f t="shared" si="83"/>
        <v>5</v>
      </c>
      <c r="X151" s="57">
        <f t="shared" si="83"/>
        <v>0</v>
      </c>
      <c r="Y151" s="58">
        <f t="shared" si="27"/>
        <v>1094</v>
      </c>
    </row>
    <row r="152" spans="1:25" ht="13.5" customHeight="1" x14ac:dyDescent="0.2">
      <c r="A152" s="59">
        <f t="shared" si="24"/>
        <v>0.47916666666666696</v>
      </c>
      <c r="B152" s="57">
        <f t="shared" ref="B152:H152" si="84">SUM(B55:B58)</f>
        <v>248</v>
      </c>
      <c r="C152" s="57">
        <f t="shared" si="84"/>
        <v>143</v>
      </c>
      <c r="D152" s="57">
        <f t="shared" si="84"/>
        <v>52</v>
      </c>
      <c r="E152" s="57">
        <f t="shared" si="84"/>
        <v>113</v>
      </c>
      <c r="F152" s="57">
        <f t="shared" si="84"/>
        <v>4</v>
      </c>
      <c r="G152" s="57">
        <f t="shared" si="84"/>
        <v>3</v>
      </c>
      <c r="H152" s="57">
        <f t="shared" si="84"/>
        <v>0</v>
      </c>
      <c r="I152" s="83">
        <f t="shared" si="77"/>
        <v>563</v>
      </c>
      <c r="J152" s="57">
        <f t="shared" ref="J152:P152" si="85">SUM(J55:J58)</f>
        <v>209</v>
      </c>
      <c r="K152" s="57">
        <f t="shared" si="85"/>
        <v>127</v>
      </c>
      <c r="L152" s="57">
        <f t="shared" si="85"/>
        <v>62</v>
      </c>
      <c r="M152" s="57">
        <f t="shared" si="85"/>
        <v>147</v>
      </c>
      <c r="N152" s="57">
        <f t="shared" si="85"/>
        <v>6</v>
      </c>
      <c r="O152" s="57">
        <f t="shared" si="85"/>
        <v>2</v>
      </c>
      <c r="P152" s="57">
        <f t="shared" si="85"/>
        <v>1</v>
      </c>
      <c r="Q152" s="58">
        <f t="shared" si="79"/>
        <v>554</v>
      </c>
      <c r="R152" s="57">
        <f t="shared" ref="R152:X152" si="86">SUM(R55:R58)</f>
        <v>457</v>
      </c>
      <c r="S152" s="57">
        <f t="shared" si="86"/>
        <v>270</v>
      </c>
      <c r="T152" s="57">
        <f t="shared" si="86"/>
        <v>114</v>
      </c>
      <c r="U152" s="57">
        <f t="shared" si="86"/>
        <v>260</v>
      </c>
      <c r="V152" s="57">
        <f t="shared" si="86"/>
        <v>10</v>
      </c>
      <c r="W152" s="57">
        <f t="shared" si="86"/>
        <v>5</v>
      </c>
      <c r="X152" s="57">
        <f t="shared" si="86"/>
        <v>1</v>
      </c>
      <c r="Y152" s="58">
        <f t="shared" si="27"/>
        <v>1117</v>
      </c>
    </row>
    <row r="153" spans="1:25" ht="13.5" customHeight="1" x14ac:dyDescent="0.2">
      <c r="A153" s="59">
        <f t="shared" si="24"/>
        <v>0.48958333333333365</v>
      </c>
      <c r="B153" s="57">
        <f t="shared" ref="B153:H153" si="87">SUM(B56:B59)</f>
        <v>274</v>
      </c>
      <c r="C153" s="57">
        <f t="shared" si="87"/>
        <v>139</v>
      </c>
      <c r="D153" s="57">
        <f t="shared" si="87"/>
        <v>55</v>
      </c>
      <c r="E153" s="57">
        <f t="shared" si="87"/>
        <v>118</v>
      </c>
      <c r="F153" s="57">
        <f t="shared" si="87"/>
        <v>4</v>
      </c>
      <c r="G153" s="57">
        <f t="shared" si="87"/>
        <v>1</v>
      </c>
      <c r="H153" s="57">
        <f t="shared" si="87"/>
        <v>0</v>
      </c>
      <c r="I153" s="83">
        <f t="shared" si="77"/>
        <v>591</v>
      </c>
      <c r="J153" s="57">
        <f t="shared" ref="J153:P153" si="88">SUM(J56:J59)</f>
        <v>213</v>
      </c>
      <c r="K153" s="57">
        <f t="shared" si="88"/>
        <v>135</v>
      </c>
      <c r="L153" s="57">
        <f t="shared" si="88"/>
        <v>65</v>
      </c>
      <c r="M153" s="57">
        <f t="shared" si="88"/>
        <v>148</v>
      </c>
      <c r="N153" s="57">
        <f t="shared" si="88"/>
        <v>4</v>
      </c>
      <c r="O153" s="57">
        <f t="shared" si="88"/>
        <v>2</v>
      </c>
      <c r="P153" s="57">
        <f t="shared" si="88"/>
        <v>1</v>
      </c>
      <c r="Q153" s="58">
        <f t="shared" si="79"/>
        <v>568</v>
      </c>
      <c r="R153" s="57">
        <f t="shared" ref="R153:X153" si="89">SUM(R56:R59)</f>
        <v>487</v>
      </c>
      <c r="S153" s="57">
        <f t="shared" si="89"/>
        <v>274</v>
      </c>
      <c r="T153" s="57">
        <f t="shared" si="89"/>
        <v>120</v>
      </c>
      <c r="U153" s="57">
        <f t="shared" si="89"/>
        <v>266</v>
      </c>
      <c r="V153" s="57">
        <f t="shared" si="89"/>
        <v>8</v>
      </c>
      <c r="W153" s="57">
        <f t="shared" si="89"/>
        <v>3</v>
      </c>
      <c r="X153" s="57">
        <f t="shared" si="89"/>
        <v>1</v>
      </c>
      <c r="Y153" s="58">
        <f t="shared" si="27"/>
        <v>1159</v>
      </c>
    </row>
    <row r="154" spans="1:25" ht="13.5" customHeight="1" x14ac:dyDescent="0.2">
      <c r="A154" s="59">
        <f t="shared" si="24"/>
        <v>0.50000000000000033</v>
      </c>
      <c r="B154" s="57">
        <f t="shared" ref="B154:H154" si="90">SUM(B57:B60)</f>
        <v>261</v>
      </c>
      <c r="C154" s="57">
        <f t="shared" si="90"/>
        <v>134</v>
      </c>
      <c r="D154" s="57">
        <f t="shared" si="90"/>
        <v>60</v>
      </c>
      <c r="E154" s="57">
        <f t="shared" si="90"/>
        <v>119</v>
      </c>
      <c r="F154" s="57">
        <f t="shared" si="90"/>
        <v>3</v>
      </c>
      <c r="G154" s="57">
        <f t="shared" si="90"/>
        <v>1</v>
      </c>
      <c r="H154" s="57">
        <f t="shared" si="90"/>
        <v>0</v>
      </c>
      <c r="I154" s="83">
        <f t="shared" si="77"/>
        <v>578</v>
      </c>
      <c r="J154" s="57">
        <f t="shared" ref="J154:P154" si="91">SUM(J57:J60)</f>
        <v>217</v>
      </c>
      <c r="K154" s="57">
        <f t="shared" si="91"/>
        <v>144</v>
      </c>
      <c r="L154" s="57">
        <f t="shared" si="91"/>
        <v>63</v>
      </c>
      <c r="M154" s="57">
        <f t="shared" si="91"/>
        <v>142</v>
      </c>
      <c r="N154" s="57">
        <f t="shared" si="91"/>
        <v>4</v>
      </c>
      <c r="O154" s="57">
        <f t="shared" si="91"/>
        <v>2</v>
      </c>
      <c r="P154" s="57">
        <f t="shared" si="91"/>
        <v>1</v>
      </c>
      <c r="Q154" s="58">
        <f t="shared" si="79"/>
        <v>573</v>
      </c>
      <c r="R154" s="57">
        <f t="shared" ref="R154:X154" si="92">SUM(R57:R60)</f>
        <v>478</v>
      </c>
      <c r="S154" s="57">
        <f t="shared" si="92"/>
        <v>278</v>
      </c>
      <c r="T154" s="57">
        <f t="shared" si="92"/>
        <v>123</v>
      </c>
      <c r="U154" s="57">
        <f t="shared" si="92"/>
        <v>261</v>
      </c>
      <c r="V154" s="57">
        <f t="shared" si="92"/>
        <v>7</v>
      </c>
      <c r="W154" s="57">
        <f t="shared" si="92"/>
        <v>3</v>
      </c>
      <c r="X154" s="57">
        <f t="shared" si="92"/>
        <v>1</v>
      </c>
      <c r="Y154" s="58">
        <f t="shared" si="27"/>
        <v>1151</v>
      </c>
    </row>
    <row r="155" spans="1:25" ht="13.5" customHeight="1" x14ac:dyDescent="0.2">
      <c r="A155" s="59">
        <f t="shared" si="24"/>
        <v>0.51041666666666696</v>
      </c>
      <c r="B155" s="57">
        <f t="shared" ref="B155:H155" si="93">SUM(B58:B61)</f>
        <v>283</v>
      </c>
      <c r="C155" s="57">
        <f t="shared" si="93"/>
        <v>146</v>
      </c>
      <c r="D155" s="57">
        <f t="shared" si="93"/>
        <v>54</v>
      </c>
      <c r="E155" s="57">
        <f t="shared" si="93"/>
        <v>111</v>
      </c>
      <c r="F155" s="57">
        <f t="shared" si="93"/>
        <v>4</v>
      </c>
      <c r="G155" s="57">
        <f t="shared" si="93"/>
        <v>2</v>
      </c>
      <c r="H155" s="57">
        <f t="shared" si="93"/>
        <v>0</v>
      </c>
      <c r="I155" s="83">
        <f t="shared" si="77"/>
        <v>600</v>
      </c>
      <c r="J155" s="57">
        <f t="shared" ref="J155:P155" si="94">SUM(J58:J61)</f>
        <v>228</v>
      </c>
      <c r="K155" s="57">
        <f t="shared" si="94"/>
        <v>153</v>
      </c>
      <c r="L155" s="57">
        <f t="shared" si="94"/>
        <v>75</v>
      </c>
      <c r="M155" s="57">
        <f t="shared" si="94"/>
        <v>142</v>
      </c>
      <c r="N155" s="57">
        <f t="shared" si="94"/>
        <v>3</v>
      </c>
      <c r="O155" s="57">
        <f t="shared" si="94"/>
        <v>2</v>
      </c>
      <c r="P155" s="57">
        <f t="shared" si="94"/>
        <v>1</v>
      </c>
      <c r="Q155" s="58">
        <f t="shared" si="79"/>
        <v>604</v>
      </c>
      <c r="R155" s="57">
        <f t="shared" ref="R155:X155" si="95">SUM(R58:R61)</f>
        <v>511</v>
      </c>
      <c r="S155" s="57">
        <f t="shared" si="95"/>
        <v>299</v>
      </c>
      <c r="T155" s="57">
        <f t="shared" si="95"/>
        <v>129</v>
      </c>
      <c r="U155" s="57">
        <f t="shared" si="95"/>
        <v>253</v>
      </c>
      <c r="V155" s="57">
        <f t="shared" si="95"/>
        <v>7</v>
      </c>
      <c r="W155" s="57">
        <f t="shared" si="95"/>
        <v>4</v>
      </c>
      <c r="X155" s="57">
        <f t="shared" si="95"/>
        <v>1</v>
      </c>
      <c r="Y155" s="58">
        <f t="shared" si="27"/>
        <v>1204</v>
      </c>
    </row>
    <row r="156" spans="1:25" ht="13.5" customHeight="1" x14ac:dyDescent="0.2">
      <c r="A156" s="59">
        <f t="shared" si="24"/>
        <v>0.52083333333333359</v>
      </c>
      <c r="B156" s="57">
        <f t="shared" ref="B156:H156" si="96">SUM(B59:B62)</f>
        <v>279</v>
      </c>
      <c r="C156" s="57">
        <f t="shared" si="96"/>
        <v>143</v>
      </c>
      <c r="D156" s="57">
        <f t="shared" si="96"/>
        <v>59</v>
      </c>
      <c r="E156" s="57">
        <f t="shared" si="96"/>
        <v>116</v>
      </c>
      <c r="F156" s="57">
        <f t="shared" si="96"/>
        <v>4</v>
      </c>
      <c r="G156" s="57">
        <f t="shared" si="96"/>
        <v>3</v>
      </c>
      <c r="H156" s="57">
        <f t="shared" si="96"/>
        <v>0</v>
      </c>
      <c r="I156" s="83">
        <f t="shared" si="77"/>
        <v>604</v>
      </c>
      <c r="J156" s="57">
        <f t="shared" ref="J156:P156" si="97">SUM(J59:J62)</f>
        <v>256</v>
      </c>
      <c r="K156" s="57">
        <f t="shared" si="97"/>
        <v>154</v>
      </c>
      <c r="L156" s="57">
        <f t="shared" si="97"/>
        <v>75</v>
      </c>
      <c r="M156" s="57">
        <f t="shared" si="97"/>
        <v>155</v>
      </c>
      <c r="N156" s="57">
        <f t="shared" si="97"/>
        <v>3</v>
      </c>
      <c r="O156" s="57">
        <f t="shared" si="97"/>
        <v>3</v>
      </c>
      <c r="P156" s="57">
        <f t="shared" si="97"/>
        <v>0</v>
      </c>
      <c r="Q156" s="58">
        <f t="shared" si="79"/>
        <v>646</v>
      </c>
      <c r="R156" s="57">
        <f t="shared" ref="R156:X156" si="98">SUM(R59:R62)</f>
        <v>535</v>
      </c>
      <c r="S156" s="57">
        <f t="shared" si="98"/>
        <v>297</v>
      </c>
      <c r="T156" s="57">
        <f t="shared" si="98"/>
        <v>134</v>
      </c>
      <c r="U156" s="57">
        <f t="shared" si="98"/>
        <v>271</v>
      </c>
      <c r="V156" s="57">
        <f t="shared" si="98"/>
        <v>7</v>
      </c>
      <c r="W156" s="57">
        <f t="shared" si="98"/>
        <v>6</v>
      </c>
      <c r="X156" s="57">
        <f t="shared" si="98"/>
        <v>0</v>
      </c>
      <c r="Y156" s="58">
        <f t="shared" si="27"/>
        <v>1250</v>
      </c>
    </row>
    <row r="157" spans="1:25" ht="13.5" customHeight="1" x14ac:dyDescent="0.2">
      <c r="A157" s="59">
        <f t="shared" si="24"/>
        <v>0.53125000000000022</v>
      </c>
      <c r="B157" s="57">
        <f t="shared" ref="B157:H157" si="99">SUM(B60:B63)</f>
        <v>256</v>
      </c>
      <c r="C157" s="57">
        <f t="shared" si="99"/>
        <v>130</v>
      </c>
      <c r="D157" s="57">
        <f t="shared" si="99"/>
        <v>56</v>
      </c>
      <c r="E157" s="57">
        <f t="shared" si="99"/>
        <v>113</v>
      </c>
      <c r="F157" s="57">
        <f t="shared" si="99"/>
        <v>4</v>
      </c>
      <c r="G157" s="57">
        <f t="shared" si="99"/>
        <v>5</v>
      </c>
      <c r="H157" s="57">
        <f t="shared" si="99"/>
        <v>0</v>
      </c>
      <c r="I157" s="83">
        <f t="shared" si="77"/>
        <v>564</v>
      </c>
      <c r="J157" s="57">
        <f t="shared" ref="J157:P157" si="100">SUM(J60:J63)</f>
        <v>289</v>
      </c>
      <c r="K157" s="57">
        <f t="shared" si="100"/>
        <v>166</v>
      </c>
      <c r="L157" s="57">
        <f t="shared" si="100"/>
        <v>85</v>
      </c>
      <c r="M157" s="57">
        <f t="shared" si="100"/>
        <v>176</v>
      </c>
      <c r="N157" s="57">
        <f t="shared" si="100"/>
        <v>3</v>
      </c>
      <c r="O157" s="57">
        <f t="shared" si="100"/>
        <v>7</v>
      </c>
      <c r="P157" s="57">
        <f t="shared" si="100"/>
        <v>0</v>
      </c>
      <c r="Q157" s="58">
        <f t="shared" si="79"/>
        <v>726</v>
      </c>
      <c r="R157" s="57">
        <f t="shared" ref="R157:X157" si="101">SUM(R60:R63)</f>
        <v>545</v>
      </c>
      <c r="S157" s="57">
        <f t="shared" si="101"/>
        <v>296</v>
      </c>
      <c r="T157" s="57">
        <f t="shared" si="101"/>
        <v>141</v>
      </c>
      <c r="U157" s="57">
        <f t="shared" si="101"/>
        <v>289</v>
      </c>
      <c r="V157" s="57">
        <f t="shared" si="101"/>
        <v>7</v>
      </c>
      <c r="W157" s="57">
        <f t="shared" si="101"/>
        <v>12</v>
      </c>
      <c r="X157" s="57">
        <f t="shared" si="101"/>
        <v>0</v>
      </c>
      <c r="Y157" s="58">
        <f t="shared" si="27"/>
        <v>1290</v>
      </c>
    </row>
    <row r="158" spans="1:25" ht="13.5" customHeight="1" x14ac:dyDescent="0.2">
      <c r="A158" s="59">
        <f t="shared" si="24"/>
        <v>0.54166666666666685</v>
      </c>
      <c r="B158" s="57">
        <f t="shared" ref="B158:H158" si="102">SUM(B61:B64)</f>
        <v>265</v>
      </c>
      <c r="C158" s="57">
        <f t="shared" si="102"/>
        <v>142</v>
      </c>
      <c r="D158" s="57">
        <f t="shared" si="102"/>
        <v>61</v>
      </c>
      <c r="E158" s="57">
        <f t="shared" si="102"/>
        <v>116</v>
      </c>
      <c r="F158" s="57">
        <f t="shared" si="102"/>
        <v>4</v>
      </c>
      <c r="G158" s="57">
        <f t="shared" si="102"/>
        <v>6</v>
      </c>
      <c r="H158" s="57">
        <f t="shared" si="102"/>
        <v>0</v>
      </c>
      <c r="I158" s="83">
        <f t="shared" si="77"/>
        <v>594</v>
      </c>
      <c r="J158" s="57">
        <f t="shared" ref="J158:P158" si="103">SUM(J61:J64)</f>
        <v>291</v>
      </c>
      <c r="K158" s="57">
        <f t="shared" si="103"/>
        <v>151</v>
      </c>
      <c r="L158" s="57">
        <f t="shared" si="103"/>
        <v>87</v>
      </c>
      <c r="M158" s="57">
        <f t="shared" si="103"/>
        <v>184</v>
      </c>
      <c r="N158" s="57">
        <f t="shared" si="103"/>
        <v>3</v>
      </c>
      <c r="O158" s="57">
        <f t="shared" si="103"/>
        <v>8</v>
      </c>
      <c r="P158" s="57">
        <f t="shared" si="103"/>
        <v>0</v>
      </c>
      <c r="Q158" s="58">
        <f t="shared" si="79"/>
        <v>724</v>
      </c>
      <c r="R158" s="57">
        <f t="shared" ref="R158:X158" si="104">SUM(R61:R64)</f>
        <v>556</v>
      </c>
      <c r="S158" s="57">
        <f t="shared" si="104"/>
        <v>293</v>
      </c>
      <c r="T158" s="57">
        <f t="shared" si="104"/>
        <v>148</v>
      </c>
      <c r="U158" s="57">
        <f t="shared" si="104"/>
        <v>300</v>
      </c>
      <c r="V158" s="57">
        <f t="shared" si="104"/>
        <v>7</v>
      </c>
      <c r="W158" s="57">
        <f t="shared" si="104"/>
        <v>14</v>
      </c>
      <c r="X158" s="57">
        <f t="shared" si="104"/>
        <v>0</v>
      </c>
      <c r="Y158" s="58">
        <f t="shared" si="27"/>
        <v>1318</v>
      </c>
    </row>
    <row r="159" spans="1:25" ht="13.5" customHeight="1" x14ac:dyDescent="0.2">
      <c r="A159" s="59">
        <f t="shared" si="24"/>
        <v>0.55208333333333348</v>
      </c>
      <c r="B159" s="57">
        <f t="shared" ref="B159:H159" si="105">SUM(B62:B65)</f>
        <v>334</v>
      </c>
      <c r="C159" s="57">
        <f t="shared" si="105"/>
        <v>141</v>
      </c>
      <c r="D159" s="57">
        <f t="shared" si="105"/>
        <v>66</v>
      </c>
      <c r="E159" s="57">
        <f t="shared" si="105"/>
        <v>116</v>
      </c>
      <c r="F159" s="57">
        <f t="shared" si="105"/>
        <v>4</v>
      </c>
      <c r="G159" s="57">
        <f t="shared" si="105"/>
        <v>5</v>
      </c>
      <c r="H159" s="57">
        <f t="shared" si="105"/>
        <v>0</v>
      </c>
      <c r="I159" s="83">
        <f t="shared" si="77"/>
        <v>666</v>
      </c>
      <c r="J159" s="57">
        <f t="shared" ref="J159:P159" si="106">SUM(J62:J65)</f>
        <v>269</v>
      </c>
      <c r="K159" s="57">
        <f t="shared" si="106"/>
        <v>147</v>
      </c>
      <c r="L159" s="57">
        <f t="shared" si="106"/>
        <v>85</v>
      </c>
      <c r="M159" s="57">
        <f t="shared" si="106"/>
        <v>206</v>
      </c>
      <c r="N159" s="57">
        <f t="shared" si="106"/>
        <v>4</v>
      </c>
      <c r="O159" s="57">
        <f t="shared" si="106"/>
        <v>9</v>
      </c>
      <c r="P159" s="57">
        <f t="shared" si="106"/>
        <v>0</v>
      </c>
      <c r="Q159" s="58">
        <f t="shared" si="79"/>
        <v>720</v>
      </c>
      <c r="R159" s="57">
        <f t="shared" ref="R159:X159" si="107">SUM(R62:R65)</f>
        <v>603</v>
      </c>
      <c r="S159" s="57">
        <f t="shared" si="107"/>
        <v>288</v>
      </c>
      <c r="T159" s="57">
        <f t="shared" si="107"/>
        <v>151</v>
      </c>
      <c r="U159" s="57">
        <f t="shared" si="107"/>
        <v>322</v>
      </c>
      <c r="V159" s="57">
        <f t="shared" si="107"/>
        <v>8</v>
      </c>
      <c r="W159" s="57">
        <f t="shared" si="107"/>
        <v>14</v>
      </c>
      <c r="X159" s="57">
        <f t="shared" si="107"/>
        <v>0</v>
      </c>
      <c r="Y159" s="58">
        <f t="shared" si="27"/>
        <v>1386</v>
      </c>
    </row>
    <row r="160" spans="1:25" ht="13.5" customHeight="1" x14ac:dyDescent="0.2">
      <c r="A160" s="59">
        <f t="shared" si="24"/>
        <v>0.56250000000000011</v>
      </c>
      <c r="B160" s="57">
        <f t="shared" ref="B160:H160" si="108">SUM(B63:B66)</f>
        <v>344</v>
      </c>
      <c r="C160" s="57">
        <f t="shared" si="108"/>
        <v>143</v>
      </c>
      <c r="D160" s="57">
        <f t="shared" si="108"/>
        <v>68</v>
      </c>
      <c r="E160" s="57">
        <f t="shared" si="108"/>
        <v>113</v>
      </c>
      <c r="F160" s="57">
        <f t="shared" si="108"/>
        <v>4</v>
      </c>
      <c r="G160" s="57">
        <f t="shared" si="108"/>
        <v>5</v>
      </c>
      <c r="H160" s="57">
        <f t="shared" si="108"/>
        <v>1</v>
      </c>
      <c r="I160" s="83">
        <f t="shared" si="77"/>
        <v>678</v>
      </c>
      <c r="J160" s="57">
        <f t="shared" ref="J160:P160" si="109">SUM(J63:J66)</f>
        <v>241</v>
      </c>
      <c r="K160" s="57">
        <f t="shared" si="109"/>
        <v>156</v>
      </c>
      <c r="L160" s="57">
        <f t="shared" si="109"/>
        <v>98</v>
      </c>
      <c r="M160" s="57">
        <f t="shared" si="109"/>
        <v>210</v>
      </c>
      <c r="N160" s="57">
        <f t="shared" si="109"/>
        <v>3</v>
      </c>
      <c r="O160" s="57">
        <f t="shared" si="109"/>
        <v>6</v>
      </c>
      <c r="P160" s="57">
        <f t="shared" si="109"/>
        <v>0</v>
      </c>
      <c r="Q160" s="58">
        <f t="shared" si="79"/>
        <v>714</v>
      </c>
      <c r="R160" s="57">
        <f t="shared" ref="R160:X160" si="110">SUM(R63:R66)</f>
        <v>585</v>
      </c>
      <c r="S160" s="57">
        <f t="shared" si="110"/>
        <v>299</v>
      </c>
      <c r="T160" s="57">
        <f t="shared" si="110"/>
        <v>166</v>
      </c>
      <c r="U160" s="57">
        <f t="shared" si="110"/>
        <v>323</v>
      </c>
      <c r="V160" s="57">
        <f t="shared" si="110"/>
        <v>7</v>
      </c>
      <c r="W160" s="57">
        <f t="shared" si="110"/>
        <v>11</v>
      </c>
      <c r="X160" s="57">
        <f t="shared" si="110"/>
        <v>1</v>
      </c>
      <c r="Y160" s="58">
        <f t="shared" si="27"/>
        <v>1392</v>
      </c>
    </row>
    <row r="161" spans="1:25" ht="13.5" customHeight="1" x14ac:dyDescent="0.2">
      <c r="A161" s="59">
        <f t="shared" si="24"/>
        <v>0.57291666666666674</v>
      </c>
      <c r="B161" s="57">
        <f t="shared" ref="B161:H161" si="111">SUM(B64:B67)</f>
        <v>363</v>
      </c>
      <c r="C161" s="57">
        <f t="shared" si="111"/>
        <v>142</v>
      </c>
      <c r="D161" s="57">
        <f t="shared" si="111"/>
        <v>73</v>
      </c>
      <c r="E161" s="57">
        <f t="shared" si="111"/>
        <v>109</v>
      </c>
      <c r="F161" s="57">
        <f t="shared" si="111"/>
        <v>4</v>
      </c>
      <c r="G161" s="57">
        <f t="shared" si="111"/>
        <v>3</v>
      </c>
      <c r="H161" s="57">
        <f t="shared" si="111"/>
        <v>1</v>
      </c>
      <c r="I161" s="83">
        <f t="shared" si="77"/>
        <v>695</v>
      </c>
      <c r="J161" s="57">
        <f t="shared" ref="J161:P161" si="112">SUM(J64:J67)</f>
        <v>197</v>
      </c>
      <c r="K161" s="57">
        <f t="shared" si="112"/>
        <v>135</v>
      </c>
      <c r="L161" s="57">
        <f t="shared" si="112"/>
        <v>103</v>
      </c>
      <c r="M161" s="57">
        <f t="shared" si="112"/>
        <v>192</v>
      </c>
      <c r="N161" s="57">
        <f t="shared" si="112"/>
        <v>4</v>
      </c>
      <c r="O161" s="57">
        <f t="shared" si="112"/>
        <v>4</v>
      </c>
      <c r="P161" s="57">
        <f t="shared" si="112"/>
        <v>0</v>
      </c>
      <c r="Q161" s="58">
        <f t="shared" si="79"/>
        <v>635</v>
      </c>
      <c r="R161" s="57">
        <f t="shared" ref="R161:X161" si="113">SUM(R64:R67)</f>
        <v>560</v>
      </c>
      <c r="S161" s="57">
        <f t="shared" si="113"/>
        <v>277</v>
      </c>
      <c r="T161" s="57">
        <f t="shared" si="113"/>
        <v>176</v>
      </c>
      <c r="U161" s="57">
        <f t="shared" si="113"/>
        <v>301</v>
      </c>
      <c r="V161" s="57">
        <f t="shared" si="113"/>
        <v>8</v>
      </c>
      <c r="W161" s="57">
        <f t="shared" si="113"/>
        <v>7</v>
      </c>
      <c r="X161" s="57">
        <f t="shared" si="113"/>
        <v>1</v>
      </c>
      <c r="Y161" s="58">
        <f t="shared" si="27"/>
        <v>1330</v>
      </c>
    </row>
    <row r="162" spans="1:25" ht="13.5" customHeight="1" x14ac:dyDescent="0.2">
      <c r="A162" s="59">
        <f t="shared" si="24"/>
        <v>0.58333333333333337</v>
      </c>
      <c r="B162" s="57">
        <f t="shared" ref="B162:H162" si="114">SUM(B65:B68)</f>
        <v>361</v>
      </c>
      <c r="C162" s="57">
        <f t="shared" si="114"/>
        <v>144</v>
      </c>
      <c r="D162" s="57">
        <f t="shared" si="114"/>
        <v>76</v>
      </c>
      <c r="E162" s="57">
        <f t="shared" si="114"/>
        <v>112</v>
      </c>
      <c r="F162" s="57">
        <f t="shared" si="114"/>
        <v>4</v>
      </c>
      <c r="G162" s="57">
        <f t="shared" si="114"/>
        <v>2</v>
      </c>
      <c r="H162" s="57">
        <f t="shared" si="114"/>
        <v>1</v>
      </c>
      <c r="I162" s="83">
        <f t="shared" si="77"/>
        <v>700</v>
      </c>
      <c r="J162" s="57">
        <f t="shared" ref="J162:P162" si="115">SUM(J65:J68)</f>
        <v>193</v>
      </c>
      <c r="K162" s="57">
        <f t="shared" si="115"/>
        <v>140</v>
      </c>
      <c r="L162" s="57">
        <f t="shared" si="115"/>
        <v>109</v>
      </c>
      <c r="M162" s="57">
        <f t="shared" si="115"/>
        <v>178</v>
      </c>
      <c r="N162" s="57">
        <f t="shared" si="115"/>
        <v>4</v>
      </c>
      <c r="O162" s="57">
        <f t="shared" si="115"/>
        <v>4</v>
      </c>
      <c r="P162" s="57">
        <f t="shared" si="115"/>
        <v>0</v>
      </c>
      <c r="Q162" s="58">
        <f t="shared" si="79"/>
        <v>628</v>
      </c>
      <c r="R162" s="57">
        <f t="shared" ref="R162:X162" si="116">SUM(R65:R68)</f>
        <v>554</v>
      </c>
      <c r="S162" s="57">
        <f t="shared" si="116"/>
        <v>284</v>
      </c>
      <c r="T162" s="57">
        <f t="shared" si="116"/>
        <v>185</v>
      </c>
      <c r="U162" s="57">
        <f t="shared" si="116"/>
        <v>290</v>
      </c>
      <c r="V162" s="57">
        <f t="shared" si="116"/>
        <v>8</v>
      </c>
      <c r="W162" s="57">
        <f t="shared" si="116"/>
        <v>6</v>
      </c>
      <c r="X162" s="57">
        <f t="shared" si="116"/>
        <v>1</v>
      </c>
      <c r="Y162" s="58">
        <f t="shared" si="27"/>
        <v>1328</v>
      </c>
    </row>
    <row r="163" spans="1:25" ht="13.5" customHeight="1" x14ac:dyDescent="0.2">
      <c r="A163" s="59">
        <f t="shared" si="24"/>
        <v>0.59375</v>
      </c>
      <c r="B163" s="57">
        <f t="shared" ref="B163:H163" si="117">SUM(B66:B69)</f>
        <v>293</v>
      </c>
      <c r="C163" s="57">
        <f t="shared" si="117"/>
        <v>137</v>
      </c>
      <c r="D163" s="57">
        <f t="shared" si="117"/>
        <v>79</v>
      </c>
      <c r="E163" s="57">
        <f t="shared" si="117"/>
        <v>128</v>
      </c>
      <c r="F163" s="57">
        <f t="shared" si="117"/>
        <v>3</v>
      </c>
      <c r="G163" s="57">
        <f t="shared" si="117"/>
        <v>3</v>
      </c>
      <c r="H163" s="57">
        <f t="shared" si="117"/>
        <v>1</v>
      </c>
      <c r="I163" s="83">
        <f t="shared" si="77"/>
        <v>644</v>
      </c>
      <c r="J163" s="57">
        <f t="shared" ref="J163:P163" si="118">SUM(J66:J69)</f>
        <v>189</v>
      </c>
      <c r="K163" s="57">
        <f t="shared" si="118"/>
        <v>135</v>
      </c>
      <c r="L163" s="57">
        <f t="shared" si="118"/>
        <v>90</v>
      </c>
      <c r="M163" s="57">
        <f t="shared" si="118"/>
        <v>147</v>
      </c>
      <c r="N163" s="57">
        <f t="shared" si="118"/>
        <v>4</v>
      </c>
      <c r="O163" s="57">
        <f t="shared" si="118"/>
        <v>3</v>
      </c>
      <c r="P163" s="57">
        <f t="shared" si="118"/>
        <v>0</v>
      </c>
      <c r="Q163" s="58">
        <f t="shared" si="79"/>
        <v>568</v>
      </c>
      <c r="R163" s="57">
        <f t="shared" ref="R163:X163" si="119">SUM(R66:R69)</f>
        <v>482</v>
      </c>
      <c r="S163" s="57">
        <f t="shared" si="119"/>
        <v>272</v>
      </c>
      <c r="T163" s="57">
        <f t="shared" si="119"/>
        <v>169</v>
      </c>
      <c r="U163" s="57">
        <f t="shared" si="119"/>
        <v>275</v>
      </c>
      <c r="V163" s="57">
        <f t="shared" si="119"/>
        <v>7</v>
      </c>
      <c r="W163" s="57">
        <f t="shared" si="119"/>
        <v>6</v>
      </c>
      <c r="X163" s="57">
        <f t="shared" si="119"/>
        <v>1</v>
      </c>
      <c r="Y163" s="58">
        <f t="shared" si="27"/>
        <v>1212</v>
      </c>
    </row>
    <row r="164" spans="1:25" ht="13.5" customHeight="1" x14ac:dyDescent="0.2">
      <c r="A164" s="59">
        <f t="shared" si="24"/>
        <v>0.60416666666666663</v>
      </c>
      <c r="B164" s="57">
        <f t="shared" ref="B164:H164" si="120">SUM(B67:B70)</f>
        <v>295</v>
      </c>
      <c r="C164" s="57">
        <f t="shared" si="120"/>
        <v>141</v>
      </c>
      <c r="D164" s="57">
        <f t="shared" si="120"/>
        <v>76</v>
      </c>
      <c r="E164" s="57">
        <f t="shared" si="120"/>
        <v>132</v>
      </c>
      <c r="F164" s="57">
        <f t="shared" si="120"/>
        <v>3</v>
      </c>
      <c r="G164" s="57">
        <f t="shared" si="120"/>
        <v>3</v>
      </c>
      <c r="H164" s="57">
        <f t="shared" si="120"/>
        <v>0</v>
      </c>
      <c r="I164" s="83">
        <f t="shared" si="77"/>
        <v>650</v>
      </c>
      <c r="J164" s="57">
        <f t="shared" ref="J164:P164" si="121">SUM(J67:J70)</f>
        <v>181</v>
      </c>
      <c r="K164" s="57">
        <f t="shared" si="121"/>
        <v>132</v>
      </c>
      <c r="L164" s="57">
        <f t="shared" si="121"/>
        <v>80</v>
      </c>
      <c r="M164" s="57">
        <f t="shared" si="121"/>
        <v>129</v>
      </c>
      <c r="N164" s="57">
        <f t="shared" si="121"/>
        <v>4</v>
      </c>
      <c r="O164" s="57">
        <f t="shared" si="121"/>
        <v>5</v>
      </c>
      <c r="P164" s="57">
        <f t="shared" si="121"/>
        <v>0</v>
      </c>
      <c r="Q164" s="58">
        <f t="shared" si="79"/>
        <v>531</v>
      </c>
      <c r="R164" s="57">
        <f t="shared" ref="R164:X164" si="122">SUM(R67:R70)</f>
        <v>476</v>
      </c>
      <c r="S164" s="57">
        <f t="shared" si="122"/>
        <v>273</v>
      </c>
      <c r="T164" s="57">
        <f t="shared" si="122"/>
        <v>156</v>
      </c>
      <c r="U164" s="57">
        <f t="shared" si="122"/>
        <v>261</v>
      </c>
      <c r="V164" s="57">
        <f t="shared" si="122"/>
        <v>7</v>
      </c>
      <c r="W164" s="57">
        <f t="shared" si="122"/>
        <v>8</v>
      </c>
      <c r="X164" s="57">
        <f t="shared" si="122"/>
        <v>0</v>
      </c>
      <c r="Y164" s="58">
        <f t="shared" si="27"/>
        <v>1181</v>
      </c>
    </row>
    <row r="165" spans="1:25" ht="13.5" customHeight="1" x14ac:dyDescent="0.2">
      <c r="A165" s="59">
        <f t="shared" si="24"/>
        <v>0.61458333333333326</v>
      </c>
      <c r="B165" s="57">
        <f t="shared" ref="B165:H165" si="123">SUM(B68:B71)</f>
        <v>317</v>
      </c>
      <c r="C165" s="57">
        <f t="shared" si="123"/>
        <v>155</v>
      </c>
      <c r="D165" s="57">
        <f t="shared" si="123"/>
        <v>74</v>
      </c>
      <c r="E165" s="57">
        <f t="shared" si="123"/>
        <v>135</v>
      </c>
      <c r="F165" s="57">
        <f t="shared" si="123"/>
        <v>6</v>
      </c>
      <c r="G165" s="57">
        <f t="shared" si="123"/>
        <v>4</v>
      </c>
      <c r="H165" s="57">
        <f t="shared" si="123"/>
        <v>0</v>
      </c>
      <c r="I165" s="83">
        <f t="shared" si="77"/>
        <v>691</v>
      </c>
      <c r="J165" s="57">
        <f t="shared" ref="J165:P165" si="124">SUM(J68:J71)</f>
        <v>189</v>
      </c>
      <c r="K165" s="57">
        <f t="shared" si="124"/>
        <v>146</v>
      </c>
      <c r="L165" s="57">
        <f t="shared" si="124"/>
        <v>72</v>
      </c>
      <c r="M165" s="57">
        <f t="shared" si="124"/>
        <v>146</v>
      </c>
      <c r="N165" s="57">
        <f t="shared" si="124"/>
        <v>3</v>
      </c>
      <c r="O165" s="57">
        <f t="shared" si="124"/>
        <v>3</v>
      </c>
      <c r="P165" s="57">
        <f t="shared" si="124"/>
        <v>0</v>
      </c>
      <c r="Q165" s="58">
        <f t="shared" si="79"/>
        <v>559</v>
      </c>
      <c r="R165" s="57">
        <f t="shared" ref="R165:X165" si="125">SUM(R68:R71)</f>
        <v>506</v>
      </c>
      <c r="S165" s="57">
        <f t="shared" si="125"/>
        <v>301</v>
      </c>
      <c r="T165" s="57">
        <f t="shared" si="125"/>
        <v>146</v>
      </c>
      <c r="U165" s="57">
        <f t="shared" si="125"/>
        <v>281</v>
      </c>
      <c r="V165" s="57">
        <f t="shared" si="125"/>
        <v>9</v>
      </c>
      <c r="W165" s="57">
        <f t="shared" si="125"/>
        <v>7</v>
      </c>
      <c r="X165" s="57">
        <f t="shared" si="125"/>
        <v>0</v>
      </c>
      <c r="Y165" s="58">
        <f t="shared" si="27"/>
        <v>1250</v>
      </c>
    </row>
    <row r="166" spans="1:25" ht="13.5" customHeight="1" x14ac:dyDescent="0.2">
      <c r="A166" s="59">
        <f t="shared" si="24"/>
        <v>0.62499999999999989</v>
      </c>
      <c r="B166" s="57">
        <f t="shared" ref="B166:H166" si="126">SUM(B69:B72)</f>
        <v>328</v>
      </c>
      <c r="C166" s="57">
        <f t="shared" si="126"/>
        <v>155</v>
      </c>
      <c r="D166" s="57">
        <f t="shared" si="126"/>
        <v>69</v>
      </c>
      <c r="E166" s="57">
        <f t="shared" si="126"/>
        <v>126</v>
      </c>
      <c r="F166" s="57">
        <f t="shared" si="126"/>
        <v>6</v>
      </c>
      <c r="G166" s="57">
        <f t="shared" si="126"/>
        <v>5</v>
      </c>
      <c r="H166" s="57">
        <f t="shared" si="126"/>
        <v>0</v>
      </c>
      <c r="I166" s="83">
        <f t="shared" si="77"/>
        <v>689</v>
      </c>
      <c r="J166" s="57">
        <f t="shared" ref="J166:P166" si="127">SUM(J69:J72)</f>
        <v>194</v>
      </c>
      <c r="K166" s="57">
        <f t="shared" si="127"/>
        <v>146</v>
      </c>
      <c r="L166" s="57">
        <f t="shared" si="127"/>
        <v>75</v>
      </c>
      <c r="M166" s="57">
        <f t="shared" si="127"/>
        <v>156</v>
      </c>
      <c r="N166" s="57">
        <f t="shared" si="127"/>
        <v>3</v>
      </c>
      <c r="O166" s="57">
        <f t="shared" si="127"/>
        <v>2</v>
      </c>
      <c r="P166" s="57">
        <f t="shared" si="127"/>
        <v>0</v>
      </c>
      <c r="Q166" s="58">
        <f t="shared" si="79"/>
        <v>576</v>
      </c>
      <c r="R166" s="57">
        <f t="shared" ref="R166:X166" si="128">SUM(R69:R72)</f>
        <v>522</v>
      </c>
      <c r="S166" s="57">
        <f t="shared" si="128"/>
        <v>301</v>
      </c>
      <c r="T166" s="57">
        <f t="shared" si="128"/>
        <v>144</v>
      </c>
      <c r="U166" s="57">
        <f t="shared" si="128"/>
        <v>282</v>
      </c>
      <c r="V166" s="57">
        <f t="shared" si="128"/>
        <v>9</v>
      </c>
      <c r="W166" s="57">
        <f t="shared" si="128"/>
        <v>7</v>
      </c>
      <c r="X166" s="57">
        <f t="shared" si="128"/>
        <v>0</v>
      </c>
      <c r="Y166" s="58">
        <f t="shared" si="27"/>
        <v>1265</v>
      </c>
    </row>
    <row r="167" spans="1:25" ht="13.5" customHeight="1" x14ac:dyDescent="0.2">
      <c r="A167" s="59">
        <f t="shared" si="24"/>
        <v>0.63541666666666652</v>
      </c>
      <c r="B167" s="57">
        <f t="shared" ref="B167:H167" si="129">SUM(B70:B73)</f>
        <v>373</v>
      </c>
      <c r="C167" s="57">
        <f t="shared" si="129"/>
        <v>159</v>
      </c>
      <c r="D167" s="57">
        <f t="shared" si="129"/>
        <v>64</v>
      </c>
      <c r="E167" s="57">
        <f t="shared" si="129"/>
        <v>113</v>
      </c>
      <c r="F167" s="57">
        <f t="shared" si="129"/>
        <v>5</v>
      </c>
      <c r="G167" s="57">
        <f t="shared" si="129"/>
        <v>4</v>
      </c>
      <c r="H167" s="57">
        <f t="shared" si="129"/>
        <v>0</v>
      </c>
      <c r="I167" s="83">
        <f t="shared" si="77"/>
        <v>718</v>
      </c>
      <c r="J167" s="57">
        <f t="shared" ref="J167:P167" si="130">SUM(J70:J73)</f>
        <v>193</v>
      </c>
      <c r="K167" s="57">
        <f t="shared" si="130"/>
        <v>146</v>
      </c>
      <c r="L167" s="57">
        <f t="shared" si="130"/>
        <v>84</v>
      </c>
      <c r="M167" s="57">
        <f t="shared" si="130"/>
        <v>162</v>
      </c>
      <c r="N167" s="57">
        <f t="shared" si="130"/>
        <v>2</v>
      </c>
      <c r="O167" s="57">
        <f t="shared" si="130"/>
        <v>4</v>
      </c>
      <c r="P167" s="57">
        <f t="shared" si="130"/>
        <v>0</v>
      </c>
      <c r="Q167" s="58">
        <f t="shared" si="79"/>
        <v>591</v>
      </c>
      <c r="R167" s="57">
        <f t="shared" ref="R167:X167" si="131">SUM(R70:R73)</f>
        <v>566</v>
      </c>
      <c r="S167" s="57">
        <f t="shared" si="131"/>
        <v>305</v>
      </c>
      <c r="T167" s="57">
        <f t="shared" si="131"/>
        <v>148</v>
      </c>
      <c r="U167" s="57">
        <f t="shared" si="131"/>
        <v>275</v>
      </c>
      <c r="V167" s="57">
        <f t="shared" si="131"/>
        <v>7</v>
      </c>
      <c r="W167" s="57">
        <f t="shared" si="131"/>
        <v>8</v>
      </c>
      <c r="X167" s="57">
        <f t="shared" si="131"/>
        <v>0</v>
      </c>
      <c r="Y167" s="58">
        <f t="shared" si="27"/>
        <v>1309</v>
      </c>
    </row>
    <row r="168" spans="1:25" ht="13.5" customHeight="1" x14ac:dyDescent="0.2">
      <c r="A168" s="59">
        <f t="shared" si="24"/>
        <v>0.64583333333333315</v>
      </c>
      <c r="B168" s="57">
        <f t="shared" ref="B168:H168" si="132">SUM(B71:B74)</f>
        <v>415</v>
      </c>
      <c r="C168" s="57">
        <f t="shared" si="132"/>
        <v>153</v>
      </c>
      <c r="D168" s="57">
        <f t="shared" si="132"/>
        <v>59</v>
      </c>
      <c r="E168" s="57">
        <f t="shared" si="132"/>
        <v>108</v>
      </c>
      <c r="F168" s="57">
        <f t="shared" si="132"/>
        <v>6</v>
      </c>
      <c r="G168" s="57">
        <f t="shared" si="132"/>
        <v>6</v>
      </c>
      <c r="H168" s="57">
        <f t="shared" si="132"/>
        <v>1</v>
      </c>
      <c r="I168" s="83">
        <f t="shared" si="77"/>
        <v>748</v>
      </c>
      <c r="J168" s="57">
        <f t="shared" ref="J168:P168" si="133">SUM(J71:J74)</f>
        <v>190</v>
      </c>
      <c r="K168" s="57">
        <f t="shared" si="133"/>
        <v>146</v>
      </c>
      <c r="L168" s="57">
        <f t="shared" si="133"/>
        <v>86</v>
      </c>
      <c r="M168" s="57">
        <f t="shared" si="133"/>
        <v>161</v>
      </c>
      <c r="N168" s="57">
        <f t="shared" si="133"/>
        <v>2</v>
      </c>
      <c r="O168" s="57">
        <f t="shared" si="133"/>
        <v>2</v>
      </c>
      <c r="P168" s="57">
        <f t="shared" si="133"/>
        <v>0</v>
      </c>
      <c r="Q168" s="58">
        <f t="shared" si="79"/>
        <v>587</v>
      </c>
      <c r="R168" s="57">
        <f t="shared" ref="R168:X168" si="134">SUM(R71:R74)</f>
        <v>605</v>
      </c>
      <c r="S168" s="57">
        <f t="shared" si="134"/>
        <v>299</v>
      </c>
      <c r="T168" s="57">
        <f t="shared" si="134"/>
        <v>145</v>
      </c>
      <c r="U168" s="57">
        <f t="shared" si="134"/>
        <v>269</v>
      </c>
      <c r="V168" s="57">
        <f t="shared" si="134"/>
        <v>8</v>
      </c>
      <c r="W168" s="57">
        <f t="shared" si="134"/>
        <v>8</v>
      </c>
      <c r="X168" s="57">
        <f t="shared" si="134"/>
        <v>1</v>
      </c>
      <c r="Y168" s="58">
        <f t="shared" si="27"/>
        <v>1335</v>
      </c>
    </row>
    <row r="169" spans="1:25" ht="13.5" customHeight="1" x14ac:dyDescent="0.2">
      <c r="A169" s="59">
        <f t="shared" si="24"/>
        <v>0.65624999999999978</v>
      </c>
      <c r="B169" s="57">
        <f t="shared" ref="B169:H169" si="135">SUM(B72:B75)</f>
        <v>471</v>
      </c>
      <c r="C169" s="57">
        <f t="shared" si="135"/>
        <v>161</v>
      </c>
      <c r="D169" s="57">
        <f t="shared" si="135"/>
        <v>53</v>
      </c>
      <c r="E169" s="57">
        <f t="shared" si="135"/>
        <v>101</v>
      </c>
      <c r="F169" s="57">
        <f t="shared" si="135"/>
        <v>3</v>
      </c>
      <c r="G169" s="57">
        <f t="shared" si="135"/>
        <v>7</v>
      </c>
      <c r="H169" s="57">
        <f t="shared" si="135"/>
        <v>1</v>
      </c>
      <c r="I169" s="83">
        <f t="shared" si="77"/>
        <v>797</v>
      </c>
      <c r="J169" s="57">
        <f t="shared" ref="J169:P169" si="136">SUM(J72:J75)</f>
        <v>196</v>
      </c>
      <c r="K169" s="57">
        <f t="shared" si="136"/>
        <v>130</v>
      </c>
      <c r="L169" s="57">
        <f t="shared" si="136"/>
        <v>88</v>
      </c>
      <c r="M169" s="57">
        <f t="shared" si="136"/>
        <v>146</v>
      </c>
      <c r="N169" s="57">
        <f t="shared" si="136"/>
        <v>4</v>
      </c>
      <c r="O169" s="57">
        <f t="shared" si="136"/>
        <v>2</v>
      </c>
      <c r="P169" s="57">
        <f t="shared" si="136"/>
        <v>0</v>
      </c>
      <c r="Q169" s="58">
        <f t="shared" si="79"/>
        <v>566</v>
      </c>
      <c r="R169" s="57">
        <f t="shared" ref="R169:X169" si="137">SUM(R72:R75)</f>
        <v>667</v>
      </c>
      <c r="S169" s="57">
        <f t="shared" si="137"/>
        <v>291</v>
      </c>
      <c r="T169" s="57">
        <f t="shared" si="137"/>
        <v>141</v>
      </c>
      <c r="U169" s="57">
        <f t="shared" si="137"/>
        <v>247</v>
      </c>
      <c r="V169" s="57">
        <f t="shared" si="137"/>
        <v>7</v>
      </c>
      <c r="W169" s="57">
        <f t="shared" si="137"/>
        <v>9</v>
      </c>
      <c r="X169" s="57">
        <f t="shared" si="137"/>
        <v>1</v>
      </c>
      <c r="Y169" s="58">
        <f t="shared" si="27"/>
        <v>1363</v>
      </c>
    </row>
    <row r="170" spans="1:25" ht="13.5" customHeight="1" x14ac:dyDescent="0.2">
      <c r="A170" s="59">
        <f t="shared" si="24"/>
        <v>0.66666666666666641</v>
      </c>
      <c r="B170" s="57">
        <f t="shared" ref="B170:H170" si="138">SUM(B73:B76)</f>
        <v>497</v>
      </c>
      <c r="C170" s="57">
        <f t="shared" si="138"/>
        <v>157</v>
      </c>
      <c r="D170" s="57">
        <f t="shared" si="138"/>
        <v>44</v>
      </c>
      <c r="E170" s="57">
        <f t="shared" si="138"/>
        <v>109</v>
      </c>
      <c r="F170" s="57">
        <f t="shared" si="138"/>
        <v>3</v>
      </c>
      <c r="G170" s="57">
        <f t="shared" si="138"/>
        <v>6</v>
      </c>
      <c r="H170" s="57">
        <f t="shared" si="138"/>
        <v>1</v>
      </c>
      <c r="I170" s="83">
        <f t="shared" si="77"/>
        <v>817</v>
      </c>
      <c r="J170" s="57">
        <f t="shared" ref="J170:P170" si="139">SUM(J73:J76)</f>
        <v>194</v>
      </c>
      <c r="K170" s="57">
        <f t="shared" si="139"/>
        <v>121</v>
      </c>
      <c r="L170" s="57">
        <f t="shared" si="139"/>
        <v>80</v>
      </c>
      <c r="M170" s="57">
        <f t="shared" si="139"/>
        <v>137</v>
      </c>
      <c r="N170" s="57">
        <f t="shared" si="139"/>
        <v>3</v>
      </c>
      <c r="O170" s="57">
        <f t="shared" si="139"/>
        <v>5</v>
      </c>
      <c r="P170" s="57">
        <f t="shared" si="139"/>
        <v>0</v>
      </c>
      <c r="Q170" s="58">
        <f t="shared" si="79"/>
        <v>540</v>
      </c>
      <c r="R170" s="57">
        <f t="shared" ref="R170:X170" si="140">SUM(R73:R76)</f>
        <v>691</v>
      </c>
      <c r="S170" s="57">
        <f t="shared" si="140"/>
        <v>278</v>
      </c>
      <c r="T170" s="57">
        <f t="shared" si="140"/>
        <v>124</v>
      </c>
      <c r="U170" s="57">
        <f t="shared" si="140"/>
        <v>246</v>
      </c>
      <c r="V170" s="57">
        <f t="shared" si="140"/>
        <v>6</v>
      </c>
      <c r="W170" s="57">
        <f t="shared" si="140"/>
        <v>11</v>
      </c>
      <c r="X170" s="57">
        <f t="shared" si="140"/>
        <v>1</v>
      </c>
      <c r="Y170" s="58">
        <f t="shared" si="27"/>
        <v>1357</v>
      </c>
    </row>
    <row r="171" spans="1:25" ht="13.5" customHeight="1" x14ac:dyDescent="0.2">
      <c r="A171" s="59">
        <f t="shared" ref="A171:A198" si="141">A74</f>
        <v>0.67708333333333304</v>
      </c>
      <c r="B171" s="57">
        <f t="shared" ref="B171:H171" si="142">SUM(B74:B77)</f>
        <v>558</v>
      </c>
      <c r="C171" s="57">
        <f t="shared" si="142"/>
        <v>134</v>
      </c>
      <c r="D171" s="57">
        <f t="shared" si="142"/>
        <v>43</v>
      </c>
      <c r="E171" s="57">
        <f t="shared" si="142"/>
        <v>102</v>
      </c>
      <c r="F171" s="57">
        <f t="shared" si="142"/>
        <v>3</v>
      </c>
      <c r="G171" s="57">
        <f t="shared" si="142"/>
        <v>13</v>
      </c>
      <c r="H171" s="57">
        <f t="shared" si="142"/>
        <v>1</v>
      </c>
      <c r="I171" s="83">
        <f t="shared" si="77"/>
        <v>854</v>
      </c>
      <c r="J171" s="57">
        <f t="shared" ref="J171:P171" si="143">SUM(J74:J77)</f>
        <v>210</v>
      </c>
      <c r="K171" s="57">
        <f t="shared" si="143"/>
        <v>113</v>
      </c>
      <c r="L171" s="57">
        <f t="shared" si="143"/>
        <v>80</v>
      </c>
      <c r="M171" s="57">
        <f t="shared" si="143"/>
        <v>126</v>
      </c>
      <c r="N171" s="57">
        <f t="shared" si="143"/>
        <v>2</v>
      </c>
      <c r="O171" s="57">
        <f t="shared" si="143"/>
        <v>5</v>
      </c>
      <c r="P171" s="57">
        <f t="shared" si="143"/>
        <v>1</v>
      </c>
      <c r="Q171" s="58">
        <f t="shared" si="79"/>
        <v>537</v>
      </c>
      <c r="R171" s="57">
        <f t="shared" ref="R171:X171" si="144">SUM(R74:R77)</f>
        <v>768</v>
      </c>
      <c r="S171" s="57">
        <f t="shared" si="144"/>
        <v>247</v>
      </c>
      <c r="T171" s="57">
        <f t="shared" si="144"/>
        <v>123</v>
      </c>
      <c r="U171" s="57">
        <f t="shared" si="144"/>
        <v>228</v>
      </c>
      <c r="V171" s="57">
        <f t="shared" si="144"/>
        <v>5</v>
      </c>
      <c r="W171" s="57">
        <f t="shared" si="144"/>
        <v>18</v>
      </c>
      <c r="X171" s="57">
        <f t="shared" si="144"/>
        <v>2</v>
      </c>
      <c r="Y171" s="58">
        <f t="shared" ref="Y171:Y198" si="145">SUM(R171:X171)</f>
        <v>1391</v>
      </c>
    </row>
    <row r="172" spans="1:25" ht="13.5" customHeight="1" x14ac:dyDescent="0.2">
      <c r="A172" s="59">
        <f t="shared" si="141"/>
        <v>0.68749999999999967</v>
      </c>
      <c r="B172" s="57">
        <f t="shared" ref="B172:H172" si="146">SUM(B75:B78)</f>
        <v>581</v>
      </c>
      <c r="C172" s="57">
        <f t="shared" si="146"/>
        <v>140</v>
      </c>
      <c r="D172" s="57">
        <f t="shared" si="146"/>
        <v>35</v>
      </c>
      <c r="E172" s="57">
        <f t="shared" si="146"/>
        <v>99</v>
      </c>
      <c r="F172" s="57">
        <f t="shared" si="146"/>
        <v>1</v>
      </c>
      <c r="G172" s="57">
        <f t="shared" si="146"/>
        <v>11</v>
      </c>
      <c r="H172" s="57">
        <f t="shared" si="146"/>
        <v>1</v>
      </c>
      <c r="I172" s="83">
        <f t="shared" si="77"/>
        <v>868</v>
      </c>
      <c r="J172" s="57">
        <f t="shared" ref="J172:P172" si="147">SUM(J75:J78)</f>
        <v>235</v>
      </c>
      <c r="K172" s="57">
        <f t="shared" si="147"/>
        <v>87</v>
      </c>
      <c r="L172" s="57">
        <f t="shared" si="147"/>
        <v>79</v>
      </c>
      <c r="M172" s="57">
        <f t="shared" si="147"/>
        <v>116</v>
      </c>
      <c r="N172" s="57">
        <f t="shared" si="147"/>
        <v>3</v>
      </c>
      <c r="O172" s="57">
        <f t="shared" si="147"/>
        <v>6</v>
      </c>
      <c r="P172" s="57">
        <f t="shared" si="147"/>
        <v>1</v>
      </c>
      <c r="Q172" s="58">
        <f t="shared" si="79"/>
        <v>527</v>
      </c>
      <c r="R172" s="57">
        <f t="shared" ref="R172:X172" si="148">SUM(R75:R78)</f>
        <v>816</v>
      </c>
      <c r="S172" s="57">
        <f t="shared" si="148"/>
        <v>227</v>
      </c>
      <c r="T172" s="57">
        <f t="shared" si="148"/>
        <v>114</v>
      </c>
      <c r="U172" s="57">
        <f t="shared" si="148"/>
        <v>215</v>
      </c>
      <c r="V172" s="57">
        <f t="shared" si="148"/>
        <v>4</v>
      </c>
      <c r="W172" s="57">
        <f t="shared" si="148"/>
        <v>17</v>
      </c>
      <c r="X172" s="57">
        <f t="shared" si="148"/>
        <v>2</v>
      </c>
      <c r="Y172" s="58">
        <f t="shared" si="145"/>
        <v>1395</v>
      </c>
    </row>
    <row r="173" spans="1:25" ht="13.5" customHeight="1" x14ac:dyDescent="0.2">
      <c r="A173" s="59">
        <f t="shared" si="141"/>
        <v>0.6979166666666663</v>
      </c>
      <c r="B173" s="57">
        <f t="shared" ref="B173:H173" si="149">SUM(B76:B79)</f>
        <v>572</v>
      </c>
      <c r="C173" s="57">
        <f t="shared" si="149"/>
        <v>116</v>
      </c>
      <c r="D173" s="57">
        <f t="shared" si="149"/>
        <v>32</v>
      </c>
      <c r="E173" s="57">
        <f t="shared" si="149"/>
        <v>106</v>
      </c>
      <c r="F173" s="57">
        <f t="shared" si="149"/>
        <v>2</v>
      </c>
      <c r="G173" s="57">
        <f t="shared" si="149"/>
        <v>13</v>
      </c>
      <c r="H173" s="57">
        <f t="shared" si="149"/>
        <v>1</v>
      </c>
      <c r="I173" s="83">
        <f t="shared" si="77"/>
        <v>842</v>
      </c>
      <c r="J173" s="57">
        <f t="shared" ref="J173:P173" si="150">SUM(J76:J79)</f>
        <v>247</v>
      </c>
      <c r="K173" s="57">
        <f t="shared" si="150"/>
        <v>79</v>
      </c>
      <c r="L173" s="57">
        <f t="shared" si="150"/>
        <v>73</v>
      </c>
      <c r="M173" s="57">
        <f t="shared" si="150"/>
        <v>111</v>
      </c>
      <c r="N173" s="57">
        <f t="shared" si="150"/>
        <v>3</v>
      </c>
      <c r="O173" s="57">
        <f t="shared" si="150"/>
        <v>7</v>
      </c>
      <c r="P173" s="57">
        <f t="shared" si="150"/>
        <v>1</v>
      </c>
      <c r="Q173" s="58">
        <f t="shared" si="79"/>
        <v>521</v>
      </c>
      <c r="R173" s="57">
        <f t="shared" ref="R173:X173" si="151">SUM(R76:R79)</f>
        <v>819</v>
      </c>
      <c r="S173" s="57">
        <f t="shared" si="151"/>
        <v>195</v>
      </c>
      <c r="T173" s="57">
        <f t="shared" si="151"/>
        <v>105</v>
      </c>
      <c r="U173" s="57">
        <f t="shared" si="151"/>
        <v>217</v>
      </c>
      <c r="V173" s="57">
        <f t="shared" si="151"/>
        <v>5</v>
      </c>
      <c r="W173" s="57">
        <f t="shared" si="151"/>
        <v>20</v>
      </c>
      <c r="X173" s="57">
        <f t="shared" si="151"/>
        <v>2</v>
      </c>
      <c r="Y173" s="58">
        <f t="shared" si="145"/>
        <v>1363</v>
      </c>
    </row>
    <row r="174" spans="1:25" ht="13.5" customHeight="1" x14ac:dyDescent="0.2">
      <c r="A174" s="59">
        <f t="shared" si="141"/>
        <v>0.70833333333333293</v>
      </c>
      <c r="B174" s="57">
        <f t="shared" ref="B174:H174" si="152">SUM(B77:B80)</f>
        <v>557</v>
      </c>
      <c r="C174" s="57">
        <f t="shared" si="152"/>
        <v>100</v>
      </c>
      <c r="D174" s="57">
        <f t="shared" si="152"/>
        <v>28</v>
      </c>
      <c r="E174" s="57">
        <f t="shared" si="152"/>
        <v>90</v>
      </c>
      <c r="F174" s="57">
        <f t="shared" si="152"/>
        <v>3</v>
      </c>
      <c r="G174" s="57">
        <f t="shared" si="152"/>
        <v>17</v>
      </c>
      <c r="H174" s="57">
        <f t="shared" si="152"/>
        <v>1</v>
      </c>
      <c r="I174" s="83">
        <f t="shared" si="77"/>
        <v>796</v>
      </c>
      <c r="J174" s="57">
        <f t="shared" ref="J174:P174" si="153">SUM(J77:J80)</f>
        <v>249</v>
      </c>
      <c r="K174" s="57">
        <f t="shared" si="153"/>
        <v>65</v>
      </c>
      <c r="L174" s="57">
        <f t="shared" si="153"/>
        <v>65</v>
      </c>
      <c r="M174" s="57">
        <f t="shared" si="153"/>
        <v>102</v>
      </c>
      <c r="N174" s="57">
        <f t="shared" si="153"/>
        <v>4</v>
      </c>
      <c r="O174" s="57">
        <f t="shared" si="153"/>
        <v>7</v>
      </c>
      <c r="P174" s="57">
        <f t="shared" si="153"/>
        <v>1</v>
      </c>
      <c r="Q174" s="58">
        <f t="shared" si="79"/>
        <v>493</v>
      </c>
      <c r="R174" s="57">
        <f t="shared" ref="R174:X174" si="154">SUM(R77:R80)</f>
        <v>806</v>
      </c>
      <c r="S174" s="57">
        <f t="shared" si="154"/>
        <v>165</v>
      </c>
      <c r="T174" s="57">
        <f t="shared" si="154"/>
        <v>93</v>
      </c>
      <c r="U174" s="57">
        <f t="shared" si="154"/>
        <v>192</v>
      </c>
      <c r="V174" s="57">
        <f t="shared" si="154"/>
        <v>7</v>
      </c>
      <c r="W174" s="57">
        <f t="shared" si="154"/>
        <v>24</v>
      </c>
      <c r="X174" s="57">
        <f t="shared" si="154"/>
        <v>2</v>
      </c>
      <c r="Y174" s="58">
        <f t="shared" si="145"/>
        <v>1289</v>
      </c>
    </row>
    <row r="175" spans="1:25" ht="13.5" customHeight="1" x14ac:dyDescent="0.2">
      <c r="A175" s="59">
        <f t="shared" si="141"/>
        <v>0.71874999999999956</v>
      </c>
      <c r="B175" s="57">
        <f t="shared" ref="B175:H175" si="155">SUM(B78:B81)</f>
        <v>485</v>
      </c>
      <c r="C175" s="57">
        <f t="shared" si="155"/>
        <v>94</v>
      </c>
      <c r="D175" s="57">
        <f t="shared" si="155"/>
        <v>24</v>
      </c>
      <c r="E175" s="57">
        <f t="shared" si="155"/>
        <v>93</v>
      </c>
      <c r="F175" s="57">
        <f t="shared" si="155"/>
        <v>4</v>
      </c>
      <c r="G175" s="57">
        <f t="shared" si="155"/>
        <v>12</v>
      </c>
      <c r="H175" s="57">
        <f t="shared" si="155"/>
        <v>4</v>
      </c>
      <c r="I175" s="83">
        <f t="shared" si="77"/>
        <v>716</v>
      </c>
      <c r="J175" s="57">
        <f t="shared" ref="J175:P175" si="156">SUM(J78:J81)</f>
        <v>246</v>
      </c>
      <c r="K175" s="57">
        <f t="shared" si="156"/>
        <v>50</v>
      </c>
      <c r="L175" s="57">
        <f t="shared" si="156"/>
        <v>53</v>
      </c>
      <c r="M175" s="57">
        <f t="shared" si="156"/>
        <v>99</v>
      </c>
      <c r="N175" s="57">
        <f t="shared" si="156"/>
        <v>5</v>
      </c>
      <c r="O175" s="57">
        <f t="shared" si="156"/>
        <v>8</v>
      </c>
      <c r="P175" s="57">
        <f t="shared" si="156"/>
        <v>0</v>
      </c>
      <c r="Q175" s="58">
        <f t="shared" si="79"/>
        <v>461</v>
      </c>
      <c r="R175" s="57">
        <f t="shared" ref="R175:X175" si="157">SUM(R78:R81)</f>
        <v>731</v>
      </c>
      <c r="S175" s="57">
        <f t="shared" si="157"/>
        <v>144</v>
      </c>
      <c r="T175" s="57">
        <f t="shared" si="157"/>
        <v>77</v>
      </c>
      <c r="U175" s="57">
        <f t="shared" si="157"/>
        <v>192</v>
      </c>
      <c r="V175" s="57">
        <f t="shared" si="157"/>
        <v>9</v>
      </c>
      <c r="W175" s="57">
        <f t="shared" si="157"/>
        <v>20</v>
      </c>
      <c r="X175" s="57">
        <f t="shared" si="157"/>
        <v>4</v>
      </c>
      <c r="Y175" s="58">
        <f t="shared" si="145"/>
        <v>1177</v>
      </c>
    </row>
    <row r="176" spans="1:25" ht="13.5" customHeight="1" x14ac:dyDescent="0.2">
      <c r="A176" s="59">
        <f t="shared" si="141"/>
        <v>0.72916666666666619</v>
      </c>
      <c r="B176" s="57">
        <f t="shared" ref="B176:H176" si="158">SUM(B79:B82)</f>
        <v>429</v>
      </c>
      <c r="C176" s="57">
        <f t="shared" si="158"/>
        <v>68</v>
      </c>
      <c r="D176" s="57">
        <f t="shared" si="158"/>
        <v>23</v>
      </c>
      <c r="E176" s="57">
        <f t="shared" si="158"/>
        <v>91</v>
      </c>
      <c r="F176" s="57">
        <f t="shared" si="158"/>
        <v>5</v>
      </c>
      <c r="G176" s="57">
        <f t="shared" si="158"/>
        <v>11</v>
      </c>
      <c r="H176" s="57">
        <f t="shared" si="158"/>
        <v>3</v>
      </c>
      <c r="I176" s="83">
        <f t="shared" si="77"/>
        <v>630</v>
      </c>
      <c r="J176" s="57">
        <f t="shared" ref="J176:P176" si="159">SUM(J79:J82)</f>
        <v>221</v>
      </c>
      <c r="K176" s="57">
        <f t="shared" si="159"/>
        <v>49</v>
      </c>
      <c r="L176" s="57">
        <f t="shared" si="159"/>
        <v>49</v>
      </c>
      <c r="M176" s="57">
        <f t="shared" si="159"/>
        <v>85</v>
      </c>
      <c r="N176" s="57">
        <f t="shared" si="159"/>
        <v>5</v>
      </c>
      <c r="O176" s="57">
        <f t="shared" si="159"/>
        <v>8</v>
      </c>
      <c r="P176" s="57">
        <f t="shared" si="159"/>
        <v>1</v>
      </c>
      <c r="Q176" s="58">
        <f t="shared" si="79"/>
        <v>418</v>
      </c>
      <c r="R176" s="57">
        <f t="shared" ref="R176:X176" si="160">SUM(R79:R82)</f>
        <v>650</v>
      </c>
      <c r="S176" s="57">
        <f t="shared" si="160"/>
        <v>117</v>
      </c>
      <c r="T176" s="57">
        <f t="shared" si="160"/>
        <v>72</v>
      </c>
      <c r="U176" s="57">
        <f t="shared" si="160"/>
        <v>176</v>
      </c>
      <c r="V176" s="57">
        <f t="shared" si="160"/>
        <v>10</v>
      </c>
      <c r="W176" s="57">
        <f t="shared" si="160"/>
        <v>19</v>
      </c>
      <c r="X176" s="57">
        <f t="shared" si="160"/>
        <v>4</v>
      </c>
      <c r="Y176" s="58">
        <f t="shared" si="145"/>
        <v>1048</v>
      </c>
    </row>
    <row r="177" spans="1:25" ht="13.5" customHeight="1" x14ac:dyDescent="0.2">
      <c r="A177" s="59">
        <f t="shared" si="141"/>
        <v>0.73958333333333282</v>
      </c>
      <c r="B177" s="57">
        <f t="shared" ref="B177:H177" si="161">SUM(B80:B83)</f>
        <v>347</v>
      </c>
      <c r="C177" s="57">
        <f t="shared" si="161"/>
        <v>64</v>
      </c>
      <c r="D177" s="57">
        <f t="shared" si="161"/>
        <v>19</v>
      </c>
      <c r="E177" s="57">
        <f t="shared" si="161"/>
        <v>88</v>
      </c>
      <c r="F177" s="57">
        <f t="shared" si="161"/>
        <v>5</v>
      </c>
      <c r="G177" s="57">
        <f t="shared" si="161"/>
        <v>7</v>
      </c>
      <c r="H177" s="57">
        <f t="shared" si="161"/>
        <v>3</v>
      </c>
      <c r="I177" s="83">
        <f t="shared" si="77"/>
        <v>533</v>
      </c>
      <c r="J177" s="57">
        <f t="shared" ref="J177:P177" si="162">SUM(J80:J83)</f>
        <v>193</v>
      </c>
      <c r="K177" s="57">
        <f t="shared" si="162"/>
        <v>45</v>
      </c>
      <c r="L177" s="57">
        <f t="shared" si="162"/>
        <v>43</v>
      </c>
      <c r="M177" s="57">
        <f t="shared" si="162"/>
        <v>69</v>
      </c>
      <c r="N177" s="57">
        <f t="shared" si="162"/>
        <v>4</v>
      </c>
      <c r="O177" s="57">
        <f t="shared" si="162"/>
        <v>7</v>
      </c>
      <c r="P177" s="57">
        <f t="shared" si="162"/>
        <v>2</v>
      </c>
      <c r="Q177" s="58">
        <f t="shared" si="79"/>
        <v>363</v>
      </c>
      <c r="R177" s="57">
        <f t="shared" ref="R177:X177" si="163">SUM(R80:R83)</f>
        <v>540</v>
      </c>
      <c r="S177" s="57">
        <f t="shared" si="163"/>
        <v>109</v>
      </c>
      <c r="T177" s="57">
        <f t="shared" si="163"/>
        <v>62</v>
      </c>
      <c r="U177" s="57">
        <f t="shared" si="163"/>
        <v>157</v>
      </c>
      <c r="V177" s="57">
        <f t="shared" si="163"/>
        <v>9</v>
      </c>
      <c r="W177" s="57">
        <f t="shared" si="163"/>
        <v>14</v>
      </c>
      <c r="X177" s="57">
        <f t="shared" si="163"/>
        <v>5</v>
      </c>
      <c r="Y177" s="58">
        <f t="shared" si="145"/>
        <v>896</v>
      </c>
    </row>
    <row r="178" spans="1:25" ht="13.5" customHeight="1" x14ac:dyDescent="0.2">
      <c r="A178" s="59">
        <f t="shared" si="141"/>
        <v>0.74999999999999944</v>
      </c>
      <c r="B178" s="57">
        <f t="shared" ref="B178:H178" si="164">SUM(B81:B84)</f>
        <v>305</v>
      </c>
      <c r="C178" s="57">
        <f t="shared" si="164"/>
        <v>62</v>
      </c>
      <c r="D178" s="57">
        <f t="shared" si="164"/>
        <v>18</v>
      </c>
      <c r="E178" s="57">
        <f t="shared" si="164"/>
        <v>89</v>
      </c>
      <c r="F178" s="57">
        <f t="shared" si="164"/>
        <v>3</v>
      </c>
      <c r="G178" s="57">
        <f t="shared" si="164"/>
        <v>3</v>
      </c>
      <c r="H178" s="57">
        <f t="shared" si="164"/>
        <v>3</v>
      </c>
      <c r="I178" s="83">
        <f t="shared" si="77"/>
        <v>483</v>
      </c>
      <c r="J178" s="57">
        <f t="shared" ref="J178:P178" si="165">SUM(J81:J84)</f>
        <v>166</v>
      </c>
      <c r="K178" s="57">
        <f t="shared" si="165"/>
        <v>41</v>
      </c>
      <c r="L178" s="57">
        <f t="shared" si="165"/>
        <v>36</v>
      </c>
      <c r="M178" s="57">
        <f t="shared" si="165"/>
        <v>65</v>
      </c>
      <c r="N178" s="57">
        <f t="shared" si="165"/>
        <v>4</v>
      </c>
      <c r="O178" s="57">
        <f t="shared" si="165"/>
        <v>4</v>
      </c>
      <c r="P178" s="57">
        <f t="shared" si="165"/>
        <v>2</v>
      </c>
      <c r="Q178" s="58">
        <f t="shared" si="79"/>
        <v>318</v>
      </c>
      <c r="R178" s="57">
        <f t="shared" ref="R178:X178" si="166">SUM(R81:R84)</f>
        <v>471</v>
      </c>
      <c r="S178" s="57">
        <f t="shared" si="166"/>
        <v>103</v>
      </c>
      <c r="T178" s="57">
        <f t="shared" si="166"/>
        <v>54</v>
      </c>
      <c r="U178" s="57">
        <f t="shared" si="166"/>
        <v>154</v>
      </c>
      <c r="V178" s="57">
        <f t="shared" si="166"/>
        <v>7</v>
      </c>
      <c r="W178" s="57">
        <f t="shared" si="166"/>
        <v>7</v>
      </c>
      <c r="X178" s="57">
        <f t="shared" si="166"/>
        <v>5</v>
      </c>
      <c r="Y178" s="58">
        <f t="shared" si="145"/>
        <v>801</v>
      </c>
    </row>
    <row r="179" spans="1:25" ht="13.5" customHeight="1" x14ac:dyDescent="0.2">
      <c r="A179" s="59">
        <f t="shared" si="141"/>
        <v>0.76041666666666607</v>
      </c>
      <c r="B179" s="57">
        <f t="shared" ref="B179:H179" si="167">SUM(B82:B85)</f>
        <v>252</v>
      </c>
      <c r="C179" s="57">
        <f t="shared" si="167"/>
        <v>65</v>
      </c>
      <c r="D179" s="57">
        <f t="shared" si="167"/>
        <v>12</v>
      </c>
      <c r="E179" s="57">
        <f t="shared" si="167"/>
        <v>90</v>
      </c>
      <c r="F179" s="57">
        <f t="shared" si="167"/>
        <v>2</v>
      </c>
      <c r="G179" s="57">
        <f t="shared" si="167"/>
        <v>0</v>
      </c>
      <c r="H179" s="57">
        <f t="shared" si="167"/>
        <v>0</v>
      </c>
      <c r="I179" s="83">
        <f t="shared" si="77"/>
        <v>421</v>
      </c>
      <c r="J179" s="57">
        <f t="shared" ref="J179:P179" si="168">SUM(J82:J85)</f>
        <v>126</v>
      </c>
      <c r="K179" s="57">
        <f t="shared" si="168"/>
        <v>40</v>
      </c>
      <c r="L179" s="57">
        <f t="shared" si="168"/>
        <v>35</v>
      </c>
      <c r="M179" s="57">
        <f t="shared" si="168"/>
        <v>63</v>
      </c>
      <c r="N179" s="57">
        <f t="shared" si="168"/>
        <v>5</v>
      </c>
      <c r="O179" s="57">
        <f t="shared" si="168"/>
        <v>1</v>
      </c>
      <c r="P179" s="57">
        <f t="shared" si="168"/>
        <v>2</v>
      </c>
      <c r="Q179" s="58">
        <f t="shared" si="79"/>
        <v>272</v>
      </c>
      <c r="R179" s="57">
        <f t="shared" ref="R179:X179" si="169">SUM(R82:R85)</f>
        <v>378</v>
      </c>
      <c r="S179" s="57">
        <f t="shared" si="169"/>
        <v>105</v>
      </c>
      <c r="T179" s="57">
        <f t="shared" si="169"/>
        <v>47</v>
      </c>
      <c r="U179" s="57">
        <f t="shared" si="169"/>
        <v>153</v>
      </c>
      <c r="V179" s="57">
        <f t="shared" si="169"/>
        <v>7</v>
      </c>
      <c r="W179" s="57">
        <f t="shared" si="169"/>
        <v>1</v>
      </c>
      <c r="X179" s="57">
        <f t="shared" si="169"/>
        <v>2</v>
      </c>
      <c r="Y179" s="58">
        <f t="shared" si="145"/>
        <v>693</v>
      </c>
    </row>
    <row r="180" spans="1:25" ht="13.5" customHeight="1" x14ac:dyDescent="0.2">
      <c r="A180" s="59">
        <f t="shared" si="141"/>
        <v>0.7708333333333327</v>
      </c>
      <c r="B180" s="57">
        <f t="shared" ref="B180:H180" si="170">SUM(B83:B86)</f>
        <v>214</v>
      </c>
      <c r="C180" s="57">
        <f t="shared" si="170"/>
        <v>58</v>
      </c>
      <c r="D180" s="57">
        <f t="shared" si="170"/>
        <v>11</v>
      </c>
      <c r="E180" s="57">
        <f t="shared" si="170"/>
        <v>85</v>
      </c>
      <c r="F180" s="57">
        <f t="shared" si="170"/>
        <v>3</v>
      </c>
      <c r="G180" s="57">
        <f t="shared" si="170"/>
        <v>1</v>
      </c>
      <c r="H180" s="57">
        <f t="shared" si="170"/>
        <v>0</v>
      </c>
      <c r="I180" s="83">
        <f t="shared" si="77"/>
        <v>372</v>
      </c>
      <c r="J180" s="57">
        <f t="shared" ref="J180:P180" si="171">SUM(J83:J86)</f>
        <v>105</v>
      </c>
      <c r="K180" s="57">
        <f t="shared" si="171"/>
        <v>37</v>
      </c>
      <c r="L180" s="57">
        <f t="shared" si="171"/>
        <v>24</v>
      </c>
      <c r="M180" s="57">
        <f t="shared" si="171"/>
        <v>67</v>
      </c>
      <c r="N180" s="57">
        <f t="shared" si="171"/>
        <v>5</v>
      </c>
      <c r="O180" s="57">
        <f t="shared" si="171"/>
        <v>1</v>
      </c>
      <c r="P180" s="57">
        <f t="shared" si="171"/>
        <v>1</v>
      </c>
      <c r="Q180" s="58">
        <f t="shared" si="79"/>
        <v>240</v>
      </c>
      <c r="R180" s="57">
        <f t="shared" ref="R180:X180" si="172">SUM(R83:R86)</f>
        <v>319</v>
      </c>
      <c r="S180" s="57">
        <f t="shared" si="172"/>
        <v>95</v>
      </c>
      <c r="T180" s="57">
        <f t="shared" si="172"/>
        <v>35</v>
      </c>
      <c r="U180" s="57">
        <f t="shared" si="172"/>
        <v>152</v>
      </c>
      <c r="V180" s="57">
        <f t="shared" si="172"/>
        <v>8</v>
      </c>
      <c r="W180" s="57">
        <f t="shared" si="172"/>
        <v>2</v>
      </c>
      <c r="X180" s="57">
        <f t="shared" si="172"/>
        <v>1</v>
      </c>
      <c r="Y180" s="58">
        <f t="shared" si="145"/>
        <v>612</v>
      </c>
    </row>
    <row r="181" spans="1:25" ht="13.5" customHeight="1" x14ac:dyDescent="0.2">
      <c r="A181" s="59">
        <f t="shared" si="141"/>
        <v>0.78124999999999933</v>
      </c>
      <c r="B181" s="57">
        <f t="shared" ref="B181:H181" si="173">SUM(B84:B87)</f>
        <v>183</v>
      </c>
      <c r="C181" s="57">
        <f t="shared" si="173"/>
        <v>49</v>
      </c>
      <c r="D181" s="57">
        <f t="shared" si="173"/>
        <v>9</v>
      </c>
      <c r="E181" s="57">
        <f t="shared" si="173"/>
        <v>76</v>
      </c>
      <c r="F181" s="57">
        <f t="shared" si="173"/>
        <v>2</v>
      </c>
      <c r="G181" s="57">
        <f t="shared" si="173"/>
        <v>1</v>
      </c>
      <c r="H181" s="57">
        <f t="shared" si="173"/>
        <v>0</v>
      </c>
      <c r="I181" s="83">
        <f t="shared" si="77"/>
        <v>320</v>
      </c>
      <c r="J181" s="57">
        <f t="shared" ref="J181:P181" si="174">SUM(J84:J87)</f>
        <v>82</v>
      </c>
      <c r="K181" s="57">
        <f t="shared" si="174"/>
        <v>32</v>
      </c>
      <c r="L181" s="57">
        <f t="shared" si="174"/>
        <v>20</v>
      </c>
      <c r="M181" s="57">
        <f t="shared" si="174"/>
        <v>66</v>
      </c>
      <c r="N181" s="57">
        <f t="shared" si="174"/>
        <v>7</v>
      </c>
      <c r="O181" s="57">
        <f t="shared" si="174"/>
        <v>1</v>
      </c>
      <c r="P181" s="57">
        <f t="shared" si="174"/>
        <v>0</v>
      </c>
      <c r="Q181" s="58">
        <f t="shared" si="79"/>
        <v>208</v>
      </c>
      <c r="R181" s="57">
        <f t="shared" ref="R181:X181" si="175">SUM(R84:R87)</f>
        <v>265</v>
      </c>
      <c r="S181" s="57">
        <f t="shared" si="175"/>
        <v>81</v>
      </c>
      <c r="T181" s="57">
        <f t="shared" si="175"/>
        <v>29</v>
      </c>
      <c r="U181" s="57">
        <f t="shared" si="175"/>
        <v>142</v>
      </c>
      <c r="V181" s="57">
        <f t="shared" si="175"/>
        <v>9</v>
      </c>
      <c r="W181" s="57">
        <f t="shared" si="175"/>
        <v>2</v>
      </c>
      <c r="X181" s="57">
        <f t="shared" si="175"/>
        <v>0</v>
      </c>
      <c r="Y181" s="58">
        <f t="shared" si="145"/>
        <v>528</v>
      </c>
    </row>
    <row r="182" spans="1:25" ht="13.5" customHeight="1" x14ac:dyDescent="0.2">
      <c r="A182" s="59">
        <f t="shared" si="141"/>
        <v>0.79166666666666596</v>
      </c>
      <c r="B182" s="57">
        <f t="shared" ref="B182:H182" si="176">SUM(B85:B88)</f>
        <v>164</v>
      </c>
      <c r="C182" s="57">
        <f t="shared" si="176"/>
        <v>44</v>
      </c>
      <c r="D182" s="57">
        <f t="shared" si="176"/>
        <v>5</v>
      </c>
      <c r="E182" s="57">
        <f t="shared" si="176"/>
        <v>77</v>
      </c>
      <c r="F182" s="57">
        <f t="shared" si="176"/>
        <v>2</v>
      </c>
      <c r="G182" s="57">
        <f t="shared" si="176"/>
        <v>1</v>
      </c>
      <c r="H182" s="57">
        <f t="shared" si="176"/>
        <v>0</v>
      </c>
      <c r="I182" s="83">
        <f t="shared" si="77"/>
        <v>293</v>
      </c>
      <c r="J182" s="57">
        <f t="shared" ref="J182:P182" si="177">SUM(J85:J88)</f>
        <v>73</v>
      </c>
      <c r="K182" s="57">
        <f t="shared" si="177"/>
        <v>28</v>
      </c>
      <c r="L182" s="57">
        <f t="shared" si="177"/>
        <v>20</v>
      </c>
      <c r="M182" s="57">
        <f t="shared" si="177"/>
        <v>59</v>
      </c>
      <c r="N182" s="57">
        <f t="shared" si="177"/>
        <v>6</v>
      </c>
      <c r="O182" s="57">
        <f t="shared" si="177"/>
        <v>1</v>
      </c>
      <c r="P182" s="57">
        <f t="shared" si="177"/>
        <v>0</v>
      </c>
      <c r="Q182" s="58">
        <f t="shared" si="79"/>
        <v>187</v>
      </c>
      <c r="R182" s="57">
        <f t="shared" ref="R182:X182" si="178">SUM(R85:R88)</f>
        <v>237</v>
      </c>
      <c r="S182" s="57">
        <f t="shared" si="178"/>
        <v>72</v>
      </c>
      <c r="T182" s="57">
        <f t="shared" si="178"/>
        <v>25</v>
      </c>
      <c r="U182" s="57">
        <f t="shared" si="178"/>
        <v>136</v>
      </c>
      <c r="V182" s="57">
        <f t="shared" si="178"/>
        <v>8</v>
      </c>
      <c r="W182" s="57">
        <f t="shared" si="178"/>
        <v>2</v>
      </c>
      <c r="X182" s="57">
        <f t="shared" si="178"/>
        <v>0</v>
      </c>
      <c r="Y182" s="58">
        <f t="shared" si="145"/>
        <v>480</v>
      </c>
    </row>
    <row r="183" spans="1:25" ht="13.5" customHeight="1" x14ac:dyDescent="0.2">
      <c r="A183" s="59">
        <f t="shared" si="141"/>
        <v>0.80208333333333259</v>
      </c>
      <c r="B183" s="57">
        <f t="shared" ref="B183:H183" si="179">SUM(B86:B89)</f>
        <v>121</v>
      </c>
      <c r="C183" s="57">
        <f t="shared" si="179"/>
        <v>31</v>
      </c>
      <c r="D183" s="57">
        <f t="shared" si="179"/>
        <v>5</v>
      </c>
      <c r="E183" s="57">
        <f t="shared" si="179"/>
        <v>70</v>
      </c>
      <c r="F183" s="57">
        <f t="shared" si="179"/>
        <v>2</v>
      </c>
      <c r="G183" s="57">
        <f t="shared" si="179"/>
        <v>1</v>
      </c>
      <c r="H183" s="57">
        <f t="shared" si="179"/>
        <v>1</v>
      </c>
      <c r="I183" s="83">
        <f t="shared" si="77"/>
        <v>231</v>
      </c>
      <c r="J183" s="57">
        <f t="shared" ref="J183:P183" si="180">SUM(J86:J89)</f>
        <v>75</v>
      </c>
      <c r="K183" s="57">
        <f t="shared" si="180"/>
        <v>21</v>
      </c>
      <c r="L183" s="57">
        <f t="shared" si="180"/>
        <v>15</v>
      </c>
      <c r="M183" s="57">
        <f t="shared" si="180"/>
        <v>49</v>
      </c>
      <c r="N183" s="57">
        <f t="shared" si="180"/>
        <v>4</v>
      </c>
      <c r="O183" s="57">
        <f t="shared" si="180"/>
        <v>2</v>
      </c>
      <c r="P183" s="57">
        <f t="shared" si="180"/>
        <v>0</v>
      </c>
      <c r="Q183" s="58">
        <f t="shared" si="79"/>
        <v>166</v>
      </c>
      <c r="R183" s="57">
        <f t="shared" ref="R183:X183" si="181">SUM(R86:R89)</f>
        <v>196</v>
      </c>
      <c r="S183" s="57">
        <f t="shared" si="181"/>
        <v>52</v>
      </c>
      <c r="T183" s="57">
        <f t="shared" si="181"/>
        <v>20</v>
      </c>
      <c r="U183" s="57">
        <f t="shared" si="181"/>
        <v>119</v>
      </c>
      <c r="V183" s="57">
        <f t="shared" si="181"/>
        <v>6</v>
      </c>
      <c r="W183" s="57">
        <f t="shared" si="181"/>
        <v>3</v>
      </c>
      <c r="X183" s="57">
        <f t="shared" si="181"/>
        <v>1</v>
      </c>
      <c r="Y183" s="58">
        <f t="shared" si="145"/>
        <v>397</v>
      </c>
    </row>
    <row r="184" spans="1:25" ht="13.5" customHeight="1" x14ac:dyDescent="0.2">
      <c r="A184" s="59">
        <f t="shared" si="141"/>
        <v>0.81249999999999922</v>
      </c>
      <c r="B184" s="57">
        <f t="shared" ref="B184:H184" si="182">SUM(B87:B90)</f>
        <v>94</v>
      </c>
      <c r="C184" s="57">
        <f t="shared" si="182"/>
        <v>30</v>
      </c>
      <c r="D184" s="57">
        <f t="shared" si="182"/>
        <v>5</v>
      </c>
      <c r="E184" s="57">
        <f t="shared" si="182"/>
        <v>67</v>
      </c>
      <c r="F184" s="57">
        <f t="shared" si="182"/>
        <v>1</v>
      </c>
      <c r="G184" s="57">
        <f t="shared" si="182"/>
        <v>0</v>
      </c>
      <c r="H184" s="57">
        <f t="shared" si="182"/>
        <v>1</v>
      </c>
      <c r="I184" s="83">
        <f t="shared" si="77"/>
        <v>198</v>
      </c>
      <c r="J184" s="57">
        <f t="shared" ref="J184:P184" si="183">SUM(J87:J90)</f>
        <v>68</v>
      </c>
      <c r="K184" s="57">
        <f t="shared" si="183"/>
        <v>17</v>
      </c>
      <c r="L184" s="57">
        <f t="shared" si="183"/>
        <v>16</v>
      </c>
      <c r="M184" s="57">
        <f t="shared" si="183"/>
        <v>52</v>
      </c>
      <c r="N184" s="57">
        <f t="shared" si="183"/>
        <v>3</v>
      </c>
      <c r="O184" s="57">
        <f t="shared" si="183"/>
        <v>3</v>
      </c>
      <c r="P184" s="57">
        <f t="shared" si="183"/>
        <v>0</v>
      </c>
      <c r="Q184" s="58">
        <f t="shared" si="79"/>
        <v>159</v>
      </c>
      <c r="R184" s="57">
        <f t="shared" ref="R184:X184" si="184">SUM(R87:R90)</f>
        <v>162</v>
      </c>
      <c r="S184" s="57">
        <f t="shared" si="184"/>
        <v>47</v>
      </c>
      <c r="T184" s="57">
        <f t="shared" si="184"/>
        <v>21</v>
      </c>
      <c r="U184" s="57">
        <f t="shared" si="184"/>
        <v>119</v>
      </c>
      <c r="V184" s="57">
        <f t="shared" si="184"/>
        <v>4</v>
      </c>
      <c r="W184" s="57">
        <f t="shared" si="184"/>
        <v>3</v>
      </c>
      <c r="X184" s="57">
        <f t="shared" si="184"/>
        <v>1</v>
      </c>
      <c r="Y184" s="58">
        <f t="shared" si="145"/>
        <v>357</v>
      </c>
    </row>
    <row r="185" spans="1:25" ht="13.5" customHeight="1" x14ac:dyDescent="0.2">
      <c r="A185" s="59">
        <f t="shared" si="141"/>
        <v>0.82291666666666585</v>
      </c>
      <c r="B185" s="57">
        <f t="shared" ref="B185:H185" si="185">SUM(B88:B91)</f>
        <v>78</v>
      </c>
      <c r="C185" s="57">
        <f t="shared" si="185"/>
        <v>21</v>
      </c>
      <c r="D185" s="57">
        <f t="shared" si="185"/>
        <v>5</v>
      </c>
      <c r="E185" s="57">
        <f t="shared" si="185"/>
        <v>57</v>
      </c>
      <c r="F185" s="57">
        <f t="shared" si="185"/>
        <v>1</v>
      </c>
      <c r="G185" s="57">
        <f t="shared" si="185"/>
        <v>2</v>
      </c>
      <c r="H185" s="57">
        <f t="shared" si="185"/>
        <v>1</v>
      </c>
      <c r="I185" s="83">
        <f t="shared" si="77"/>
        <v>165</v>
      </c>
      <c r="J185" s="57">
        <f t="shared" ref="J185:P185" si="186">SUM(J88:J91)</f>
        <v>63</v>
      </c>
      <c r="K185" s="57">
        <f t="shared" si="186"/>
        <v>14</v>
      </c>
      <c r="L185" s="57">
        <f t="shared" si="186"/>
        <v>13</v>
      </c>
      <c r="M185" s="57">
        <f t="shared" si="186"/>
        <v>53</v>
      </c>
      <c r="N185" s="57">
        <f t="shared" si="186"/>
        <v>1</v>
      </c>
      <c r="O185" s="57">
        <f t="shared" si="186"/>
        <v>3</v>
      </c>
      <c r="P185" s="57">
        <f t="shared" si="186"/>
        <v>0</v>
      </c>
      <c r="Q185" s="58">
        <f t="shared" si="79"/>
        <v>147</v>
      </c>
      <c r="R185" s="57">
        <f t="shared" ref="R185:X185" si="187">SUM(R88:R91)</f>
        <v>141</v>
      </c>
      <c r="S185" s="57">
        <f t="shared" si="187"/>
        <v>35</v>
      </c>
      <c r="T185" s="57">
        <f t="shared" si="187"/>
        <v>18</v>
      </c>
      <c r="U185" s="57">
        <f t="shared" si="187"/>
        <v>110</v>
      </c>
      <c r="V185" s="57">
        <f t="shared" si="187"/>
        <v>2</v>
      </c>
      <c r="W185" s="57">
        <f t="shared" si="187"/>
        <v>5</v>
      </c>
      <c r="X185" s="57">
        <f t="shared" si="187"/>
        <v>1</v>
      </c>
      <c r="Y185" s="58">
        <f t="shared" si="145"/>
        <v>312</v>
      </c>
    </row>
    <row r="186" spans="1:25" ht="13.5" customHeight="1" x14ac:dyDescent="0.2">
      <c r="A186" s="59">
        <f t="shared" si="141"/>
        <v>0.83333333333333248</v>
      </c>
      <c r="B186" s="57">
        <f t="shared" ref="B186:H186" si="188">SUM(B89:B92)</f>
        <v>60</v>
      </c>
      <c r="C186" s="57">
        <f t="shared" si="188"/>
        <v>19</v>
      </c>
      <c r="D186" s="57">
        <f t="shared" si="188"/>
        <v>5</v>
      </c>
      <c r="E186" s="57">
        <f t="shared" si="188"/>
        <v>45</v>
      </c>
      <c r="F186" s="57">
        <f t="shared" si="188"/>
        <v>1</v>
      </c>
      <c r="G186" s="57">
        <f t="shared" si="188"/>
        <v>2</v>
      </c>
      <c r="H186" s="57">
        <f t="shared" si="188"/>
        <v>1</v>
      </c>
      <c r="I186" s="83">
        <f t="shared" si="77"/>
        <v>133</v>
      </c>
      <c r="J186" s="57">
        <f t="shared" ref="J186:P186" si="189">SUM(J89:J92)</f>
        <v>59</v>
      </c>
      <c r="K186" s="57">
        <f t="shared" si="189"/>
        <v>13</v>
      </c>
      <c r="L186" s="57">
        <f t="shared" si="189"/>
        <v>10</v>
      </c>
      <c r="M186" s="57">
        <f t="shared" si="189"/>
        <v>58</v>
      </c>
      <c r="N186" s="57">
        <f t="shared" si="189"/>
        <v>1</v>
      </c>
      <c r="O186" s="57">
        <f t="shared" si="189"/>
        <v>4</v>
      </c>
      <c r="P186" s="57">
        <f t="shared" si="189"/>
        <v>0</v>
      </c>
      <c r="Q186" s="58">
        <f t="shared" si="79"/>
        <v>145</v>
      </c>
      <c r="R186" s="57">
        <f t="shared" ref="R186:X186" si="190">SUM(R89:R92)</f>
        <v>119</v>
      </c>
      <c r="S186" s="57">
        <f t="shared" si="190"/>
        <v>32</v>
      </c>
      <c r="T186" s="57">
        <f t="shared" si="190"/>
        <v>15</v>
      </c>
      <c r="U186" s="57">
        <f t="shared" si="190"/>
        <v>103</v>
      </c>
      <c r="V186" s="57">
        <f t="shared" si="190"/>
        <v>2</v>
      </c>
      <c r="W186" s="57">
        <f t="shared" si="190"/>
        <v>6</v>
      </c>
      <c r="X186" s="57">
        <f t="shared" si="190"/>
        <v>1</v>
      </c>
      <c r="Y186" s="58">
        <f t="shared" si="145"/>
        <v>278</v>
      </c>
    </row>
    <row r="187" spans="1:25" ht="13.5" customHeight="1" x14ac:dyDescent="0.2">
      <c r="A187" s="59">
        <f t="shared" si="141"/>
        <v>0.84374999999999911</v>
      </c>
      <c r="B187" s="57">
        <f t="shared" ref="B187:H187" si="191">SUM(B90:B93)</f>
        <v>52</v>
      </c>
      <c r="C187" s="57">
        <f t="shared" si="191"/>
        <v>14</v>
      </c>
      <c r="D187" s="57">
        <f t="shared" si="191"/>
        <v>9</v>
      </c>
      <c r="E187" s="57">
        <f t="shared" si="191"/>
        <v>43</v>
      </c>
      <c r="F187" s="57">
        <f t="shared" si="191"/>
        <v>1</v>
      </c>
      <c r="G187" s="57">
        <f t="shared" si="191"/>
        <v>2</v>
      </c>
      <c r="H187" s="57">
        <f t="shared" si="191"/>
        <v>0</v>
      </c>
      <c r="I187" s="83">
        <f t="shared" si="77"/>
        <v>121</v>
      </c>
      <c r="J187" s="57">
        <f t="shared" ref="J187:P187" si="192">SUM(J90:J93)</f>
        <v>62</v>
      </c>
      <c r="K187" s="57">
        <f t="shared" si="192"/>
        <v>15</v>
      </c>
      <c r="L187" s="57">
        <f t="shared" si="192"/>
        <v>12</v>
      </c>
      <c r="M187" s="57">
        <f t="shared" si="192"/>
        <v>65</v>
      </c>
      <c r="N187" s="57">
        <f t="shared" si="192"/>
        <v>2</v>
      </c>
      <c r="O187" s="57">
        <f t="shared" si="192"/>
        <v>4</v>
      </c>
      <c r="P187" s="57">
        <f t="shared" si="192"/>
        <v>0</v>
      </c>
      <c r="Q187" s="58">
        <f t="shared" si="79"/>
        <v>160</v>
      </c>
      <c r="R187" s="57">
        <f t="shared" ref="R187:X187" si="193">SUM(R90:R93)</f>
        <v>114</v>
      </c>
      <c r="S187" s="57">
        <f t="shared" si="193"/>
        <v>29</v>
      </c>
      <c r="T187" s="57">
        <f t="shared" si="193"/>
        <v>21</v>
      </c>
      <c r="U187" s="57">
        <f t="shared" si="193"/>
        <v>108</v>
      </c>
      <c r="V187" s="57">
        <f t="shared" si="193"/>
        <v>3</v>
      </c>
      <c r="W187" s="57">
        <f t="shared" si="193"/>
        <v>6</v>
      </c>
      <c r="X187" s="57">
        <f t="shared" si="193"/>
        <v>0</v>
      </c>
      <c r="Y187" s="58">
        <f t="shared" si="145"/>
        <v>281</v>
      </c>
    </row>
    <row r="188" spans="1:25" ht="13.5" customHeight="1" x14ac:dyDescent="0.2">
      <c r="A188" s="59">
        <f t="shared" si="141"/>
        <v>0.85416666666666574</v>
      </c>
      <c r="B188" s="57">
        <f t="shared" ref="B188:H188" si="194">SUM(B91:B94)</f>
        <v>53</v>
      </c>
      <c r="C188" s="57">
        <f t="shared" si="194"/>
        <v>16</v>
      </c>
      <c r="D188" s="57">
        <f t="shared" si="194"/>
        <v>9</v>
      </c>
      <c r="E188" s="57">
        <f t="shared" si="194"/>
        <v>39</v>
      </c>
      <c r="F188" s="57">
        <f t="shared" si="194"/>
        <v>0</v>
      </c>
      <c r="G188" s="57">
        <f t="shared" si="194"/>
        <v>2</v>
      </c>
      <c r="H188" s="57">
        <f t="shared" si="194"/>
        <v>0</v>
      </c>
      <c r="I188" s="83">
        <f t="shared" si="77"/>
        <v>119</v>
      </c>
      <c r="J188" s="57">
        <f t="shared" ref="J188:P188" si="195">SUM(J91:J94)</f>
        <v>80</v>
      </c>
      <c r="K188" s="57">
        <f t="shared" si="195"/>
        <v>13</v>
      </c>
      <c r="L188" s="57">
        <f t="shared" si="195"/>
        <v>10</v>
      </c>
      <c r="M188" s="57">
        <f t="shared" si="195"/>
        <v>68</v>
      </c>
      <c r="N188" s="57">
        <f t="shared" si="195"/>
        <v>2</v>
      </c>
      <c r="O188" s="57">
        <f t="shared" si="195"/>
        <v>2</v>
      </c>
      <c r="P188" s="57">
        <f t="shared" si="195"/>
        <v>0</v>
      </c>
      <c r="Q188" s="58">
        <f t="shared" si="79"/>
        <v>175</v>
      </c>
      <c r="R188" s="57">
        <f t="shared" ref="R188:X188" si="196">SUM(R91:R94)</f>
        <v>133</v>
      </c>
      <c r="S188" s="57">
        <f t="shared" si="196"/>
        <v>29</v>
      </c>
      <c r="T188" s="57">
        <f t="shared" si="196"/>
        <v>19</v>
      </c>
      <c r="U188" s="57">
        <f t="shared" si="196"/>
        <v>107</v>
      </c>
      <c r="V188" s="57">
        <f t="shared" si="196"/>
        <v>2</v>
      </c>
      <c r="W188" s="57">
        <f t="shared" si="196"/>
        <v>4</v>
      </c>
      <c r="X188" s="57">
        <f t="shared" si="196"/>
        <v>0</v>
      </c>
      <c r="Y188" s="58">
        <f t="shared" si="145"/>
        <v>294</v>
      </c>
    </row>
    <row r="189" spans="1:25" ht="13.5" customHeight="1" x14ac:dyDescent="0.2">
      <c r="A189" s="59">
        <f t="shared" si="141"/>
        <v>0.86458333333333237</v>
      </c>
      <c r="B189" s="57">
        <f t="shared" ref="B189:H189" si="197">SUM(B92:B95)</f>
        <v>54</v>
      </c>
      <c r="C189" s="57">
        <f t="shared" si="197"/>
        <v>15</v>
      </c>
      <c r="D189" s="57">
        <f t="shared" si="197"/>
        <v>8</v>
      </c>
      <c r="E189" s="57">
        <f t="shared" si="197"/>
        <v>45</v>
      </c>
      <c r="F189" s="57">
        <f t="shared" si="197"/>
        <v>1</v>
      </c>
      <c r="G189" s="57">
        <f t="shared" si="197"/>
        <v>2</v>
      </c>
      <c r="H189" s="57">
        <f t="shared" si="197"/>
        <v>0</v>
      </c>
      <c r="I189" s="83">
        <f t="shared" si="77"/>
        <v>125</v>
      </c>
      <c r="J189" s="57">
        <f t="shared" ref="J189:P189" si="198">SUM(J92:J95)</f>
        <v>117</v>
      </c>
      <c r="K189" s="57">
        <f t="shared" si="198"/>
        <v>8</v>
      </c>
      <c r="L189" s="57">
        <f t="shared" si="198"/>
        <v>12</v>
      </c>
      <c r="M189" s="57">
        <f t="shared" si="198"/>
        <v>71</v>
      </c>
      <c r="N189" s="57">
        <f t="shared" si="198"/>
        <v>2</v>
      </c>
      <c r="O189" s="57">
        <f t="shared" si="198"/>
        <v>2</v>
      </c>
      <c r="P189" s="57">
        <f t="shared" si="198"/>
        <v>0</v>
      </c>
      <c r="Q189" s="58">
        <f t="shared" si="79"/>
        <v>212</v>
      </c>
      <c r="R189" s="57">
        <f t="shared" ref="R189:X189" si="199">SUM(R92:R95)</f>
        <v>171</v>
      </c>
      <c r="S189" s="57">
        <f t="shared" si="199"/>
        <v>23</v>
      </c>
      <c r="T189" s="57">
        <f t="shared" si="199"/>
        <v>20</v>
      </c>
      <c r="U189" s="57">
        <f t="shared" si="199"/>
        <v>116</v>
      </c>
      <c r="V189" s="57">
        <f t="shared" si="199"/>
        <v>3</v>
      </c>
      <c r="W189" s="57">
        <f t="shared" si="199"/>
        <v>4</v>
      </c>
      <c r="X189" s="57">
        <f t="shared" si="199"/>
        <v>0</v>
      </c>
      <c r="Y189" s="58">
        <f t="shared" si="145"/>
        <v>337</v>
      </c>
    </row>
    <row r="190" spans="1:25" ht="13.5" customHeight="1" x14ac:dyDescent="0.2">
      <c r="A190" s="59">
        <f t="shared" si="141"/>
        <v>0.874999999999999</v>
      </c>
      <c r="B190" s="57">
        <f t="shared" ref="B190:H190" si="200">SUM(B93:B96)</f>
        <v>59</v>
      </c>
      <c r="C190" s="57">
        <f t="shared" si="200"/>
        <v>11</v>
      </c>
      <c r="D190" s="57">
        <f t="shared" si="200"/>
        <v>8</v>
      </c>
      <c r="E190" s="57">
        <f t="shared" si="200"/>
        <v>52</v>
      </c>
      <c r="F190" s="57">
        <f t="shared" si="200"/>
        <v>1</v>
      </c>
      <c r="G190" s="57">
        <f t="shared" si="200"/>
        <v>3</v>
      </c>
      <c r="H190" s="57">
        <f t="shared" si="200"/>
        <v>0</v>
      </c>
      <c r="I190" s="83">
        <f t="shared" si="77"/>
        <v>134</v>
      </c>
      <c r="J190" s="57">
        <f t="shared" ref="J190:P190" si="201">SUM(J93:J96)</f>
        <v>129</v>
      </c>
      <c r="K190" s="57">
        <f t="shared" si="201"/>
        <v>6</v>
      </c>
      <c r="L190" s="57">
        <f t="shared" si="201"/>
        <v>15</v>
      </c>
      <c r="M190" s="57">
        <f t="shared" si="201"/>
        <v>73</v>
      </c>
      <c r="N190" s="57">
        <f t="shared" si="201"/>
        <v>2</v>
      </c>
      <c r="O190" s="57">
        <f t="shared" si="201"/>
        <v>1</v>
      </c>
      <c r="P190" s="57">
        <f t="shared" si="201"/>
        <v>0</v>
      </c>
      <c r="Q190" s="58">
        <f t="shared" si="79"/>
        <v>226</v>
      </c>
      <c r="R190" s="57">
        <f t="shared" ref="R190:X190" si="202">SUM(R93:R96)</f>
        <v>188</v>
      </c>
      <c r="S190" s="57">
        <f t="shared" si="202"/>
        <v>17</v>
      </c>
      <c r="T190" s="57">
        <f t="shared" si="202"/>
        <v>23</v>
      </c>
      <c r="U190" s="57">
        <f t="shared" si="202"/>
        <v>125</v>
      </c>
      <c r="V190" s="57">
        <f t="shared" si="202"/>
        <v>3</v>
      </c>
      <c r="W190" s="57">
        <f t="shared" si="202"/>
        <v>4</v>
      </c>
      <c r="X190" s="57">
        <f t="shared" si="202"/>
        <v>0</v>
      </c>
      <c r="Y190" s="58">
        <f t="shared" si="145"/>
        <v>360</v>
      </c>
    </row>
    <row r="191" spans="1:25" ht="13.5" customHeight="1" x14ac:dyDescent="0.2">
      <c r="A191" s="59">
        <f t="shared" si="141"/>
        <v>0.88541666666666563</v>
      </c>
      <c r="B191" s="57">
        <f t="shared" ref="B191:H191" si="203">SUM(B94:B97)</f>
        <v>143</v>
      </c>
      <c r="C191" s="57">
        <f t="shared" si="203"/>
        <v>15</v>
      </c>
      <c r="D191" s="57">
        <f t="shared" si="203"/>
        <v>4</v>
      </c>
      <c r="E191" s="57">
        <f t="shared" si="203"/>
        <v>54</v>
      </c>
      <c r="F191" s="57">
        <f t="shared" si="203"/>
        <v>1</v>
      </c>
      <c r="G191" s="57">
        <f t="shared" si="203"/>
        <v>6</v>
      </c>
      <c r="H191" s="57">
        <f t="shared" si="203"/>
        <v>0</v>
      </c>
      <c r="I191" s="83">
        <f t="shared" si="77"/>
        <v>223</v>
      </c>
      <c r="J191" s="57">
        <f t="shared" ref="J191:P191" si="204">SUM(J94:J97)</f>
        <v>128</v>
      </c>
      <c r="K191" s="57">
        <f t="shared" si="204"/>
        <v>4</v>
      </c>
      <c r="L191" s="57">
        <f t="shared" si="204"/>
        <v>12</v>
      </c>
      <c r="M191" s="57">
        <f t="shared" si="204"/>
        <v>86</v>
      </c>
      <c r="N191" s="57">
        <f t="shared" si="204"/>
        <v>1</v>
      </c>
      <c r="O191" s="57">
        <f t="shared" si="204"/>
        <v>1</v>
      </c>
      <c r="P191" s="57">
        <f t="shared" si="204"/>
        <v>0</v>
      </c>
      <c r="Q191" s="58">
        <f t="shared" si="79"/>
        <v>232</v>
      </c>
      <c r="R191" s="57">
        <f t="shared" ref="R191:X191" si="205">SUM(R94:R97)</f>
        <v>271</v>
      </c>
      <c r="S191" s="57">
        <f t="shared" si="205"/>
        <v>19</v>
      </c>
      <c r="T191" s="57">
        <f t="shared" si="205"/>
        <v>16</v>
      </c>
      <c r="U191" s="57">
        <f t="shared" si="205"/>
        <v>140</v>
      </c>
      <c r="V191" s="57">
        <f t="shared" si="205"/>
        <v>2</v>
      </c>
      <c r="W191" s="57">
        <f t="shared" si="205"/>
        <v>7</v>
      </c>
      <c r="X191" s="57">
        <f t="shared" si="205"/>
        <v>0</v>
      </c>
      <c r="Y191" s="58">
        <f t="shared" si="145"/>
        <v>455</v>
      </c>
    </row>
    <row r="192" spans="1:25" ht="13.5" customHeight="1" x14ac:dyDescent="0.2">
      <c r="A192" s="59">
        <f t="shared" si="141"/>
        <v>0.89583333333333226</v>
      </c>
      <c r="B192" s="57">
        <f t="shared" ref="B192:H192" si="206">SUM(B95:B98)</f>
        <v>151</v>
      </c>
      <c r="C192" s="57">
        <f t="shared" si="206"/>
        <v>11</v>
      </c>
      <c r="D192" s="57">
        <f t="shared" si="206"/>
        <v>4</v>
      </c>
      <c r="E192" s="57">
        <f t="shared" si="206"/>
        <v>51</v>
      </c>
      <c r="F192" s="57">
        <f t="shared" si="206"/>
        <v>2</v>
      </c>
      <c r="G192" s="57">
        <f t="shared" si="206"/>
        <v>7</v>
      </c>
      <c r="H192" s="57">
        <f t="shared" si="206"/>
        <v>0</v>
      </c>
      <c r="I192" s="83">
        <f t="shared" si="77"/>
        <v>226</v>
      </c>
      <c r="J192" s="57">
        <f t="shared" ref="J192:P192" si="207">SUM(J95:J98)</f>
        <v>109</v>
      </c>
      <c r="K192" s="57">
        <f t="shared" si="207"/>
        <v>5</v>
      </c>
      <c r="L192" s="57">
        <f t="shared" si="207"/>
        <v>15</v>
      </c>
      <c r="M192" s="57">
        <f t="shared" si="207"/>
        <v>80</v>
      </c>
      <c r="N192" s="57">
        <f t="shared" si="207"/>
        <v>1</v>
      </c>
      <c r="O192" s="57">
        <f t="shared" si="207"/>
        <v>1</v>
      </c>
      <c r="P192" s="57">
        <f t="shared" si="207"/>
        <v>0</v>
      </c>
      <c r="Q192" s="58">
        <f t="shared" si="79"/>
        <v>211</v>
      </c>
      <c r="R192" s="57">
        <f t="shared" ref="R192:X192" si="208">SUM(R95:R98)</f>
        <v>260</v>
      </c>
      <c r="S192" s="57">
        <f t="shared" si="208"/>
        <v>16</v>
      </c>
      <c r="T192" s="57">
        <f t="shared" si="208"/>
        <v>19</v>
      </c>
      <c r="U192" s="57">
        <f t="shared" si="208"/>
        <v>131</v>
      </c>
      <c r="V192" s="57">
        <f t="shared" si="208"/>
        <v>3</v>
      </c>
      <c r="W192" s="57">
        <f t="shared" si="208"/>
        <v>8</v>
      </c>
      <c r="X192" s="57">
        <f t="shared" si="208"/>
        <v>0</v>
      </c>
      <c r="Y192" s="58">
        <f t="shared" si="145"/>
        <v>437</v>
      </c>
    </row>
    <row r="193" spans="1:25" ht="13.5" customHeight="1" x14ac:dyDescent="0.2">
      <c r="A193" s="59">
        <f t="shared" si="141"/>
        <v>0.90624999999999889</v>
      </c>
      <c r="B193" s="57">
        <f t="shared" ref="B193:H193" si="209">SUM(B96:B99)</f>
        <v>148</v>
      </c>
      <c r="C193" s="57">
        <f t="shared" si="209"/>
        <v>10</v>
      </c>
      <c r="D193" s="57">
        <f t="shared" si="209"/>
        <v>5</v>
      </c>
      <c r="E193" s="57">
        <f t="shared" si="209"/>
        <v>51</v>
      </c>
      <c r="F193" s="57">
        <f t="shared" si="209"/>
        <v>1</v>
      </c>
      <c r="G193" s="57">
        <f t="shared" si="209"/>
        <v>6</v>
      </c>
      <c r="H193" s="57">
        <f t="shared" si="209"/>
        <v>0</v>
      </c>
      <c r="I193" s="83">
        <f t="shared" si="77"/>
        <v>221</v>
      </c>
      <c r="J193" s="57">
        <f t="shared" ref="J193:P193" si="210">SUM(J96:J99)</f>
        <v>75</v>
      </c>
      <c r="K193" s="57">
        <f t="shared" si="210"/>
        <v>7</v>
      </c>
      <c r="L193" s="57">
        <f t="shared" si="210"/>
        <v>15</v>
      </c>
      <c r="M193" s="57">
        <f t="shared" si="210"/>
        <v>77</v>
      </c>
      <c r="N193" s="57">
        <f t="shared" si="210"/>
        <v>2</v>
      </c>
      <c r="O193" s="57">
        <f t="shared" si="210"/>
        <v>1</v>
      </c>
      <c r="P193" s="57">
        <f t="shared" si="210"/>
        <v>0</v>
      </c>
      <c r="Q193" s="58">
        <f t="shared" si="79"/>
        <v>177</v>
      </c>
      <c r="R193" s="57">
        <f t="shared" ref="R193:X193" si="211">SUM(R96:R99)</f>
        <v>223</v>
      </c>
      <c r="S193" s="57">
        <f t="shared" si="211"/>
        <v>17</v>
      </c>
      <c r="T193" s="57">
        <f t="shared" si="211"/>
        <v>20</v>
      </c>
      <c r="U193" s="57">
        <f t="shared" si="211"/>
        <v>128</v>
      </c>
      <c r="V193" s="57">
        <f t="shared" si="211"/>
        <v>3</v>
      </c>
      <c r="W193" s="57">
        <f t="shared" si="211"/>
        <v>7</v>
      </c>
      <c r="X193" s="57">
        <f t="shared" si="211"/>
        <v>0</v>
      </c>
      <c r="Y193" s="58">
        <f t="shared" si="145"/>
        <v>398</v>
      </c>
    </row>
    <row r="194" spans="1:25" ht="13.5" customHeight="1" x14ac:dyDescent="0.2">
      <c r="A194" s="59">
        <f t="shared" si="141"/>
        <v>0.91666666666666552</v>
      </c>
      <c r="B194" s="57">
        <f t="shared" ref="B194:H194" si="212">SUM(B97:B100)</f>
        <v>144</v>
      </c>
      <c r="C194" s="57">
        <f t="shared" si="212"/>
        <v>7</v>
      </c>
      <c r="D194" s="57">
        <f t="shared" si="212"/>
        <v>4</v>
      </c>
      <c r="E194" s="57">
        <f t="shared" si="212"/>
        <v>52</v>
      </c>
      <c r="F194" s="57">
        <f t="shared" si="212"/>
        <v>1</v>
      </c>
      <c r="G194" s="57">
        <f t="shared" si="212"/>
        <v>7</v>
      </c>
      <c r="H194" s="57">
        <f t="shared" si="212"/>
        <v>0</v>
      </c>
      <c r="I194" s="83">
        <f t="shared" si="77"/>
        <v>215</v>
      </c>
      <c r="J194" s="57">
        <f t="shared" ref="J194:P194" si="213">SUM(J97:J100)</f>
        <v>58</v>
      </c>
      <c r="K194" s="57">
        <f t="shared" si="213"/>
        <v>6</v>
      </c>
      <c r="L194" s="57">
        <f t="shared" si="213"/>
        <v>12</v>
      </c>
      <c r="M194" s="57">
        <f t="shared" si="213"/>
        <v>75</v>
      </c>
      <c r="N194" s="57">
        <f t="shared" si="213"/>
        <v>2</v>
      </c>
      <c r="O194" s="57">
        <f t="shared" si="213"/>
        <v>1</v>
      </c>
      <c r="P194" s="57">
        <f t="shared" si="213"/>
        <v>0</v>
      </c>
      <c r="Q194" s="58">
        <f t="shared" si="79"/>
        <v>154</v>
      </c>
      <c r="R194" s="57">
        <f t="shared" ref="R194:X194" si="214">SUM(R97:R100)</f>
        <v>202</v>
      </c>
      <c r="S194" s="57">
        <f t="shared" si="214"/>
        <v>13</v>
      </c>
      <c r="T194" s="57">
        <f t="shared" si="214"/>
        <v>16</v>
      </c>
      <c r="U194" s="57">
        <f t="shared" si="214"/>
        <v>127</v>
      </c>
      <c r="V194" s="57">
        <f t="shared" si="214"/>
        <v>3</v>
      </c>
      <c r="W194" s="57">
        <f t="shared" si="214"/>
        <v>8</v>
      </c>
      <c r="X194" s="57">
        <f t="shared" si="214"/>
        <v>0</v>
      </c>
      <c r="Y194" s="58">
        <f t="shared" si="145"/>
        <v>369</v>
      </c>
    </row>
    <row r="195" spans="1:25" ht="13.5" customHeight="1" x14ac:dyDescent="0.2">
      <c r="A195" s="59">
        <f t="shared" si="141"/>
        <v>0.92708333333333215</v>
      </c>
      <c r="B195" s="57">
        <f t="shared" ref="B195:H195" si="215">SUM(B98:B101)</f>
        <v>58</v>
      </c>
      <c r="C195" s="57">
        <f t="shared" si="215"/>
        <v>8</v>
      </c>
      <c r="D195" s="57">
        <f t="shared" si="215"/>
        <v>3</v>
      </c>
      <c r="E195" s="57">
        <f t="shared" si="215"/>
        <v>53</v>
      </c>
      <c r="F195" s="57">
        <f t="shared" si="215"/>
        <v>1</v>
      </c>
      <c r="G195" s="57">
        <f t="shared" si="215"/>
        <v>4</v>
      </c>
      <c r="H195" s="57">
        <f t="shared" si="215"/>
        <v>0</v>
      </c>
      <c r="I195" s="83">
        <f t="shared" si="77"/>
        <v>127</v>
      </c>
      <c r="J195" s="57">
        <f t="shared" ref="J195:P195" si="216">SUM(J98:J101)</f>
        <v>51</v>
      </c>
      <c r="K195" s="57">
        <f t="shared" si="216"/>
        <v>6</v>
      </c>
      <c r="L195" s="57">
        <f t="shared" si="216"/>
        <v>15</v>
      </c>
      <c r="M195" s="57">
        <f t="shared" si="216"/>
        <v>63</v>
      </c>
      <c r="N195" s="57">
        <f t="shared" si="216"/>
        <v>2</v>
      </c>
      <c r="O195" s="57">
        <f t="shared" si="216"/>
        <v>0</v>
      </c>
      <c r="P195" s="57">
        <f t="shared" si="216"/>
        <v>0</v>
      </c>
      <c r="Q195" s="58">
        <f t="shared" si="79"/>
        <v>137</v>
      </c>
      <c r="R195" s="57">
        <f t="shared" ref="R195:X195" si="217">SUM(R98:R101)</f>
        <v>109</v>
      </c>
      <c r="S195" s="57">
        <f t="shared" si="217"/>
        <v>14</v>
      </c>
      <c r="T195" s="57">
        <f t="shared" si="217"/>
        <v>18</v>
      </c>
      <c r="U195" s="57">
        <f t="shared" si="217"/>
        <v>116</v>
      </c>
      <c r="V195" s="57">
        <f t="shared" si="217"/>
        <v>3</v>
      </c>
      <c r="W195" s="57">
        <f t="shared" si="217"/>
        <v>4</v>
      </c>
      <c r="X195" s="57">
        <f t="shared" si="217"/>
        <v>0</v>
      </c>
      <c r="Y195" s="58">
        <f t="shared" si="145"/>
        <v>264</v>
      </c>
    </row>
    <row r="196" spans="1:25" ht="13.5" customHeight="1" x14ac:dyDescent="0.2">
      <c r="A196" s="59">
        <f t="shared" si="141"/>
        <v>0.93749999999999878</v>
      </c>
      <c r="B196" s="57">
        <f t="shared" ref="B196:H196" si="218">SUM(B99:B102)</f>
        <v>53</v>
      </c>
      <c r="C196" s="57">
        <f t="shared" si="218"/>
        <v>9</v>
      </c>
      <c r="D196" s="57">
        <f t="shared" si="218"/>
        <v>2</v>
      </c>
      <c r="E196" s="57">
        <f t="shared" si="218"/>
        <v>55</v>
      </c>
      <c r="F196" s="57">
        <f t="shared" si="218"/>
        <v>0</v>
      </c>
      <c r="G196" s="57">
        <f t="shared" si="218"/>
        <v>3</v>
      </c>
      <c r="H196" s="57">
        <f t="shared" si="218"/>
        <v>0</v>
      </c>
      <c r="I196" s="83">
        <f t="shared" si="77"/>
        <v>122</v>
      </c>
      <c r="J196" s="57">
        <f t="shared" ref="J196:P196" si="219">SUM(J99:J102)</f>
        <v>50</v>
      </c>
      <c r="K196" s="57">
        <f t="shared" si="219"/>
        <v>6</v>
      </c>
      <c r="L196" s="57">
        <f t="shared" si="219"/>
        <v>12</v>
      </c>
      <c r="M196" s="57">
        <f t="shared" si="219"/>
        <v>62</v>
      </c>
      <c r="N196" s="57">
        <f t="shared" si="219"/>
        <v>2</v>
      </c>
      <c r="O196" s="57">
        <f t="shared" si="219"/>
        <v>0</v>
      </c>
      <c r="P196" s="57">
        <f t="shared" si="219"/>
        <v>0</v>
      </c>
      <c r="Q196" s="58">
        <f t="shared" si="79"/>
        <v>132</v>
      </c>
      <c r="R196" s="57">
        <f t="shared" ref="R196:X196" si="220">SUM(R99:R102)</f>
        <v>103</v>
      </c>
      <c r="S196" s="57">
        <f t="shared" si="220"/>
        <v>15</v>
      </c>
      <c r="T196" s="57">
        <f t="shared" si="220"/>
        <v>14</v>
      </c>
      <c r="U196" s="57">
        <f t="shared" si="220"/>
        <v>117</v>
      </c>
      <c r="V196" s="57">
        <f t="shared" si="220"/>
        <v>2</v>
      </c>
      <c r="W196" s="57">
        <f t="shared" si="220"/>
        <v>3</v>
      </c>
      <c r="X196" s="57">
        <f t="shared" si="220"/>
        <v>0</v>
      </c>
      <c r="Y196" s="58">
        <f t="shared" si="145"/>
        <v>254</v>
      </c>
    </row>
    <row r="197" spans="1:25" ht="13.5" customHeight="1" x14ac:dyDescent="0.2">
      <c r="A197" s="59">
        <f t="shared" si="141"/>
        <v>0.94791666666666541</v>
      </c>
      <c r="B197" s="57">
        <f t="shared" ref="B197:H197" si="221">SUM(B100:B103)</f>
        <v>53</v>
      </c>
      <c r="C197" s="57">
        <f t="shared" si="221"/>
        <v>9</v>
      </c>
      <c r="D197" s="57">
        <f t="shared" si="221"/>
        <v>2</v>
      </c>
      <c r="E197" s="57">
        <f t="shared" si="221"/>
        <v>49</v>
      </c>
      <c r="F197" s="57">
        <f t="shared" si="221"/>
        <v>1</v>
      </c>
      <c r="G197" s="57">
        <f t="shared" si="221"/>
        <v>3</v>
      </c>
      <c r="H197" s="57">
        <f t="shared" si="221"/>
        <v>0</v>
      </c>
      <c r="I197" s="83">
        <f t="shared" si="77"/>
        <v>117</v>
      </c>
      <c r="J197" s="57">
        <f t="shared" ref="J197:P197" si="222">SUM(J100:J103)</f>
        <v>44</v>
      </c>
      <c r="K197" s="57">
        <f t="shared" si="222"/>
        <v>4</v>
      </c>
      <c r="L197" s="57">
        <f t="shared" si="222"/>
        <v>12</v>
      </c>
      <c r="M197" s="57">
        <f t="shared" si="222"/>
        <v>62</v>
      </c>
      <c r="N197" s="57">
        <f t="shared" si="222"/>
        <v>1</v>
      </c>
      <c r="O197" s="57">
        <f t="shared" si="222"/>
        <v>0</v>
      </c>
      <c r="P197" s="57">
        <f t="shared" si="222"/>
        <v>0</v>
      </c>
      <c r="Q197" s="58">
        <f t="shared" si="79"/>
        <v>123</v>
      </c>
      <c r="R197" s="57">
        <f t="shared" ref="R197:X197" si="223">SUM(R100:R103)</f>
        <v>97</v>
      </c>
      <c r="S197" s="57">
        <f t="shared" si="223"/>
        <v>13</v>
      </c>
      <c r="T197" s="57">
        <f t="shared" si="223"/>
        <v>14</v>
      </c>
      <c r="U197" s="57">
        <f t="shared" si="223"/>
        <v>111</v>
      </c>
      <c r="V197" s="57">
        <f t="shared" si="223"/>
        <v>2</v>
      </c>
      <c r="W197" s="57">
        <f t="shared" si="223"/>
        <v>3</v>
      </c>
      <c r="X197" s="57">
        <f t="shared" si="223"/>
        <v>0</v>
      </c>
      <c r="Y197" s="58">
        <f t="shared" si="145"/>
        <v>240</v>
      </c>
    </row>
    <row r="198" spans="1:25" ht="13.5" customHeight="1" thickBot="1" x14ac:dyDescent="0.25">
      <c r="A198" s="158">
        <f t="shared" si="141"/>
        <v>0.95833333333333204</v>
      </c>
      <c r="B198" s="62">
        <f t="shared" ref="B198:H198" si="224">SUM(B101:B104)</f>
        <v>51</v>
      </c>
      <c r="C198" s="62">
        <f t="shared" si="224"/>
        <v>9</v>
      </c>
      <c r="D198" s="62">
        <f t="shared" si="224"/>
        <v>5</v>
      </c>
      <c r="E198" s="62">
        <f t="shared" si="224"/>
        <v>55</v>
      </c>
      <c r="F198" s="62">
        <f t="shared" si="224"/>
        <v>1</v>
      </c>
      <c r="G198" s="62">
        <f t="shared" si="224"/>
        <v>1</v>
      </c>
      <c r="H198" s="62">
        <f t="shared" si="224"/>
        <v>0</v>
      </c>
      <c r="I198" s="123">
        <f t="shared" si="77"/>
        <v>122</v>
      </c>
      <c r="J198" s="62">
        <f t="shared" ref="J198:P198" si="225">SUM(J101:J104)</f>
        <v>42</v>
      </c>
      <c r="K198" s="62">
        <f t="shared" si="225"/>
        <v>5</v>
      </c>
      <c r="L198" s="62">
        <f t="shared" si="225"/>
        <v>11</v>
      </c>
      <c r="M198" s="62">
        <f t="shared" si="225"/>
        <v>61</v>
      </c>
      <c r="N198" s="62">
        <f t="shared" si="225"/>
        <v>1</v>
      </c>
      <c r="O198" s="62">
        <f t="shared" si="225"/>
        <v>0</v>
      </c>
      <c r="P198" s="62">
        <f t="shared" si="225"/>
        <v>0</v>
      </c>
      <c r="Q198" s="63">
        <f t="shared" si="79"/>
        <v>120</v>
      </c>
      <c r="R198" s="62">
        <f t="shared" ref="R198:X198" si="226">SUM(R101:R104)</f>
        <v>93</v>
      </c>
      <c r="S198" s="62">
        <f t="shared" si="226"/>
        <v>14</v>
      </c>
      <c r="T198" s="62">
        <f t="shared" si="226"/>
        <v>16</v>
      </c>
      <c r="U198" s="62">
        <f t="shared" si="226"/>
        <v>116</v>
      </c>
      <c r="V198" s="62">
        <f t="shared" si="226"/>
        <v>2</v>
      </c>
      <c r="W198" s="62">
        <f t="shared" si="226"/>
        <v>1</v>
      </c>
      <c r="X198" s="62">
        <f t="shared" si="226"/>
        <v>0</v>
      </c>
      <c r="Y198" s="63">
        <f t="shared" si="145"/>
        <v>242</v>
      </c>
    </row>
    <row r="199" spans="1:25" ht="13.5" customHeight="1" thickTop="1" x14ac:dyDescent="0.2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</sheetData>
  <sheetProtection selectLockedCells="1"/>
  <mergeCells count="6">
    <mergeCell ref="B7:I7"/>
    <mergeCell ref="J7:Q7"/>
    <mergeCell ref="R7:Y7"/>
    <mergeCell ref="B105:H105"/>
    <mergeCell ref="J105:P105"/>
    <mergeCell ref="R105:X10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rowBreaks count="1" manualBreakCount="1">
    <brk id="104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24.03.2015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ID02263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Andrew's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Site 1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58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46</v>
      </c>
      <c r="C7" s="51" t="str">
        <f>'Internal Control-Check Sheet'!F9</f>
        <v>St Andrew's Road (N)</v>
      </c>
      <c r="D7" s="3"/>
      <c r="E7" s="3"/>
      <c r="F7" s="127" t="s">
        <v>47</v>
      </c>
      <c r="G7" s="51" t="str">
        <f>'Internal Control-Check Sheet'!F10</f>
        <v>St Andrew's Road (S)</v>
      </c>
      <c r="I7" s="52"/>
      <c r="J7" s="127"/>
      <c r="K7" s="18"/>
      <c r="M7" s="16"/>
      <c r="N7" s="134"/>
      <c r="O7" s="136" t="s">
        <v>59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60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270" t="s">
        <v>76</v>
      </c>
      <c r="C9" s="271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40" t="s">
        <v>43</v>
      </c>
      <c r="C10" s="141" t="s">
        <v>44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61</v>
      </c>
      <c r="P10" s="16" t="s">
        <v>58</v>
      </c>
      <c r="Q10" s="153" t="s">
        <v>74</v>
      </c>
    </row>
    <row r="11" spans="1:21" s="16" customFormat="1" ht="12.75" customHeight="1" thickTop="1" x14ac:dyDescent="0.2">
      <c r="A11" s="32">
        <f>'MCC Data'!A9</f>
        <v>0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42.4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28.999999999999996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1.0416666666666666E-2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54.4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55.199999999999996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14</v>
      </c>
    </row>
    <row r="13" spans="1:21" s="16" customFormat="1" ht="12.75" customHeight="1" x14ac:dyDescent="0.2">
      <c r="A13" s="6">
        <f>'MCC Data'!A11</f>
        <v>2.0833333333333332E-2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53.4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39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15</v>
      </c>
      <c r="O13" s="16" t="s">
        <v>12</v>
      </c>
      <c r="P13" s="16" t="s">
        <v>10</v>
      </c>
      <c r="Q13" s="16" t="s">
        <v>11</v>
      </c>
      <c r="R13" s="16" t="s">
        <v>16</v>
      </c>
      <c r="S13" s="16" t="s">
        <v>9</v>
      </c>
      <c r="T13" s="16" t="s">
        <v>31</v>
      </c>
    </row>
    <row r="14" spans="1:21" s="16" customFormat="1" ht="12.75" customHeight="1" x14ac:dyDescent="0.2">
      <c r="A14" s="7">
        <f>'MCC Data'!A12</f>
        <v>3.125E-2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46.6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37.9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IF(SUM(B11:C106)-SUM('MCC Data'!Y9:Y104)=0,"VEHICLE TOTAL CORRECT","")</f>
        <v/>
      </c>
    </row>
    <row r="15" spans="1:21" s="16" customFormat="1" ht="12.75" customHeight="1" x14ac:dyDescent="0.2">
      <c r="A15" s="6">
        <f>'MCC Data'!A13</f>
        <v>4.1666666666666664E-2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86.100000000000009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52.4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5.2083333333333329E-2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76.5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36.9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17</v>
      </c>
    </row>
    <row r="17" spans="1:14" s="16" customFormat="1" ht="12.75" customHeight="1" x14ac:dyDescent="0.2">
      <c r="A17" s="6">
        <f>'MCC Data'!A15</f>
        <v>6.2499999999999993E-2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30.2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40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68</v>
      </c>
    </row>
    <row r="18" spans="1:14" s="16" customFormat="1" ht="12.75" customHeight="1" x14ac:dyDescent="0.2">
      <c r="A18" s="6">
        <f>'MCC Data'!A16</f>
        <v>7.2916666666666657E-2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35.9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31.3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69</v>
      </c>
    </row>
    <row r="19" spans="1:14" s="16" customFormat="1" ht="12.75" customHeight="1" x14ac:dyDescent="0.2">
      <c r="A19" s="6">
        <f>'MCC Data'!A17</f>
        <v>8.3333333333333329E-2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55.699999999999996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40.9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9.375E-2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36.9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52.6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0.10416666666666667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53.3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44.3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43">
        <f>'MCC Data'!A20</f>
        <v>0.11458333333333334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69.400000000000006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67.3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0.125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52.399999999999991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48.1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0.13541666666666666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65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54.699999999999996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0.14583333333333331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74.599999999999994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43.6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0.15624999999999997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65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70.5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0.16666666666666663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57.5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79.900000000000006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0.17708333333333329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127.89999999999999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91.5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0.18749999999999994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119.8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60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0.1979166666666666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143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79.2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0.20833333333333326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129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79.7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0.21874999999999992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136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130.80000000000001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0.22916666666666657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121.3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202.40000000000003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43">
        <f>'MCC Data'!A32</f>
        <v>0.23958333333333323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180.2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188.89999999999998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0.24999999999999989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209.7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153.5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0.26041666666666657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238.1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149.9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0.27083333333333326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179.20000000000002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198.39999999999998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0.28124999999999994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296.59999999999997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276.60000000000002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0.29166666666666663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245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243.2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0.30208333333333331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245.5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276.89999999999998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0.3125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221.5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277.2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0.32291666666666669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225.7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314.10000000000002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0.33333333333333337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221.6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260.39999999999998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0.34375000000000006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206.9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295.8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0.35416666666666674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202.1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295.5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43">
        <f>'MCC Data'!A44</f>
        <v>0.36458333333333343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207.20000000000002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267.60000000000002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0.37500000000000011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194.89999999999998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217.4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0.3854166666666668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174.3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226.79999999999998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0.39583333333333348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180.7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226.00000000000003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0.40625000000000017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216.4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206.9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0.41666666666666685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176.6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205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0.42708333333333354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201.89999999999998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218.39999999999998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0.43750000000000022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170.39999999999998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262.2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0.44791666666666691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228.8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209.8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0.45833333333333359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200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250.29999999999998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0.46875000000000028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181.89999999999998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229.89999999999998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0.47916666666666696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206.60000000000002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185.2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x14ac:dyDescent="0.2">
      <c r="A58" s="7">
        <f>'MCC Data'!A56</f>
        <v>0.48958333333333365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203.3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249.2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x14ac:dyDescent="0.2">
      <c r="A59" s="7">
        <f>'MCC Data'!A57</f>
        <v>0.50000000000000033</v>
      </c>
      <c r="B59" s="31">
        <f>('MCC Data'!$B57*'PCU Data'!$N$14)+('MCC Data'!$C57*'PCU Data'!$O$14)+('MCC Data'!$D57*'PCU Data'!$P$14)+('PCU Data'!$Q$14*'MCC Data'!$E57)+('MCC Data'!$F57*'PCU Data'!$R$14)+('MCC Data'!$G57*'PCU Data'!$S$14)+('MCC Data'!$H57*$T$14)</f>
        <v>217.4</v>
      </c>
      <c r="C59" s="31">
        <f>('MCC Data'!$J57*'PCU Data'!$N$14)+('MCC Data'!$K57*'PCU Data'!$O$14)+('MCC Data'!$L57*'PCU Data'!$P$14)+('PCU Data'!$Q$14*'MCC Data'!$M57)+('MCC Data'!$N57*'PCU Data'!$R$14)+('MCC Data'!$O57*'PCU Data'!$S$14)+('MCC Data'!$P57*$T$14)</f>
        <v>251</v>
      </c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x14ac:dyDescent="0.2">
      <c r="A60" s="7">
        <f>'MCC Data'!A58</f>
        <v>0.51041666666666696</v>
      </c>
      <c r="B60" s="31">
        <f>('MCC Data'!$B58*'PCU Data'!$N$14)+('MCC Data'!$C58*'PCU Data'!$O$14)+('MCC Data'!$D58*'PCU Data'!$P$14)+('PCU Data'!$Q$14*'MCC Data'!$E58)+('MCC Data'!$F58*'PCU Data'!$R$14)+('MCC Data'!$G58*'PCU Data'!$S$14)+('MCC Data'!$H58*$T$14)</f>
        <v>201.4</v>
      </c>
      <c r="C60" s="31">
        <f>('MCC Data'!$J58*'PCU Data'!$N$14)+('MCC Data'!$K58*'PCU Data'!$O$14)+('MCC Data'!$L58*'PCU Data'!$P$14)+('PCU Data'!$Q$14*'MCC Data'!$M58)+('MCC Data'!$N58*'PCU Data'!$R$14)+('MCC Data'!$O58*'PCU Data'!$S$14)+('MCC Data'!$P58*$T$14)</f>
        <v>210.7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7">
        <f>'MCC Data'!A59</f>
        <v>0.52083333333333359</v>
      </c>
      <c r="B61" s="31">
        <f>('MCC Data'!$B59*'PCU Data'!$N$14)+('MCC Data'!$C59*'PCU Data'!$O$14)+('MCC Data'!$D59*'PCU Data'!$P$14)+('PCU Data'!$Q$14*'MCC Data'!$E59)+('MCC Data'!$F59*'PCU Data'!$R$14)+('MCC Data'!$G59*'PCU Data'!$S$14)+('MCC Data'!$H59*$T$14)</f>
        <v>248</v>
      </c>
      <c r="C61" s="31">
        <f>('MCC Data'!$J59*'PCU Data'!$N$14)+('MCC Data'!$K59*'PCU Data'!$O$14)+('MCC Data'!$L59*'PCU Data'!$P$14)+('PCU Data'!$Q$14*'MCC Data'!$M59)+('MCC Data'!$N59*'PCU Data'!$R$14)+('MCC Data'!$O59*'PCU Data'!$S$14)+('MCC Data'!$P59*$T$14)</f>
        <v>200.8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7">
        <f>'MCC Data'!A60</f>
        <v>0.53125000000000022</v>
      </c>
      <c r="B62" s="31">
        <f>('MCC Data'!$B60*'PCU Data'!$N$14)+('MCC Data'!$C60*'PCU Data'!$O$14)+('MCC Data'!$D60*'PCU Data'!$P$14)+('PCU Data'!$Q$14*'MCC Data'!$E60)+('MCC Data'!$F60*'PCU Data'!$R$14)+('MCC Data'!$G60*'PCU Data'!$S$14)+('MCC Data'!$H60*$T$14)</f>
        <v>195.2</v>
      </c>
      <c r="C62" s="31">
        <f>('MCC Data'!$J60*'PCU Data'!$N$14)+('MCC Data'!$K60*'PCU Data'!$O$14)+('MCC Data'!$L60*'PCU Data'!$P$14)+('PCU Data'!$Q$14*'MCC Data'!$M60)+('MCC Data'!$N60*'PCU Data'!$R$14)+('MCC Data'!$O60*'PCU Data'!$S$14)+('MCC Data'!$P60*$T$14)</f>
        <v>241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7">
        <f>'MCC Data'!A61</f>
        <v>0.54166666666666685</v>
      </c>
      <c r="B63" s="31">
        <f>('MCC Data'!$B61*'PCU Data'!$N$14)+('MCC Data'!$C61*'PCU Data'!$O$14)+('MCC Data'!$D61*'PCU Data'!$P$14)+('PCU Data'!$Q$14*'MCC Data'!$E61)+('MCC Data'!$F61*'PCU Data'!$R$14)+('MCC Data'!$G61*'PCU Data'!$S$14)+('MCC Data'!$H61*$T$14)</f>
        <v>219.7</v>
      </c>
      <c r="C63" s="31">
        <f>('MCC Data'!$J61*'PCU Data'!$N$14)+('MCC Data'!$K61*'PCU Data'!$O$14)+('MCC Data'!$L61*'PCU Data'!$P$14)+('PCU Data'!$Q$14*'MCC Data'!$M61)+('MCC Data'!$N61*'PCU Data'!$R$14)+('MCC Data'!$O61*'PCU Data'!$S$14)+('MCC Data'!$P61*$T$14)</f>
        <v>291.29999999999995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7">
        <f>'MCC Data'!A62</f>
        <v>0.55208333333333348</v>
      </c>
      <c r="B64" s="31">
        <f>('MCC Data'!$B62*'PCU Data'!$N$14)+('MCC Data'!$C62*'PCU Data'!$O$14)+('MCC Data'!$D62*'PCU Data'!$P$14)+('PCU Data'!$Q$14*'MCC Data'!$E62)+('MCC Data'!$F62*'PCU Data'!$R$14)+('MCC Data'!$G62*'PCU Data'!$S$14)+('MCC Data'!$H62*$T$14)</f>
        <v>218.79999999999998</v>
      </c>
      <c r="C64" s="31">
        <f>('MCC Data'!$J62*'PCU Data'!$N$14)+('MCC Data'!$K62*'PCU Data'!$O$14)+('MCC Data'!$L62*'PCU Data'!$P$14)+('PCU Data'!$Q$14*'MCC Data'!$M62)+('MCC Data'!$N62*'PCU Data'!$R$14)+('MCC Data'!$O62*'PCU Data'!$S$14)+('MCC Data'!$P62*$T$14)</f>
        <v>277.59999999999997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7">
        <f>'MCC Data'!A63</f>
        <v>0.56250000000000011</v>
      </c>
      <c r="B65" s="31">
        <f>('MCC Data'!$B63*'PCU Data'!$N$14)+('MCC Data'!$C63*'PCU Data'!$O$14)+('MCC Data'!$D63*'PCU Data'!$P$14)+('PCU Data'!$Q$14*'MCC Data'!$E63)+('MCC Data'!$F63*'PCU Data'!$R$14)+('MCC Data'!$G63*'PCU Data'!$S$14)+('MCC Data'!$H63*$T$14)</f>
        <v>198.4</v>
      </c>
      <c r="C65" s="31">
        <f>('MCC Data'!$J63*'PCU Data'!$N$14)+('MCC Data'!$K63*'PCU Data'!$O$14)+('MCC Data'!$L63*'PCU Data'!$P$14)+('PCU Data'!$Q$14*'MCC Data'!$M63)+('MCC Data'!$N63*'PCU Data'!$R$14)+('MCC Data'!$O63*'PCU Data'!$S$14)+('MCC Data'!$P63*$T$14)</f>
        <v>327.30000000000007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7">
        <f>'MCC Data'!A64</f>
        <v>0.57291666666666674</v>
      </c>
      <c r="B66" s="31">
        <f>('MCC Data'!$B64*'PCU Data'!$N$14)+('MCC Data'!$C64*'PCU Data'!$O$14)+('MCC Data'!$D64*'PCU Data'!$P$14)+('PCU Data'!$Q$14*'MCC Data'!$E64)+('MCC Data'!$F64*'PCU Data'!$R$14)+('MCC Data'!$G64*'PCU Data'!$S$14)+('MCC Data'!$H64*$T$14)</f>
        <v>234.8</v>
      </c>
      <c r="C66" s="31">
        <f>('MCC Data'!$J64*'PCU Data'!$N$14)+('MCC Data'!$K64*'PCU Data'!$O$14)+('MCC Data'!$L64*'PCU Data'!$P$14)+('PCU Data'!$Q$14*'MCC Data'!$M64)+('MCC Data'!$N64*'PCU Data'!$R$14)+('MCC Data'!$O64*'PCU Data'!$S$14)+('MCC Data'!$P64*$T$14)</f>
        <v>255.4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7">
        <f>'MCC Data'!A65</f>
        <v>0.58333333333333337</v>
      </c>
      <c r="B67" s="31">
        <f>('MCC Data'!$B65*'PCU Data'!$N$14)+('MCC Data'!$C65*'PCU Data'!$O$14)+('MCC Data'!$D65*'PCU Data'!$P$14)+('PCU Data'!$Q$14*'MCC Data'!$E65)+('MCC Data'!$F65*'PCU Data'!$R$14)+('MCC Data'!$G65*'PCU Data'!$S$14)+('MCC Data'!$H65*$T$14)</f>
        <v>296.79999999999995</v>
      </c>
      <c r="C67" s="31">
        <f>('MCC Data'!$J65*'PCU Data'!$N$14)+('MCC Data'!$K65*'PCU Data'!$O$14)+('MCC Data'!$L65*'PCU Data'!$P$14)+('PCU Data'!$Q$14*'MCC Data'!$M65)+('MCC Data'!$N65*'PCU Data'!$R$14)+('MCC Data'!$O65*'PCU Data'!$S$14)+('MCC Data'!$P65*$T$14)</f>
        <v>328.2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7">
        <f>'MCC Data'!A66</f>
        <v>0.59375</v>
      </c>
      <c r="B68" s="31">
        <f>('MCC Data'!$B66*'PCU Data'!$N$14)+('MCC Data'!$C66*'PCU Data'!$O$14)+('MCC Data'!$D66*'PCU Data'!$P$14)+('PCU Data'!$Q$14*'MCC Data'!$E66)+('MCC Data'!$F66*'PCU Data'!$R$14)+('MCC Data'!$G66*'PCU Data'!$S$14)+('MCC Data'!$H66*$T$14)</f>
        <v>226.1</v>
      </c>
      <c r="C68" s="31">
        <f>('MCC Data'!$J66*'PCU Data'!$N$14)+('MCC Data'!$K66*'PCU Data'!$O$14)+('MCC Data'!$L66*'PCU Data'!$P$14)+('PCU Data'!$Q$14*'MCC Data'!$M66)+('MCC Data'!$N66*'PCU Data'!$R$14)+('MCC Data'!$O66*'PCU Data'!$S$14)+('MCC Data'!$P66*$T$14)</f>
        <v>291.2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7">
        <f>'MCC Data'!A67</f>
        <v>0.60416666666666663</v>
      </c>
      <c r="B69" s="31">
        <f>('MCC Data'!$B67*'PCU Data'!$N$14)+('MCC Data'!$C67*'PCU Data'!$O$14)+('MCC Data'!$D67*'PCU Data'!$P$14)+('PCU Data'!$Q$14*'MCC Data'!$E67)+('MCC Data'!$F67*'PCU Data'!$R$14)+('MCC Data'!$G67*'PCU Data'!$S$14)+('MCC Data'!$H67*$T$14)</f>
        <v>213.5</v>
      </c>
      <c r="C69" s="31">
        <f>('MCC Data'!$J67*'PCU Data'!$N$14)+('MCC Data'!$K67*'PCU Data'!$O$14)+('MCC Data'!$L67*'PCU Data'!$P$14)+('PCU Data'!$Q$14*'MCC Data'!$M67)+('MCC Data'!$N67*'PCU Data'!$R$14)+('MCC Data'!$O67*'PCU Data'!$S$14)+('MCC Data'!$P67*$T$14)</f>
        <v>221.3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7">
        <f>'MCC Data'!A68</f>
        <v>0.61458333333333326</v>
      </c>
      <c r="B70" s="31">
        <f>('MCC Data'!$B68*'PCU Data'!$N$14)+('MCC Data'!$C68*'PCU Data'!$O$14)+('MCC Data'!$D68*'PCU Data'!$P$14)+('PCU Data'!$Q$14*'MCC Data'!$E68)+('MCC Data'!$F68*'PCU Data'!$R$14)+('MCC Data'!$G68*'PCU Data'!$S$14)+('MCC Data'!$H68*$T$14)</f>
        <v>248.8</v>
      </c>
      <c r="C70" s="31">
        <f>('MCC Data'!$J68*'PCU Data'!$N$14)+('MCC Data'!$K68*'PCU Data'!$O$14)+('MCC Data'!$L68*'PCU Data'!$P$14)+('PCU Data'!$Q$14*'MCC Data'!$M68)+('MCC Data'!$N68*'PCU Data'!$R$14)+('MCC Data'!$O68*'PCU Data'!$S$14)+('MCC Data'!$P68*$T$14)</f>
        <v>227.20000000000002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7">
        <f>'MCC Data'!A69</f>
        <v>0.62499999999999989</v>
      </c>
      <c r="B71" s="31">
        <f>('MCC Data'!$B69*'PCU Data'!$N$14)+('MCC Data'!$C69*'PCU Data'!$O$14)+('MCC Data'!$D69*'PCU Data'!$P$14)+('PCU Data'!$Q$14*'MCC Data'!$E69)+('MCC Data'!$F69*'PCU Data'!$R$14)+('MCC Data'!$G69*'PCU Data'!$S$14)+('MCC Data'!$H69*$T$14)</f>
        <v>271.8</v>
      </c>
      <c r="C71" s="31">
        <f>('MCC Data'!$J69*'PCU Data'!$N$14)+('MCC Data'!$K69*'PCU Data'!$O$14)+('MCC Data'!$L69*'PCU Data'!$P$14)+('PCU Data'!$Q$14*'MCC Data'!$M69)+('MCC Data'!$N69*'PCU Data'!$R$14)+('MCC Data'!$O69*'PCU Data'!$S$14)+('MCC Data'!$P69*$T$14)</f>
        <v>192.8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7">
        <f>'MCC Data'!A70</f>
        <v>0.63541666666666652</v>
      </c>
      <c r="B72" s="31">
        <f>('MCC Data'!$B70*'PCU Data'!$N$14)+('MCC Data'!$C70*'PCU Data'!$O$14)+('MCC Data'!$D70*'PCU Data'!$P$14)+('PCU Data'!$Q$14*'MCC Data'!$E70)+('MCC Data'!$F70*'PCU Data'!$R$14)+('MCC Data'!$G70*'PCU Data'!$S$14)+('MCC Data'!$H70*$T$14)</f>
        <v>237.8</v>
      </c>
      <c r="C72" s="31">
        <f>('MCC Data'!$J70*'PCU Data'!$N$14)+('MCC Data'!$K70*'PCU Data'!$O$14)+('MCC Data'!$L70*'PCU Data'!$P$14)+('PCU Data'!$Q$14*'MCC Data'!$M70)+('MCC Data'!$N70*'PCU Data'!$R$14)+('MCC Data'!$O70*'PCU Data'!$S$14)+('MCC Data'!$P70*$T$14)</f>
        <v>209.8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7">
        <f>'MCC Data'!A71</f>
        <v>0.64583333333333315</v>
      </c>
      <c r="B73" s="31">
        <f>('MCC Data'!$B71*'PCU Data'!$N$14)+('MCC Data'!$C71*'PCU Data'!$O$14)+('MCC Data'!$D71*'PCU Data'!$P$14)+('PCU Data'!$Q$14*'MCC Data'!$E71)+('MCC Data'!$F71*'PCU Data'!$R$14)+('MCC Data'!$G71*'PCU Data'!$S$14)+('MCC Data'!$H71*$T$14)</f>
        <v>262.29999999999995</v>
      </c>
      <c r="C73" s="31">
        <f>('MCC Data'!$J71*'PCU Data'!$N$14)+('MCC Data'!$K71*'PCU Data'!$O$14)+('MCC Data'!$L71*'PCU Data'!$P$14)+('PCU Data'!$Q$14*'MCC Data'!$M71)+('MCC Data'!$N71*'PCU Data'!$R$14)+('MCC Data'!$O71*'PCU Data'!$S$14)+('MCC Data'!$P71*$T$14)</f>
        <v>274.10000000000002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7">
        <f>'MCC Data'!A72</f>
        <v>0.65624999999999978</v>
      </c>
      <c r="B74" s="31">
        <f>('MCC Data'!$B72*'PCU Data'!$N$14)+('MCC Data'!$C72*'PCU Data'!$O$14)+('MCC Data'!$D72*'PCU Data'!$P$14)+('PCU Data'!$Q$14*'MCC Data'!$E72)+('MCC Data'!$F72*'PCU Data'!$R$14)+('MCC Data'!$G72*'PCU Data'!$S$14)+('MCC Data'!$H72*$T$14)</f>
        <v>224.6</v>
      </c>
      <c r="C74" s="31">
        <f>('MCC Data'!$J72*'PCU Data'!$N$14)+('MCC Data'!$K72*'PCU Data'!$O$14)+('MCC Data'!$L72*'PCU Data'!$P$14)+('PCU Data'!$Q$14*'MCC Data'!$M72)+('MCC Data'!$N72*'PCU Data'!$R$14)+('MCC Data'!$O72*'PCU Data'!$S$14)+('MCC Data'!$P72*$T$14)</f>
        <v>266.5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7">
        <f>'MCC Data'!A73</f>
        <v>0.66666666666666641</v>
      </c>
      <c r="B75" s="31">
        <f>('MCC Data'!$B73*'PCU Data'!$N$14)+('MCC Data'!$C73*'PCU Data'!$O$14)+('MCC Data'!$D73*'PCU Data'!$P$14)+('PCU Data'!$Q$14*'MCC Data'!$E73)+('MCC Data'!$F73*'PCU Data'!$R$14)+('MCC Data'!$G73*'PCU Data'!$S$14)+('MCC Data'!$H73*$T$14)</f>
        <v>270.7</v>
      </c>
      <c r="C75" s="31">
        <f>('MCC Data'!$J73*'PCU Data'!$N$14)+('MCC Data'!$K73*'PCU Data'!$O$14)+('MCC Data'!$L73*'PCU Data'!$P$14)+('PCU Data'!$Q$14*'MCC Data'!$M73)+('MCC Data'!$N73*'PCU Data'!$R$14)+('MCC Data'!$O73*'PCU Data'!$S$14)+('MCC Data'!$P73*$T$14)</f>
        <v>224.60000000000002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7">
        <f>'MCC Data'!A74</f>
        <v>0.67708333333333304</v>
      </c>
      <c r="B76" s="31">
        <f>('MCC Data'!$B74*'PCU Data'!$N$14)+('MCC Data'!$C74*'PCU Data'!$O$14)+('MCC Data'!$D74*'PCU Data'!$P$14)+('PCU Data'!$Q$14*'MCC Data'!$E74)+('MCC Data'!$F74*'PCU Data'!$R$14)+('MCC Data'!$G74*'PCU Data'!$S$14)+('MCC Data'!$H74*$T$14)</f>
        <v>253.29999999999998</v>
      </c>
      <c r="C76" s="31">
        <f>('MCC Data'!$J74*'PCU Data'!$N$14)+('MCC Data'!$K74*'PCU Data'!$O$14)+('MCC Data'!$L74*'PCU Data'!$P$14)+('PCU Data'!$Q$14*'MCC Data'!$M74)+('MCC Data'!$N74*'PCU Data'!$R$14)+('MCC Data'!$O74*'PCU Data'!$S$14)+('MCC Data'!$P74*$T$14)</f>
        <v>206.89999999999998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7">
        <f>'MCC Data'!A75</f>
        <v>0.68749999999999967</v>
      </c>
      <c r="B77" s="31">
        <f>('MCC Data'!$B75*'PCU Data'!$N$14)+('MCC Data'!$C75*'PCU Data'!$O$14)+('MCC Data'!$D75*'PCU Data'!$P$14)+('PCU Data'!$Q$14*'MCC Data'!$E75)+('MCC Data'!$F75*'PCU Data'!$R$14)+('MCC Data'!$G75*'PCU Data'!$S$14)+('MCC Data'!$H75*$T$14)</f>
        <v>287.5</v>
      </c>
      <c r="C77" s="31">
        <f>('MCC Data'!$J75*'PCU Data'!$N$14)+('MCC Data'!$K75*'PCU Data'!$O$14)+('MCC Data'!$L75*'PCU Data'!$P$14)+('PCU Data'!$Q$14*'MCC Data'!$M75)+('MCC Data'!$N75*'PCU Data'!$R$14)+('MCC Data'!$O75*'PCU Data'!$S$14)+('MCC Data'!$P75*$T$14)</f>
        <v>229.4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7">
        <f>'MCC Data'!A76</f>
        <v>0.6979166666666663</v>
      </c>
      <c r="B78" s="31">
        <f>('MCC Data'!$B76*'PCU Data'!$N$14)+('MCC Data'!$C76*'PCU Data'!$O$14)+('MCC Data'!$D76*'PCU Data'!$P$14)+('PCU Data'!$Q$14*'MCC Data'!$E76)+('MCC Data'!$F76*'PCU Data'!$R$14)+('MCC Data'!$G76*'PCU Data'!$S$14)+('MCC Data'!$H76*$T$14)</f>
        <v>252.3</v>
      </c>
      <c r="C78" s="31">
        <f>('MCC Data'!$J76*'PCU Data'!$N$14)+('MCC Data'!$K76*'PCU Data'!$O$14)+('MCC Data'!$L76*'PCU Data'!$P$14)+('PCU Data'!$Q$14*'MCC Data'!$M76)+('MCC Data'!$N76*'PCU Data'!$R$14)+('MCC Data'!$O76*'PCU Data'!$S$14)+('MCC Data'!$P76*$T$14)</f>
        <v>212.89999999999998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7">
        <f>'MCC Data'!A77</f>
        <v>0.70833333333333293</v>
      </c>
      <c r="B79" s="31">
        <f>('MCC Data'!$B77*'PCU Data'!$N$14)+('MCC Data'!$C77*'PCU Data'!$O$14)+('MCC Data'!$D77*'PCU Data'!$P$14)+('PCU Data'!$Q$14*'MCC Data'!$E77)+('MCC Data'!$F77*'PCU Data'!$R$14)+('MCC Data'!$G77*'PCU Data'!$S$14)+('MCC Data'!$H77*$T$14)</f>
        <v>289.3</v>
      </c>
      <c r="C79" s="31">
        <f>('MCC Data'!$J77*'PCU Data'!$N$14)+('MCC Data'!$K77*'PCU Data'!$O$14)+('MCC Data'!$L77*'PCU Data'!$P$14)+('PCU Data'!$Q$14*'MCC Data'!$M77)+('MCC Data'!$N77*'PCU Data'!$R$14)+('MCC Data'!$O77*'PCU Data'!$S$14)+('MCC Data'!$P77*$T$14)</f>
        <v>198.4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7">
        <f>'MCC Data'!A78</f>
        <v>0.71874999999999956</v>
      </c>
      <c r="B80" s="31">
        <f>('MCC Data'!$B78*'PCU Data'!$N$14)+('MCC Data'!$C78*'PCU Data'!$O$14)+('MCC Data'!$D78*'PCU Data'!$P$14)+('PCU Data'!$Q$14*'MCC Data'!$E78)+('MCC Data'!$F78*'PCU Data'!$R$14)+('MCC Data'!$G78*'PCU Data'!$S$14)+('MCC Data'!$H78*$T$14)</f>
        <v>252.6</v>
      </c>
      <c r="C80" s="31">
        <f>('MCC Data'!$J78*'PCU Data'!$N$14)+('MCC Data'!$K78*'PCU Data'!$O$14)+('MCC Data'!$L78*'PCU Data'!$P$14)+('PCU Data'!$Q$14*'MCC Data'!$M78)+('MCC Data'!$N78*'PCU Data'!$R$14)+('MCC Data'!$O78*'PCU Data'!$S$14)+('MCC Data'!$P78*$T$14)</f>
        <v>177.9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2" s="16" customFormat="1" ht="12.75" customHeight="1" x14ac:dyDescent="0.2">
      <c r="A81" s="7">
        <f>'MCC Data'!A79</f>
        <v>0.72916666666666619</v>
      </c>
      <c r="B81" s="31">
        <f>('MCC Data'!$B79*'PCU Data'!$N$14)+('MCC Data'!$C79*'PCU Data'!$O$14)+('MCC Data'!$D79*'PCU Data'!$P$14)+('PCU Data'!$Q$14*'MCC Data'!$E79)+('MCC Data'!$F79*'PCU Data'!$R$14)+('MCC Data'!$G79*'PCU Data'!$S$14)+('MCC Data'!$H79*$T$14)</f>
        <v>272.40000000000003</v>
      </c>
      <c r="C81" s="31">
        <f>('MCC Data'!$J79*'PCU Data'!$N$14)+('MCC Data'!$K79*'PCU Data'!$O$14)+('MCC Data'!$L79*'PCU Data'!$P$14)+('PCU Data'!$Q$14*'MCC Data'!$M79)+('MCC Data'!$N79*'PCU Data'!$R$14)+('MCC Data'!$O79*'PCU Data'!$S$14)+('MCC Data'!$P79*$T$14)</f>
        <v>207.9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2" s="16" customFormat="1" ht="12.75" customHeight="1" x14ac:dyDescent="0.2">
      <c r="A82" s="7">
        <f>'MCC Data'!A80</f>
        <v>0.73958333333333282</v>
      </c>
      <c r="B82" s="31">
        <f>('MCC Data'!$B80*'PCU Data'!$N$14)+('MCC Data'!$C80*'PCU Data'!$O$14)+('MCC Data'!$D80*'PCU Data'!$P$14)+('PCU Data'!$Q$14*'MCC Data'!$E80)+('MCC Data'!$F80*'PCU Data'!$R$14)+('MCC Data'!$G80*'PCU Data'!$S$14)+('MCC Data'!$H80*$T$14)</f>
        <v>171.4</v>
      </c>
      <c r="C82" s="31">
        <f>('MCC Data'!$J80*'PCU Data'!$N$14)+('MCC Data'!$K80*'PCU Data'!$O$14)+('MCC Data'!$L80*'PCU Data'!$P$14)+('PCU Data'!$Q$14*'MCC Data'!$M80)+('MCC Data'!$N80*'PCU Data'!$R$14)+('MCC Data'!$O80*'PCU Data'!$S$14)+('MCC Data'!$P80*$T$14)</f>
        <v>162.09999999999997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2" s="16" customFormat="1" ht="12.75" customHeight="1" x14ac:dyDescent="0.2">
      <c r="A83" s="7">
        <f>'MCC Data'!A81</f>
        <v>0.74999999999999944</v>
      </c>
      <c r="B83" s="31">
        <f>('MCC Data'!$B81*'PCU Data'!$N$14)+('MCC Data'!$C81*'PCU Data'!$O$14)+('MCC Data'!$D81*'PCU Data'!$P$14)+('PCU Data'!$Q$14*'MCC Data'!$E81)+('MCC Data'!$F81*'PCU Data'!$R$14)+('MCC Data'!$G81*'PCU Data'!$S$14)+('MCC Data'!$H81*$T$14)</f>
        <v>213.5</v>
      </c>
      <c r="C83" s="31">
        <f>('MCC Data'!$J81*'PCU Data'!$N$14)+('MCC Data'!$K81*'PCU Data'!$O$14)+('MCC Data'!$L81*'PCU Data'!$P$14)+('PCU Data'!$Q$14*'MCC Data'!$M81)+('MCC Data'!$N81*'PCU Data'!$R$14)+('MCC Data'!$O81*'PCU Data'!$S$14)+('MCC Data'!$P81*$T$14)</f>
        <v>151.59999999999997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2" s="16" customFormat="1" ht="12.75" customHeight="1" x14ac:dyDescent="0.2">
      <c r="A84" s="7">
        <f>'MCC Data'!A82</f>
        <v>0.76041666666666607</v>
      </c>
      <c r="B84" s="31">
        <f>('MCC Data'!$B82*'PCU Data'!$N$14)+('MCC Data'!$C82*'PCU Data'!$O$14)+('MCC Data'!$D82*'PCU Data'!$P$14)+('PCU Data'!$Q$14*'MCC Data'!$E82)+('MCC Data'!$F82*'PCU Data'!$R$14)+('MCC Data'!$G82*'PCU Data'!$S$14)+('MCC Data'!$H82*$T$14)</f>
        <v>164.8</v>
      </c>
      <c r="C84" s="31">
        <f>('MCC Data'!$J82*'PCU Data'!$N$14)+('MCC Data'!$K82*'PCU Data'!$O$14)+('MCC Data'!$L82*'PCU Data'!$P$14)+('PCU Data'!$Q$14*'MCC Data'!$M82)+('MCC Data'!$N82*'PCU Data'!$R$14)+('MCC Data'!$O82*'PCU Data'!$S$14)+('MCC Data'!$P82*$T$14)</f>
        <v>103.9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2" s="16" customFormat="1" ht="12.75" customHeight="1" x14ac:dyDescent="0.2">
      <c r="A85" s="7">
        <f>'MCC Data'!A83</f>
        <v>0.7708333333333327</v>
      </c>
      <c r="B85" s="31">
        <f>('MCC Data'!$B83*'PCU Data'!$N$14)+('MCC Data'!$C83*'PCU Data'!$O$14)+('MCC Data'!$D83*'PCU Data'!$P$14)+('PCU Data'!$Q$14*'MCC Data'!$E83)+('MCC Data'!$F83*'PCU Data'!$R$14)+('MCC Data'!$G83*'PCU Data'!$S$14)+('MCC Data'!$H83*$T$14)</f>
        <v>168.5</v>
      </c>
      <c r="C85" s="31">
        <f>('MCC Data'!$J83*'PCU Data'!$N$14)+('MCC Data'!$K83*'PCU Data'!$O$14)+('MCC Data'!$L83*'PCU Data'!$P$14)+('PCU Data'!$Q$14*'MCC Data'!$M83)+('MCC Data'!$N83*'PCU Data'!$R$14)+('MCC Data'!$O83*'PCU Data'!$S$14)+('MCC Data'!$P83*$T$14)</f>
        <v>115.39999999999999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2" s="16" customFormat="1" ht="12.75" customHeight="1" x14ac:dyDescent="0.2">
      <c r="A86" s="7">
        <f>'MCC Data'!A84</f>
        <v>0.78124999999999933</v>
      </c>
      <c r="B86" s="31">
        <f>('MCC Data'!$B84*'PCU Data'!$N$14)+('MCC Data'!$C84*'PCU Data'!$O$14)+('MCC Data'!$D84*'PCU Data'!$P$14)+('PCU Data'!$Q$14*'MCC Data'!$E84)+('MCC Data'!$F84*'PCU Data'!$R$14)+('MCC Data'!$G84*'PCU Data'!$S$14)+('MCC Data'!$H84*$T$14)</f>
        <v>121.8</v>
      </c>
      <c r="C86" s="31">
        <f>('MCC Data'!$J84*'PCU Data'!$N$14)+('MCC Data'!$K84*'PCU Data'!$O$14)+('MCC Data'!$L84*'PCU Data'!$P$14)+('PCU Data'!$Q$14*'MCC Data'!$M84)+('MCC Data'!$N84*'PCU Data'!$R$14)+('MCC Data'!$O84*'PCU Data'!$S$14)+('MCC Data'!$P84*$T$14)</f>
        <v>105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2" s="16" customFormat="1" ht="12.75" customHeight="1" x14ac:dyDescent="0.2">
      <c r="A87" s="7">
        <f>'MCC Data'!A85</f>
        <v>0.79166666666666596</v>
      </c>
      <c r="B87" s="31">
        <f>('MCC Data'!$B85*'PCU Data'!$N$14)+('MCC Data'!$C85*'PCU Data'!$O$14)+('MCC Data'!$D85*'PCU Data'!$P$14)+('PCU Data'!$Q$14*'MCC Data'!$E85)+('MCC Data'!$F85*'PCU Data'!$R$14)+('MCC Data'!$G85*'PCU Data'!$S$14)+('MCC Data'!$H85*$T$14)</f>
        <v>150.69999999999999</v>
      </c>
      <c r="C87" s="31">
        <f>('MCC Data'!$J85*'PCU Data'!$N$14)+('MCC Data'!$K85*'PCU Data'!$O$14)+('MCC Data'!$L85*'PCU Data'!$P$14)+('PCU Data'!$Q$14*'MCC Data'!$M85)+('MCC Data'!$N85*'PCU Data'!$R$14)+('MCC Data'!$O85*'PCU Data'!$S$14)+('MCC Data'!$P85*$T$14)</f>
        <v>104.2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2" s="16" customFormat="1" ht="12.75" customHeight="1" x14ac:dyDescent="0.2">
      <c r="A88" s="7">
        <f>'MCC Data'!A86</f>
        <v>0.80208333333333259</v>
      </c>
      <c r="B88" s="31">
        <f>('MCC Data'!$B86*'PCU Data'!$N$14)+('MCC Data'!$C86*'PCU Data'!$O$14)+('MCC Data'!$D86*'PCU Data'!$P$14)+('PCU Data'!$Q$14*'MCC Data'!$E86)+('MCC Data'!$F86*'PCU Data'!$R$14)+('MCC Data'!$G86*'PCU Data'!$S$14)+('MCC Data'!$H86*$T$14)</f>
        <v>106.30000000000001</v>
      </c>
      <c r="C88" s="31">
        <f>('MCC Data'!$J86*'PCU Data'!$N$14)+('MCC Data'!$K86*'PCU Data'!$O$14)+('MCC Data'!$L86*'PCU Data'!$P$14)+('PCU Data'!$Q$14*'MCC Data'!$M86)+('MCC Data'!$N86*'PCU Data'!$R$14)+('MCC Data'!$O86*'PCU Data'!$S$14)+('MCC Data'!$P86*$T$14)</f>
        <v>70.400000000000006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2" s="16" customFormat="1" ht="12.75" customHeight="1" x14ac:dyDescent="0.2">
      <c r="A89" s="7">
        <f>'MCC Data'!A87</f>
        <v>0.81249999999999922</v>
      </c>
      <c r="B89" s="31">
        <f>('MCC Data'!$B87*'PCU Data'!$N$14)+('MCC Data'!$C87*'PCU Data'!$O$14)+('MCC Data'!$D87*'PCU Data'!$P$14)+('PCU Data'!$Q$14*'MCC Data'!$E87)+('MCC Data'!$F87*'PCU Data'!$R$14)+('MCC Data'!$G87*'PCU Data'!$S$14)+('MCC Data'!$H87*$T$14)</f>
        <v>96.1</v>
      </c>
      <c r="C89" s="31">
        <f>('MCC Data'!$J87*'PCU Data'!$N$14)+('MCC Data'!$K87*'PCU Data'!$O$14)+('MCC Data'!$L87*'PCU Data'!$P$14)+('PCU Data'!$Q$14*'MCC Data'!$M87)+('MCC Data'!$N87*'PCU Data'!$R$14)+('MCC Data'!$O87*'PCU Data'!$S$14)+('MCC Data'!$P87*$T$14)</f>
        <v>81.699999999999989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2" s="16" customFormat="1" ht="12.75" customHeight="1" x14ac:dyDescent="0.2">
      <c r="A90" s="7">
        <f>'MCC Data'!A88</f>
        <v>0.82291666666666585</v>
      </c>
      <c r="B90" s="31">
        <f>('MCC Data'!$B88*'PCU Data'!$N$14)+('MCC Data'!$C88*'PCU Data'!$O$14)+('MCC Data'!$D88*'PCU Data'!$P$14)+('PCU Data'!$Q$14*'MCC Data'!$E88)+('MCC Data'!$F88*'PCU Data'!$R$14)+('MCC Data'!$G88*'PCU Data'!$S$14)+('MCC Data'!$H88*$T$14)</f>
        <v>93.1</v>
      </c>
      <c r="C90" s="31">
        <f>('MCC Data'!$J88*'PCU Data'!$N$14)+('MCC Data'!$K88*'PCU Data'!$O$14)+('MCC Data'!$L88*'PCU Data'!$P$14)+('PCU Data'!$Q$14*'MCC Data'!$M88)+('MCC Data'!$N88*'PCU Data'!$R$14)+('MCC Data'!$O88*'PCU Data'!$S$14)+('MCC Data'!$P88*$T$14)</f>
        <v>69.199999999999989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 s="16" customFormat="1" ht="12.75" customHeight="1" x14ac:dyDescent="0.2">
      <c r="A91" s="7">
        <f>'MCC Data'!A89</f>
        <v>0.83333333333333248</v>
      </c>
      <c r="B91" s="31">
        <f>('MCC Data'!$B89*'PCU Data'!$N$14)+('MCC Data'!$C89*'PCU Data'!$O$14)+('MCC Data'!$D89*'PCU Data'!$P$14)+('PCU Data'!$Q$14*'MCC Data'!$E89)+('MCC Data'!$F89*'PCU Data'!$R$14)+('MCC Data'!$G89*'PCU Data'!$S$14)+('MCC Data'!$H89*$T$14)</f>
        <v>74.600000000000009</v>
      </c>
      <c r="C91" s="31">
        <f>('MCC Data'!$J89*'PCU Data'!$N$14)+('MCC Data'!$K89*'PCU Data'!$O$14)+('MCC Data'!$L89*'PCU Data'!$P$14)+('PCU Data'!$Q$14*'MCC Data'!$M89)+('MCC Data'!$N89*'PCU Data'!$R$14)+('MCC Data'!$O89*'PCU Data'!$S$14)+('MCC Data'!$P89*$T$14)</f>
        <v>56.1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s="16" customFormat="1" ht="12.75" customHeight="1" x14ac:dyDescent="0.2">
      <c r="A92" s="7">
        <f>'MCC Data'!A90</f>
        <v>0.84374999999999911</v>
      </c>
      <c r="B92" s="31">
        <f>('MCC Data'!$B90*'PCU Data'!$N$14)+('MCC Data'!$C90*'PCU Data'!$O$14)+('MCC Data'!$D90*'PCU Data'!$P$14)+('PCU Data'!$Q$14*'MCC Data'!$E90)+('MCC Data'!$F90*'PCU Data'!$R$14)+('MCC Data'!$G90*'PCU Data'!$S$14)+('MCC Data'!$H90*$T$14)</f>
        <v>66.7</v>
      </c>
      <c r="C92" s="31">
        <f>('MCC Data'!$J90*'PCU Data'!$N$14)+('MCC Data'!$K90*'PCU Data'!$O$14)+('MCC Data'!$L90*'PCU Data'!$P$14)+('PCU Data'!$Q$14*'MCC Data'!$M90)+('MCC Data'!$N90*'PCU Data'!$R$14)+('MCC Data'!$O90*'PCU Data'!$S$14)+('MCC Data'!$P90*$T$14)</f>
        <v>67.899999999999991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 s="16" customFormat="1" ht="12.75" customHeight="1" x14ac:dyDescent="0.2">
      <c r="A93" s="7">
        <f>'MCC Data'!A91</f>
        <v>0.85416666666666574</v>
      </c>
      <c r="B93" s="31">
        <f>('MCC Data'!$B91*'PCU Data'!$N$14)+('MCC Data'!$C91*'PCU Data'!$O$14)+('MCC Data'!$D91*'PCU Data'!$P$14)+('PCU Data'!$Q$14*'MCC Data'!$E91)+('MCC Data'!$F91*'PCU Data'!$R$14)+('MCC Data'!$G91*'PCU Data'!$S$14)+('MCC Data'!$H91*$T$14)</f>
        <v>42.899999999999991</v>
      </c>
      <c r="C93" s="31">
        <f>('MCC Data'!$J91*'PCU Data'!$N$14)+('MCC Data'!$K91*'PCU Data'!$O$14)+('MCC Data'!$L91*'PCU Data'!$P$14)+('PCU Data'!$Q$14*'MCC Data'!$M91)+('MCC Data'!$N91*'PCU Data'!$R$14)+('MCC Data'!$O91*'PCU Data'!$S$14)+('MCC Data'!$P91*$T$14)</f>
        <v>65.900000000000006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 s="16" customFormat="1" ht="12.75" customHeight="1" x14ac:dyDescent="0.2">
      <c r="A94" s="7">
        <f>'MCC Data'!A92</f>
        <v>0.86458333333333237</v>
      </c>
      <c r="B94" s="31">
        <f>('MCC Data'!$B92*'PCU Data'!$N$14)+('MCC Data'!$C92*'PCU Data'!$O$14)+('MCC Data'!$D92*'PCU Data'!$P$14)+('PCU Data'!$Q$14*'MCC Data'!$E92)+('MCC Data'!$F92*'PCU Data'!$R$14)+('MCC Data'!$G92*'PCU Data'!$S$14)+('MCC Data'!$H92*$T$14)</f>
        <v>38.299999999999997</v>
      </c>
      <c r="C94" s="31">
        <f>('MCC Data'!$J92*'PCU Data'!$N$14)+('MCC Data'!$K92*'PCU Data'!$O$14)+('MCC Data'!$L92*'PCU Data'!$P$14)+('PCU Data'!$Q$14*'MCC Data'!$M92)+('MCC Data'!$N92*'PCU Data'!$R$14)+('MCC Data'!$O92*'PCU Data'!$S$14)+('MCC Data'!$P92*$T$14)</f>
        <v>73.400000000000006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 s="16" customFormat="1" ht="12.75" customHeight="1" x14ac:dyDescent="0.2">
      <c r="A95" s="7">
        <f>'MCC Data'!A93</f>
        <v>0.874999999999999</v>
      </c>
      <c r="B95" s="31">
        <f>('MCC Data'!$B93*'PCU Data'!$N$14)+('MCC Data'!$C93*'PCU Data'!$O$14)+('MCC Data'!$D93*'PCU Data'!$P$14)+('PCU Data'!$Q$14*'MCC Data'!$E93)+('MCC Data'!$F93*'PCU Data'!$R$14)+('MCC Data'!$G93*'PCU Data'!$S$14)+('MCC Data'!$H93*$T$14)</f>
        <v>63.199999999999996</v>
      </c>
      <c r="C95" s="31">
        <f>('MCC Data'!$J93*'PCU Data'!$N$14)+('MCC Data'!$K93*'PCU Data'!$O$14)+('MCC Data'!$L93*'PCU Data'!$P$14)+('PCU Data'!$Q$14*'MCC Data'!$M93)+('MCC Data'!$N93*'PCU Data'!$R$14)+('MCC Data'!$O93*'PCU Data'!$S$14)+('MCC Data'!$P93*$T$14)</f>
        <v>87.7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 s="16" customFormat="1" ht="12.75" customHeight="1" x14ac:dyDescent="0.2">
      <c r="A96" s="7">
        <f>'MCC Data'!A94</f>
        <v>0.88541666666666563</v>
      </c>
      <c r="B96" s="31">
        <f>('MCC Data'!$B94*'PCU Data'!$N$14)+('MCC Data'!$C94*'PCU Data'!$O$14)+('MCC Data'!$D94*'PCU Data'!$P$14)+('PCU Data'!$Q$14*'MCC Data'!$E94)+('MCC Data'!$F94*'PCU Data'!$R$14)+('MCC Data'!$G94*'PCU Data'!$S$14)+('MCC Data'!$H94*$T$14)</f>
        <v>55.599999999999994</v>
      </c>
      <c r="C96" s="31">
        <f>('MCC Data'!$J94*'PCU Data'!$N$14)+('MCC Data'!$K94*'PCU Data'!$O$14)+('MCC Data'!$L94*'PCU Data'!$P$14)+('PCU Data'!$Q$14*'MCC Data'!$M94)+('MCC Data'!$N94*'PCU Data'!$R$14)+('MCC Data'!$O94*'PCU Data'!$S$14)+('MCC Data'!$P94*$T$14)</f>
        <v>88</v>
      </c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 s="16" customFormat="1" ht="12.75" customHeight="1" x14ac:dyDescent="0.2">
      <c r="A97" s="7">
        <f>'MCC Data'!A95</f>
        <v>0.89583333333333226</v>
      </c>
      <c r="B97" s="31">
        <f>('MCC Data'!$B95*'PCU Data'!$N$14)+('MCC Data'!$C95*'PCU Data'!$O$14)+('MCC Data'!$D95*'PCU Data'!$P$14)+('PCU Data'!$Q$14*'MCC Data'!$E95)+('MCC Data'!$F95*'PCU Data'!$R$14)+('MCC Data'!$G95*'PCU Data'!$S$14)+('MCC Data'!$H95*$T$14)</f>
        <v>60.9</v>
      </c>
      <c r="C97" s="31">
        <f>('MCC Data'!$J95*'PCU Data'!$N$14)+('MCC Data'!$K95*'PCU Data'!$O$14)+('MCC Data'!$L95*'PCU Data'!$P$14)+('PCU Data'!$Q$14*'MCC Data'!$M95)+('MCC Data'!$N95*'PCU Data'!$R$14)+('MCC Data'!$O95*'PCU Data'!$S$14)+('MCC Data'!$P95*$T$14)</f>
        <v>110.4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s="16" customFormat="1" ht="12.75" customHeight="1" x14ac:dyDescent="0.2">
      <c r="A98" s="7">
        <f>'MCC Data'!A96</f>
        <v>0.90624999999999889</v>
      </c>
      <c r="B98" s="31">
        <f>('MCC Data'!$B96*'PCU Data'!$N$14)+('MCC Data'!$C96*'PCU Data'!$O$14)+('MCC Data'!$D96*'PCU Data'!$P$14)+('PCU Data'!$Q$14*'MCC Data'!$E96)+('MCC Data'!$F96*'PCU Data'!$R$14)+('MCC Data'!$G96*'PCU Data'!$S$14)+('MCC Data'!$H96*$T$14)</f>
        <v>59.999999999999993</v>
      </c>
      <c r="C98" s="31">
        <f>('MCC Data'!$J96*'PCU Data'!$N$14)+('MCC Data'!$K96*'PCU Data'!$O$14)+('MCC Data'!$L96*'PCU Data'!$P$14)+('PCU Data'!$Q$14*'MCC Data'!$M96)+('MCC Data'!$N96*'PCU Data'!$R$14)+('MCC Data'!$O96*'PCU Data'!$S$14)+('MCC Data'!$P96*$T$14)</f>
        <v>94.5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s="16" customFormat="1" ht="12.75" customHeight="1" x14ac:dyDescent="0.2">
      <c r="A99" s="7">
        <f>'MCC Data'!A97</f>
        <v>0.91666666666666552</v>
      </c>
      <c r="B99" s="31">
        <f>('MCC Data'!$B97*'PCU Data'!$N$14)+('MCC Data'!$C97*'PCU Data'!$O$14)+('MCC Data'!$D97*'PCU Data'!$P$14)+('PCU Data'!$Q$14*'MCC Data'!$E97)+('MCC Data'!$F97*'PCU Data'!$R$14)+('MCC Data'!$G97*'PCU Data'!$S$14)+('MCC Data'!$H97*$T$14)</f>
        <v>150.6</v>
      </c>
      <c r="C99" s="31">
        <f>('MCC Data'!$J97*'PCU Data'!$N$14)+('MCC Data'!$K97*'PCU Data'!$O$14)+('MCC Data'!$L97*'PCU Data'!$P$14)+('PCU Data'!$Q$14*'MCC Data'!$M97)+('MCC Data'!$N97*'PCU Data'!$R$14)+('MCC Data'!$O97*'PCU Data'!$S$14)+('MCC Data'!$P97*$T$14)</f>
        <v>114.2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s="16" customFormat="1" ht="12.75" customHeight="1" x14ac:dyDescent="0.2">
      <c r="A100" s="7">
        <f>'MCC Data'!A98</f>
        <v>0.92708333333333215</v>
      </c>
      <c r="B100" s="31">
        <f>('MCC Data'!$B98*'PCU Data'!$N$14)+('MCC Data'!$C98*'PCU Data'!$O$14)+('MCC Data'!$D98*'PCU Data'!$P$14)+('PCU Data'!$Q$14*'MCC Data'!$E98)+('MCC Data'!$F98*'PCU Data'!$R$14)+('MCC Data'!$G98*'PCU Data'!$S$14)+('MCC Data'!$H98*$T$14)</f>
        <v>53.8</v>
      </c>
      <c r="C100" s="31">
        <f>('MCC Data'!$J98*'PCU Data'!$N$14)+('MCC Data'!$K98*'PCU Data'!$O$14)+('MCC Data'!$L98*'PCU Data'!$P$14)+('PCU Data'!$Q$14*'MCC Data'!$M98)+('MCC Data'!$N98*'PCU Data'!$R$14)+('MCC Data'!$O98*'PCU Data'!$S$14)+('MCC Data'!$P98*$T$14)</f>
        <v>58.3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s="16" customFormat="1" ht="12.75" customHeight="1" x14ac:dyDescent="0.2">
      <c r="A101" s="7">
        <f>'MCC Data'!A99</f>
        <v>0.93749999999999878</v>
      </c>
      <c r="B101" s="31">
        <f>('MCC Data'!$B99*'PCU Data'!$N$14)+('MCC Data'!$C99*'PCU Data'!$O$14)+('MCC Data'!$D99*'PCU Data'!$P$14)+('PCU Data'!$Q$14*'MCC Data'!$E99)+('MCC Data'!$F99*'PCU Data'!$R$14)+('MCC Data'!$G99*'PCU Data'!$S$14)+('MCC Data'!$H99*$T$14)</f>
        <v>55.9</v>
      </c>
      <c r="C101" s="31">
        <f>('MCC Data'!$J99*'PCU Data'!$N$14)+('MCC Data'!$K99*'PCU Data'!$O$14)+('MCC Data'!$L99*'PCU Data'!$P$14)+('PCU Data'!$Q$14*'MCC Data'!$M99)+('MCC Data'!$N99*'PCU Data'!$R$14)+('MCC Data'!$O99*'PCU Data'!$S$14)+('MCC Data'!$P99*$T$14)</f>
        <v>72.2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s="16" customFormat="1" ht="12.75" customHeight="1" x14ac:dyDescent="0.2">
      <c r="A102" s="7">
        <f>'MCC Data'!A100</f>
        <v>0.94791666666666541</v>
      </c>
      <c r="B102" s="31">
        <f>('MCC Data'!$B100*'PCU Data'!$N$14)+('MCC Data'!$C100*'PCU Data'!$O$14)+('MCC Data'!$D100*'PCU Data'!$P$14)+('PCU Data'!$Q$14*'MCC Data'!$E100)+('MCC Data'!$F100*'PCU Data'!$R$14)+('MCC Data'!$G100*'PCU Data'!$S$14)+('MCC Data'!$H100*$T$14)</f>
        <v>54.4</v>
      </c>
      <c r="C102" s="31">
        <f>('MCC Data'!$J100*'PCU Data'!$N$14)+('MCC Data'!$K100*'PCU Data'!$O$14)+('MCC Data'!$L100*'PCU Data'!$P$14)+('PCU Data'!$Q$14*'MCC Data'!$M100)+('MCC Data'!$N100*'PCU Data'!$R$14)+('MCC Data'!$O100*'PCU Data'!$S$14)+('MCC Data'!$P100*$T$14)</f>
        <v>65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s="16" customFormat="1" ht="12.75" customHeight="1" x14ac:dyDescent="0.2">
      <c r="A103" s="7">
        <f>'MCC Data'!A101</f>
        <v>0.95833333333333204</v>
      </c>
      <c r="B103" s="31">
        <f>('MCC Data'!$B101*'PCU Data'!$N$14)+('MCC Data'!$C101*'PCU Data'!$O$14)+('MCC Data'!$D101*'PCU Data'!$P$14)+('PCU Data'!$Q$14*'MCC Data'!$E101)+('MCC Data'!$F101*'PCU Data'!$R$14)+('MCC Data'!$G101*'PCU Data'!$S$14)+('MCC Data'!$H101*$T$14)</f>
        <v>65.400000000000006</v>
      </c>
      <c r="C103" s="31">
        <f>('MCC Data'!$J101*'PCU Data'!$N$14)+('MCC Data'!$K101*'PCU Data'!$O$14)+('MCC Data'!$L101*'PCU Data'!$P$14)+('PCU Data'!$Q$14*'MCC Data'!$M101)+('MCC Data'!$N101*'PCU Data'!$R$14)+('MCC Data'!$O101*'PCU Data'!$S$14)+('MCC Data'!$P101*$T$14)</f>
        <v>77.699999999999989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s="16" customFormat="1" ht="12.75" customHeight="1" x14ac:dyDescent="0.2">
      <c r="A104" s="7">
        <f>'MCC Data'!A102</f>
        <v>0.96874999999999867</v>
      </c>
      <c r="B104" s="31">
        <f>('MCC Data'!$B102*'PCU Data'!$N$14)+('MCC Data'!$C102*'PCU Data'!$O$14)+('MCC Data'!$D102*'PCU Data'!$P$14)+('PCU Data'!$Q$14*'MCC Data'!$E102)+('MCC Data'!$F102*'PCU Data'!$R$14)+('MCC Data'!$G102*'PCU Data'!$S$14)+('MCC Data'!$H102*$T$14)</f>
        <v>50.8</v>
      </c>
      <c r="C104" s="31">
        <f>('MCC Data'!$J102*'PCU Data'!$N$14)+('MCC Data'!$K102*'PCU Data'!$O$14)+('MCC Data'!$L102*'PCU Data'!$P$14)+('PCU Data'!$Q$14*'MCC Data'!$M102)+('MCC Data'!$N102*'PCU Data'!$R$14)+('MCC Data'!$O102*'PCU Data'!$S$14)+('MCC Data'!$P102*$T$14)</f>
        <v>48.699999999999996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s="16" customFormat="1" ht="12.75" customHeight="1" x14ac:dyDescent="0.2">
      <c r="A105" s="7">
        <f>'MCC Data'!A103</f>
        <v>0.9791666666666653</v>
      </c>
      <c r="B105" s="31">
        <f>('MCC Data'!$B103*'PCU Data'!$N$14)+('MCC Data'!$C103*'PCU Data'!$O$14)+('MCC Data'!$D103*'PCU Data'!$P$14)+('PCU Data'!$Q$14*'MCC Data'!$E103)+('MCC Data'!$F103*'PCU Data'!$R$14)+('MCC Data'!$G103*'PCU Data'!$S$14)+('MCC Data'!$H103*$T$14)</f>
        <v>41</v>
      </c>
      <c r="C105" s="31">
        <f>('MCC Data'!$J103*'PCU Data'!$N$14)+('MCC Data'!$K103*'PCU Data'!$O$14)+('MCC Data'!$L103*'PCU Data'!$P$14)+('PCU Data'!$Q$14*'MCC Data'!$M103)+('MCC Data'!$N103*'PCU Data'!$R$14)+('MCC Data'!$O103*'PCU Data'!$S$14)+('MCC Data'!$P103*$T$14)</f>
        <v>61.7</v>
      </c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 s="16" customFormat="1" ht="12.75" customHeight="1" thickBot="1" x14ac:dyDescent="0.25">
      <c r="A106" s="162">
        <f>'MCC Data'!A104</f>
        <v>0.98958333333333193</v>
      </c>
      <c r="B106" s="163">
        <f>('MCC Data'!$B104*'PCU Data'!$N$14)+('MCC Data'!$C104*'PCU Data'!$O$14)+('MCC Data'!$D104*'PCU Data'!$P$14)+('PCU Data'!$Q$14*'MCC Data'!$E104)+('MCC Data'!$F104*'PCU Data'!$R$14)+('MCC Data'!$G104*'PCU Data'!$S$14)+('MCC Data'!$H104*$T$14)</f>
        <v>74.7</v>
      </c>
      <c r="C106" s="163">
        <f>('MCC Data'!$J104*'PCU Data'!$N$14)+('MCC Data'!$K104*'PCU Data'!$O$14)+('MCC Data'!$L104*'PCU Data'!$P$14)+('PCU Data'!$Q$14*'MCC Data'!$M104)+('MCC Data'!$N104*'PCU Data'!$R$14)+('MCC Data'!$O104*'PCU Data'!$S$14)+('MCC Data'!$P104*$T$14)</f>
        <v>59.199999999999996</v>
      </c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 s="16" customFormat="1" ht="12.75" customHeight="1" thickTop="1" thickBot="1" x14ac:dyDescent="0.25">
      <c r="A107" s="77" t="s">
        <v>5</v>
      </c>
      <c r="B107" s="270" t="s">
        <v>6</v>
      </c>
      <c r="C107" s="271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 s="16" customFormat="1" ht="12.75" customHeight="1" thickTop="1" x14ac:dyDescent="0.2">
      <c r="A108" s="61">
        <f>'MCC Data'!A106</f>
        <v>0</v>
      </c>
      <c r="B108" s="122">
        <f>SUM(B11:B14)</f>
        <v>196.79999999999998</v>
      </c>
      <c r="C108" s="122">
        <f t="shared" ref="C108:C110" si="0">SUM(C11:C14)</f>
        <v>161.1</v>
      </c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 s="16" customFormat="1" ht="12.75" customHeight="1" x14ac:dyDescent="0.2">
      <c r="A109" s="59">
        <f>'MCC Data'!A107</f>
        <v>1.0416666666666666E-2</v>
      </c>
      <c r="B109" s="84">
        <f>SUM(B12:B15)</f>
        <v>240.5</v>
      </c>
      <c r="C109" s="84">
        <f t="shared" si="0"/>
        <v>184.5</v>
      </c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 s="16" customFormat="1" ht="12.75" customHeight="1" x14ac:dyDescent="0.2">
      <c r="A110" s="60">
        <f>'MCC Data'!A108</f>
        <v>2.0833333333333332E-2</v>
      </c>
      <c r="B110" s="84">
        <f>SUM(B13:B16)</f>
        <v>262.60000000000002</v>
      </c>
      <c r="C110" s="84">
        <f t="shared" si="0"/>
        <v>166.20000000000002</v>
      </c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 s="16" customFormat="1" ht="12.75" customHeight="1" x14ac:dyDescent="0.2">
      <c r="A111" s="59">
        <f>'MCC Data'!A109</f>
        <v>3.125E-2</v>
      </c>
      <c r="B111" s="84">
        <f t="shared" ref="B111:C126" si="1">SUM(B14:B17)</f>
        <v>239.4</v>
      </c>
      <c r="C111" s="84">
        <f t="shared" si="1"/>
        <v>167.2</v>
      </c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 s="16" customFormat="1" ht="12.75" customHeight="1" x14ac:dyDescent="0.2">
      <c r="A112" s="59">
        <f>'MCC Data'!A110</f>
        <v>4.1666666666666664E-2</v>
      </c>
      <c r="B112" s="84">
        <f t="shared" si="1"/>
        <v>228.70000000000002</v>
      </c>
      <c r="C112" s="84">
        <f t="shared" si="1"/>
        <v>160.60000000000002</v>
      </c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 s="16" customFormat="1" ht="12.75" customHeight="1" x14ac:dyDescent="0.2">
      <c r="A113" s="60">
        <f>'MCC Data'!A111</f>
        <v>5.2083333333333329E-2</v>
      </c>
      <c r="B113" s="84">
        <f t="shared" si="1"/>
        <v>198.29999999999998</v>
      </c>
      <c r="C113" s="84">
        <f t="shared" si="1"/>
        <v>149.1</v>
      </c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 s="16" customFormat="1" ht="12.75" customHeight="1" x14ac:dyDescent="0.2">
      <c r="A114" s="59">
        <f>'MCC Data'!A112</f>
        <v>6.2499999999999993E-2</v>
      </c>
      <c r="B114" s="84">
        <f t="shared" si="1"/>
        <v>158.69999999999999</v>
      </c>
      <c r="C114" s="84">
        <f t="shared" si="1"/>
        <v>164.79999999999998</v>
      </c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 s="16" customFormat="1" ht="12.75" customHeight="1" x14ac:dyDescent="0.2">
      <c r="A115" s="59">
        <f>'MCC Data'!A113</f>
        <v>7.2916666666666657E-2</v>
      </c>
      <c r="B115" s="84">
        <f t="shared" si="1"/>
        <v>181.8</v>
      </c>
      <c r="C115" s="84">
        <f t="shared" si="1"/>
        <v>169.10000000000002</v>
      </c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 s="16" customFormat="1" ht="12.75" customHeight="1" x14ac:dyDescent="0.2">
      <c r="A116" s="60">
        <f>'MCC Data'!A114</f>
        <v>8.3333333333333329E-2</v>
      </c>
      <c r="B116" s="84">
        <f t="shared" si="1"/>
        <v>215.29999999999998</v>
      </c>
      <c r="C116" s="84">
        <f t="shared" si="1"/>
        <v>205.10000000000002</v>
      </c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 s="16" customFormat="1" ht="12.75" customHeight="1" x14ac:dyDescent="0.2">
      <c r="A117" s="59">
        <f>'MCC Data'!A115</f>
        <v>9.375E-2</v>
      </c>
      <c r="B117" s="84">
        <f t="shared" si="1"/>
        <v>212</v>
      </c>
      <c r="C117" s="84">
        <f t="shared" si="1"/>
        <v>212.29999999999998</v>
      </c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 s="16" customFormat="1" ht="12.75" customHeight="1" x14ac:dyDescent="0.2">
      <c r="A118" s="59">
        <f>'MCC Data'!A116</f>
        <v>0.10416666666666667</v>
      </c>
      <c r="B118" s="84">
        <f t="shared" si="1"/>
        <v>240.1</v>
      </c>
      <c r="C118" s="84">
        <f t="shared" si="1"/>
        <v>214.39999999999998</v>
      </c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 s="16" customFormat="1" ht="12.75" customHeight="1" x14ac:dyDescent="0.2">
      <c r="A119" s="60">
        <f>'MCC Data'!A117</f>
        <v>0.11458333333333334</v>
      </c>
      <c r="B119" s="84">
        <f t="shared" si="1"/>
        <v>261.39999999999998</v>
      </c>
      <c r="C119" s="84">
        <f t="shared" si="1"/>
        <v>213.7</v>
      </c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 s="16" customFormat="1" ht="12.75" customHeight="1" x14ac:dyDescent="0.2">
      <c r="A120" s="59">
        <f>'MCC Data'!A118</f>
        <v>0.125</v>
      </c>
      <c r="B120" s="84">
        <f t="shared" si="1"/>
        <v>257</v>
      </c>
      <c r="C120" s="84">
        <f t="shared" si="1"/>
        <v>216.9</v>
      </c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 s="16" customFormat="1" ht="12.75" customHeight="1" x14ac:dyDescent="0.2">
      <c r="A121" s="59">
        <f>'MCC Data'!A119</f>
        <v>0.13541666666666666</v>
      </c>
      <c r="B121" s="84">
        <f t="shared" si="1"/>
        <v>262.10000000000002</v>
      </c>
      <c r="C121" s="84">
        <f t="shared" si="1"/>
        <v>248.70000000000002</v>
      </c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 s="16" customFormat="1" ht="12.75" customHeight="1" x14ac:dyDescent="0.2">
      <c r="A122" s="60">
        <f>'MCC Data'!A120</f>
        <v>0.14583333333333331</v>
      </c>
      <c r="B122" s="84">
        <f t="shared" si="1"/>
        <v>325</v>
      </c>
      <c r="C122" s="84">
        <f t="shared" si="1"/>
        <v>285.5</v>
      </c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 s="16" customFormat="1" ht="12.75" customHeight="1" x14ac:dyDescent="0.2">
      <c r="A123" s="59">
        <f>'MCC Data'!A121</f>
        <v>0.15624999999999997</v>
      </c>
      <c r="B123" s="84">
        <f t="shared" si="1"/>
        <v>370.2</v>
      </c>
      <c r="C123" s="84">
        <f t="shared" si="1"/>
        <v>301.89999999999998</v>
      </c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 s="16" customFormat="1" ht="12.75" customHeight="1" x14ac:dyDescent="0.2">
      <c r="A124" s="59">
        <f>'MCC Data'!A122</f>
        <v>0.16666666666666663</v>
      </c>
      <c r="B124" s="84">
        <f t="shared" si="1"/>
        <v>448.2</v>
      </c>
      <c r="C124" s="84">
        <f t="shared" si="1"/>
        <v>310.60000000000002</v>
      </c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 s="16" customFormat="1" ht="12.75" customHeight="1" x14ac:dyDescent="0.2">
      <c r="A125" s="60">
        <f>'MCC Data'!A123</f>
        <v>0.17708333333333329</v>
      </c>
      <c r="B125" s="84">
        <f t="shared" si="1"/>
        <v>519.70000000000005</v>
      </c>
      <c r="C125" s="84">
        <f t="shared" si="1"/>
        <v>310.39999999999998</v>
      </c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 s="16" customFormat="1" ht="12.75" customHeight="1" x14ac:dyDescent="0.2">
      <c r="A126" s="59">
        <f>'MCC Data'!A124</f>
        <v>0.18749999999999994</v>
      </c>
      <c r="B126" s="84">
        <f t="shared" si="1"/>
        <v>527.79999999999995</v>
      </c>
      <c r="C126" s="84">
        <f t="shared" si="1"/>
        <v>349.7</v>
      </c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 s="16" customFormat="1" ht="12.75" customHeight="1" x14ac:dyDescent="0.2">
      <c r="A127" s="59">
        <f>'MCC Data'!A125</f>
        <v>0.1979166666666666</v>
      </c>
      <c r="B127" s="84">
        <f t="shared" ref="B127:C142" si="2">SUM(B30:B33)</f>
        <v>529.29999999999995</v>
      </c>
      <c r="C127" s="84">
        <f t="shared" si="2"/>
        <v>492.10000000000008</v>
      </c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 s="16" customFormat="1" ht="12.75" customHeight="1" x14ac:dyDescent="0.2">
      <c r="A128" s="60">
        <f>'MCC Data'!A126</f>
        <v>0.20833333333333326</v>
      </c>
      <c r="B128" s="84">
        <f t="shared" si="2"/>
        <v>566.5</v>
      </c>
      <c r="C128" s="84">
        <f t="shared" si="2"/>
        <v>601.79999999999995</v>
      </c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3" s="16" customFormat="1" ht="12.75" customHeight="1" x14ac:dyDescent="0.2">
      <c r="A129" s="59">
        <f>'MCC Data'!A127</f>
        <v>0.21874999999999992</v>
      </c>
      <c r="B129" s="84">
        <f t="shared" si="2"/>
        <v>647.20000000000005</v>
      </c>
      <c r="C129" s="84">
        <f t="shared" si="2"/>
        <v>675.6</v>
      </c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3" s="16" customFormat="1" ht="12.75" customHeight="1" x14ac:dyDescent="0.2">
      <c r="A130" s="59">
        <f>'MCC Data'!A128</f>
        <v>0.22916666666666657</v>
      </c>
      <c r="B130" s="84">
        <f t="shared" si="2"/>
        <v>749.3</v>
      </c>
      <c r="C130" s="84">
        <f t="shared" si="2"/>
        <v>694.69999999999993</v>
      </c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3" s="16" customFormat="1" ht="12.75" customHeight="1" x14ac:dyDescent="0.2">
      <c r="A131" s="60">
        <f>'MCC Data'!A129</f>
        <v>0.23958333333333323</v>
      </c>
      <c r="B131" s="84">
        <f t="shared" si="2"/>
        <v>807.2</v>
      </c>
      <c r="C131" s="84">
        <f t="shared" si="2"/>
        <v>690.69999999999993</v>
      </c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3" s="16" customFormat="1" ht="12.75" customHeight="1" x14ac:dyDescent="0.2">
      <c r="A132" s="59">
        <f>'MCC Data'!A130</f>
        <v>0.24999999999999989</v>
      </c>
      <c r="B132" s="84">
        <f t="shared" si="2"/>
        <v>923.59999999999991</v>
      </c>
      <c r="C132" s="84">
        <f t="shared" si="2"/>
        <v>778.4</v>
      </c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3" s="16" customFormat="1" ht="12.75" customHeight="1" x14ac:dyDescent="0.2">
      <c r="A133" s="59">
        <f>'MCC Data'!A131</f>
        <v>0.26041666666666657</v>
      </c>
      <c r="B133" s="84">
        <f t="shared" si="2"/>
        <v>958.9</v>
      </c>
      <c r="C133" s="84">
        <f t="shared" si="2"/>
        <v>868.09999999999991</v>
      </c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3" s="16" customFormat="1" ht="12.75" customHeight="1" x14ac:dyDescent="0.2">
      <c r="A134" s="60">
        <f>'MCC Data'!A132</f>
        <v>0.27083333333333326</v>
      </c>
      <c r="B134" s="84">
        <f t="shared" si="2"/>
        <v>966.3</v>
      </c>
      <c r="C134" s="84">
        <f t="shared" si="2"/>
        <v>995.1</v>
      </c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3" s="16" customFormat="1" ht="12.75" customHeight="1" x14ac:dyDescent="0.2">
      <c r="A135" s="59">
        <f>'MCC Data'!A133</f>
        <v>0.28124999999999994</v>
      </c>
      <c r="B135" s="84">
        <f t="shared" si="2"/>
        <v>1008.5999999999999</v>
      </c>
      <c r="C135" s="84">
        <f t="shared" si="2"/>
        <v>1073.8999999999999</v>
      </c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3" s="16" customFormat="1" ht="12.75" customHeight="1" x14ac:dyDescent="0.2">
      <c r="A136" s="59">
        <f>'MCC Data'!A134</f>
        <v>0.29166666666666663</v>
      </c>
      <c r="B136" s="84">
        <f t="shared" si="2"/>
        <v>937.7</v>
      </c>
      <c r="C136" s="84">
        <f t="shared" si="2"/>
        <v>1111.4000000000001</v>
      </c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3" s="16" customFormat="1" ht="12.75" customHeight="1" x14ac:dyDescent="0.2">
      <c r="A137" s="60">
        <f>'MCC Data'!A135</f>
        <v>0.30208333333333331</v>
      </c>
      <c r="B137" s="84">
        <f t="shared" si="2"/>
        <v>914.30000000000007</v>
      </c>
      <c r="C137" s="84">
        <f t="shared" si="2"/>
        <v>1128.5999999999999</v>
      </c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3" s="16" customFormat="1" ht="12.75" customHeight="1" x14ac:dyDescent="0.2">
      <c r="A138" s="59">
        <f>'MCC Data'!A136</f>
        <v>0.3125</v>
      </c>
      <c r="B138" s="84">
        <f t="shared" si="2"/>
        <v>875.69999999999993</v>
      </c>
      <c r="C138" s="84">
        <f t="shared" si="2"/>
        <v>1147.5</v>
      </c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3" s="16" customFormat="1" ht="12.75" customHeight="1" x14ac:dyDescent="0.2">
      <c r="A139" s="59">
        <f>'MCC Data'!A137</f>
        <v>0.32291666666666669</v>
      </c>
      <c r="B139" s="84">
        <f t="shared" si="2"/>
        <v>856.3</v>
      </c>
      <c r="C139" s="84">
        <f t="shared" si="2"/>
        <v>1165.8</v>
      </c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3" s="16" customFormat="1" ht="12.75" customHeight="1" x14ac:dyDescent="0.2">
      <c r="A140" s="60">
        <f>'MCC Data'!A138</f>
        <v>0.33333333333333337</v>
      </c>
      <c r="B140" s="84">
        <f t="shared" si="2"/>
        <v>837.80000000000007</v>
      </c>
      <c r="C140" s="84">
        <f t="shared" si="2"/>
        <v>1119.3000000000002</v>
      </c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3" s="16" customFormat="1" ht="12.75" customHeight="1" x14ac:dyDescent="0.2">
      <c r="A141" s="59">
        <f>'MCC Data'!A139</f>
        <v>0.34375000000000006</v>
      </c>
      <c r="B141" s="84">
        <f t="shared" si="2"/>
        <v>811.1</v>
      </c>
      <c r="C141" s="84">
        <f t="shared" si="2"/>
        <v>1076.3</v>
      </c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3" s="16" customFormat="1" ht="12.75" customHeight="1" x14ac:dyDescent="0.2">
      <c r="A142" s="59">
        <f>'MCC Data'!A140</f>
        <v>0.35416666666666674</v>
      </c>
      <c r="B142" s="84">
        <f t="shared" si="2"/>
        <v>778.5</v>
      </c>
      <c r="C142" s="84">
        <f t="shared" si="2"/>
        <v>1007.3</v>
      </c>
      <c r="D142" s="127"/>
      <c r="E142" s="127"/>
      <c r="F142" s="127"/>
      <c r="G142" s="127"/>
      <c r="H142" s="127"/>
      <c r="I142" s="127"/>
      <c r="J142" s="127"/>
      <c r="K142" s="127"/>
      <c r="L142" s="127"/>
    </row>
    <row r="143" spans="1:13" s="16" customFormat="1" ht="12.75" customHeight="1" x14ac:dyDescent="0.2">
      <c r="A143" s="60">
        <f>'MCC Data'!A141</f>
        <v>0.36458333333333343</v>
      </c>
      <c r="B143" s="84">
        <f t="shared" ref="B143:C151" si="3">SUM(B46:B49)</f>
        <v>757.10000000000014</v>
      </c>
      <c r="C143" s="84">
        <f t="shared" si="3"/>
        <v>937.8</v>
      </c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3" s="16" customFormat="1" ht="12.75" customHeight="1" x14ac:dyDescent="0.2">
      <c r="A144" s="59">
        <f>'MCC Data'!A142</f>
        <v>0.37500000000000011</v>
      </c>
      <c r="B144" s="84">
        <f t="shared" si="3"/>
        <v>766.3</v>
      </c>
      <c r="C144" s="84">
        <f t="shared" si="3"/>
        <v>877.1</v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7"/>
    </row>
    <row r="145" spans="1:12" ht="12.75" customHeight="1" x14ac:dyDescent="0.2">
      <c r="A145" s="59">
        <f>'MCC Data'!A143</f>
        <v>0.3854166666666668</v>
      </c>
      <c r="B145" s="84">
        <f t="shared" si="3"/>
        <v>748</v>
      </c>
      <c r="C145" s="84">
        <f t="shared" si="3"/>
        <v>864.7</v>
      </c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 ht="12.75" customHeight="1" x14ac:dyDescent="0.2">
      <c r="A146" s="60">
        <f>'MCC Data'!A144</f>
        <v>0.39583333333333348</v>
      </c>
      <c r="B146" s="84">
        <f t="shared" si="3"/>
        <v>775.6</v>
      </c>
      <c r="C146" s="84">
        <f t="shared" si="3"/>
        <v>856.30000000000007</v>
      </c>
      <c r="D146" s="127"/>
      <c r="E146" s="127"/>
      <c r="F146" s="127"/>
      <c r="G146" s="127"/>
      <c r="H146" s="127"/>
      <c r="I146" s="127"/>
      <c r="J146" s="127"/>
      <c r="K146" s="127"/>
      <c r="L146" s="127"/>
    </row>
    <row r="147" spans="1:12" ht="12.75" customHeight="1" x14ac:dyDescent="0.2">
      <c r="A147" s="59">
        <f>'MCC Data'!A145</f>
        <v>0.40625000000000017</v>
      </c>
      <c r="B147" s="84">
        <f t="shared" si="3"/>
        <v>765.3</v>
      </c>
      <c r="C147" s="84">
        <f t="shared" si="3"/>
        <v>892.5</v>
      </c>
      <c r="D147" s="127"/>
      <c r="E147" s="127"/>
      <c r="F147" s="127"/>
      <c r="G147" s="127"/>
      <c r="H147" s="127"/>
      <c r="I147" s="127"/>
      <c r="J147" s="127"/>
      <c r="K147" s="127"/>
      <c r="L147" s="127"/>
    </row>
    <row r="148" spans="1:12" ht="12.75" customHeight="1" x14ac:dyDescent="0.2">
      <c r="A148" s="59">
        <f>'MCC Data'!A146</f>
        <v>0.41666666666666685</v>
      </c>
      <c r="B148" s="84">
        <f t="shared" si="3"/>
        <v>777.7</v>
      </c>
      <c r="C148" s="84">
        <f t="shared" si="3"/>
        <v>895.39999999999986</v>
      </c>
      <c r="D148" s="127"/>
      <c r="E148" s="127"/>
      <c r="F148" s="127"/>
      <c r="G148" s="127"/>
      <c r="H148" s="127"/>
      <c r="I148" s="127"/>
      <c r="J148" s="127"/>
      <c r="K148" s="127"/>
      <c r="L148" s="127"/>
    </row>
    <row r="149" spans="1:12" ht="12.75" customHeight="1" x14ac:dyDescent="0.2">
      <c r="A149" s="60">
        <f>'MCC Data'!A147</f>
        <v>0.42708333333333354</v>
      </c>
      <c r="B149" s="84">
        <f t="shared" si="3"/>
        <v>801.09999999999991</v>
      </c>
      <c r="C149" s="84">
        <f t="shared" si="3"/>
        <v>940.69999999999993</v>
      </c>
      <c r="D149" s="127"/>
      <c r="E149" s="127"/>
      <c r="F149" s="127"/>
      <c r="G149" s="127"/>
      <c r="H149" s="127"/>
      <c r="I149" s="127"/>
      <c r="J149" s="127"/>
      <c r="K149" s="127"/>
      <c r="L149" s="127"/>
    </row>
    <row r="150" spans="1:12" ht="12.75" customHeight="1" x14ac:dyDescent="0.2">
      <c r="A150" s="59">
        <f>'MCC Data'!A148</f>
        <v>0.43750000000000022</v>
      </c>
      <c r="B150" s="84">
        <f t="shared" si="3"/>
        <v>781.1</v>
      </c>
      <c r="C150" s="84">
        <f t="shared" si="3"/>
        <v>952.19999999999993</v>
      </c>
      <c r="D150" s="127"/>
      <c r="E150" s="127"/>
      <c r="F150" s="127"/>
      <c r="G150" s="127"/>
      <c r="H150" s="127"/>
      <c r="I150" s="127"/>
      <c r="J150" s="127"/>
      <c r="K150" s="127"/>
      <c r="L150" s="127"/>
    </row>
    <row r="151" spans="1:12" ht="12.75" customHeight="1" x14ac:dyDescent="0.2">
      <c r="A151" s="59">
        <f>'MCC Data'!A149</f>
        <v>0.44791666666666691</v>
      </c>
      <c r="B151" s="84">
        <f t="shared" si="3"/>
        <v>817.30000000000007</v>
      </c>
      <c r="C151" s="84">
        <f t="shared" si="3"/>
        <v>875.2</v>
      </c>
      <c r="D151" s="127"/>
      <c r="E151" s="127"/>
      <c r="F151" s="127"/>
      <c r="G151" s="127"/>
      <c r="H151" s="127"/>
      <c r="I151" s="127"/>
      <c r="J151" s="127"/>
      <c r="K151" s="127"/>
      <c r="L151" s="127"/>
    </row>
    <row r="152" spans="1:12" ht="12.75" customHeight="1" x14ac:dyDescent="0.2">
      <c r="A152" s="59">
        <f>'MCC Data'!A150</f>
        <v>0.45833333333333359</v>
      </c>
      <c r="B152" s="84">
        <f t="shared" ref="B152:C152" si="4">SUM(B55:B58)</f>
        <v>791.8</v>
      </c>
      <c r="C152" s="84">
        <f t="shared" si="4"/>
        <v>914.59999999999991</v>
      </c>
      <c r="D152" s="127"/>
      <c r="E152" s="127"/>
      <c r="F152" s="127"/>
      <c r="G152" s="127"/>
      <c r="H152" s="127"/>
      <c r="I152" s="127"/>
      <c r="J152" s="127"/>
      <c r="K152" s="127"/>
      <c r="L152" s="127"/>
    </row>
    <row r="153" spans="1:12" ht="12.75" customHeight="1" x14ac:dyDescent="0.2">
      <c r="A153" s="59">
        <f>'MCC Data'!A151</f>
        <v>0.46875000000000028</v>
      </c>
      <c r="B153" s="84">
        <f t="shared" ref="B153:C153" si="5">SUM(B56:B59)</f>
        <v>809.19999999999993</v>
      </c>
      <c r="C153" s="84">
        <f t="shared" si="5"/>
        <v>915.3</v>
      </c>
      <c r="D153" s="127"/>
      <c r="E153" s="127"/>
      <c r="F153" s="127"/>
      <c r="G153" s="127"/>
      <c r="H153" s="127"/>
      <c r="I153" s="127"/>
      <c r="J153" s="127"/>
      <c r="K153" s="127"/>
      <c r="L153" s="127"/>
    </row>
    <row r="154" spans="1:12" ht="12.75" customHeight="1" x14ac:dyDescent="0.2">
      <c r="A154" s="59">
        <f>'MCC Data'!A152</f>
        <v>0.47916666666666696</v>
      </c>
      <c r="B154" s="84">
        <f t="shared" ref="B154:C154" si="6">SUM(B57:B60)</f>
        <v>828.7</v>
      </c>
      <c r="C154" s="84">
        <f t="shared" si="6"/>
        <v>896.09999999999991</v>
      </c>
      <c r="D154" s="127"/>
      <c r="E154" s="127"/>
      <c r="F154" s="127"/>
      <c r="G154" s="127"/>
      <c r="H154" s="127"/>
      <c r="I154" s="127"/>
      <c r="J154" s="127"/>
      <c r="K154" s="127"/>
      <c r="L154" s="127"/>
    </row>
    <row r="155" spans="1:12" ht="12.75" customHeight="1" x14ac:dyDescent="0.2">
      <c r="A155" s="59">
        <f>'MCC Data'!A153</f>
        <v>0.48958333333333365</v>
      </c>
      <c r="B155" s="84">
        <f t="shared" ref="B155:C155" si="7">SUM(B58:B61)</f>
        <v>870.1</v>
      </c>
      <c r="C155" s="84">
        <f t="shared" si="7"/>
        <v>911.7</v>
      </c>
      <c r="D155" s="127"/>
      <c r="E155" s="127"/>
      <c r="F155" s="127"/>
      <c r="G155" s="127"/>
      <c r="H155" s="127"/>
      <c r="I155" s="127"/>
      <c r="J155" s="127"/>
      <c r="K155" s="127"/>
      <c r="L155" s="127"/>
    </row>
    <row r="156" spans="1:12" ht="12.75" customHeight="1" x14ac:dyDescent="0.2">
      <c r="A156" s="59">
        <f>'MCC Data'!A154</f>
        <v>0.50000000000000033</v>
      </c>
      <c r="B156" s="84">
        <f t="shared" ref="B156:C156" si="8">SUM(B59:B62)</f>
        <v>862</v>
      </c>
      <c r="C156" s="84">
        <f t="shared" si="8"/>
        <v>903.5</v>
      </c>
      <c r="D156" s="127"/>
      <c r="E156" s="127"/>
      <c r="F156" s="127"/>
      <c r="G156" s="127"/>
      <c r="H156" s="127"/>
      <c r="I156" s="127"/>
      <c r="J156" s="127"/>
      <c r="K156" s="127"/>
      <c r="L156" s="127"/>
    </row>
    <row r="157" spans="1:12" ht="12.75" customHeight="1" x14ac:dyDescent="0.2">
      <c r="A157" s="59">
        <f>'MCC Data'!A155</f>
        <v>0.51041666666666696</v>
      </c>
      <c r="B157" s="84">
        <f t="shared" ref="B157:C157" si="9">SUM(B60:B63)</f>
        <v>864.3</v>
      </c>
      <c r="C157" s="84">
        <f t="shared" si="9"/>
        <v>943.8</v>
      </c>
      <c r="D157" s="127"/>
      <c r="E157" s="127"/>
      <c r="F157" s="127"/>
      <c r="G157" s="127"/>
      <c r="H157" s="127"/>
      <c r="I157" s="127"/>
      <c r="J157" s="127"/>
      <c r="K157" s="127"/>
      <c r="L157" s="127"/>
    </row>
    <row r="158" spans="1:12" ht="12.75" customHeight="1" x14ac:dyDescent="0.2">
      <c r="A158" s="59">
        <f>'MCC Data'!A156</f>
        <v>0.52083333333333359</v>
      </c>
      <c r="B158" s="84">
        <f t="shared" ref="B158:C158" si="10">SUM(B61:B64)</f>
        <v>881.69999999999993</v>
      </c>
      <c r="C158" s="84">
        <f t="shared" si="10"/>
        <v>1010.6999999999998</v>
      </c>
      <c r="D158" s="127"/>
      <c r="E158" s="127"/>
      <c r="F158" s="127"/>
      <c r="G158" s="127"/>
      <c r="H158" s="127"/>
      <c r="I158" s="127"/>
      <c r="J158" s="127"/>
      <c r="K158" s="127"/>
      <c r="L158" s="127"/>
    </row>
    <row r="159" spans="1:12" ht="12.75" customHeight="1" x14ac:dyDescent="0.2">
      <c r="A159" s="59">
        <f>'MCC Data'!A157</f>
        <v>0.53125000000000022</v>
      </c>
      <c r="B159" s="84">
        <f t="shared" ref="B159:C159" si="11">SUM(B62:B65)</f>
        <v>832.09999999999991</v>
      </c>
      <c r="C159" s="84">
        <f t="shared" si="11"/>
        <v>1137.1999999999998</v>
      </c>
      <c r="D159" s="127"/>
      <c r="E159" s="127"/>
      <c r="F159" s="127"/>
      <c r="G159" s="127"/>
      <c r="H159" s="127"/>
      <c r="I159" s="127"/>
      <c r="J159" s="127"/>
      <c r="K159" s="127"/>
      <c r="L159" s="127"/>
    </row>
    <row r="160" spans="1:12" ht="12.75" customHeight="1" x14ac:dyDescent="0.2">
      <c r="A160" s="59">
        <f>'MCC Data'!A158</f>
        <v>0.54166666666666685</v>
      </c>
      <c r="B160" s="84">
        <f t="shared" ref="B160:C160" si="12">SUM(B63:B66)</f>
        <v>871.7</v>
      </c>
      <c r="C160" s="84">
        <f t="shared" si="12"/>
        <v>1151.5999999999999</v>
      </c>
      <c r="D160" s="127"/>
      <c r="E160" s="127"/>
      <c r="F160" s="127"/>
      <c r="G160" s="127"/>
      <c r="H160" s="127"/>
      <c r="I160" s="127"/>
      <c r="J160" s="127"/>
      <c r="K160" s="127"/>
      <c r="L160" s="127"/>
    </row>
    <row r="161" spans="1:12" ht="12.75" customHeight="1" x14ac:dyDescent="0.2">
      <c r="A161" s="59">
        <f>'MCC Data'!A159</f>
        <v>0.55208333333333348</v>
      </c>
      <c r="B161" s="84">
        <f t="shared" ref="B161:C161" si="13">SUM(B64:B67)</f>
        <v>948.8</v>
      </c>
      <c r="C161" s="84">
        <f t="shared" si="13"/>
        <v>1188.5</v>
      </c>
      <c r="D161" s="127"/>
      <c r="E161" s="127"/>
      <c r="F161" s="127"/>
      <c r="G161" s="127"/>
      <c r="H161" s="127"/>
      <c r="I161" s="127"/>
      <c r="J161" s="127"/>
      <c r="K161" s="127"/>
      <c r="L161" s="127"/>
    </row>
    <row r="162" spans="1:12" ht="12.75" customHeight="1" x14ac:dyDescent="0.2">
      <c r="A162" s="59">
        <f>'MCC Data'!A160</f>
        <v>0.56250000000000011</v>
      </c>
      <c r="B162" s="84">
        <f t="shared" ref="B162:C162" si="14">SUM(B65:B68)</f>
        <v>956.1</v>
      </c>
      <c r="C162" s="84">
        <f t="shared" si="14"/>
        <v>1202.1000000000001</v>
      </c>
      <c r="D162" s="127"/>
      <c r="E162" s="127"/>
      <c r="F162" s="127"/>
      <c r="G162" s="127"/>
      <c r="H162" s="127"/>
      <c r="I162" s="127"/>
      <c r="J162" s="127"/>
      <c r="K162" s="127"/>
      <c r="L162" s="127"/>
    </row>
    <row r="163" spans="1:12" ht="12.75" customHeight="1" x14ac:dyDescent="0.2">
      <c r="A163" s="59">
        <f>'MCC Data'!A161</f>
        <v>0.57291666666666674</v>
      </c>
      <c r="B163" s="84">
        <f t="shared" ref="B163:C163" si="15">SUM(B66:B69)</f>
        <v>971.19999999999993</v>
      </c>
      <c r="C163" s="84">
        <f t="shared" si="15"/>
        <v>1096.0999999999999</v>
      </c>
      <c r="D163" s="127"/>
      <c r="E163" s="127"/>
      <c r="F163" s="127"/>
      <c r="G163" s="127"/>
      <c r="H163" s="127"/>
      <c r="I163" s="127"/>
      <c r="J163" s="127"/>
      <c r="K163" s="127"/>
      <c r="L163" s="127"/>
    </row>
    <row r="164" spans="1:12" ht="12.75" customHeight="1" x14ac:dyDescent="0.2">
      <c r="A164" s="59">
        <f>'MCC Data'!A162</f>
        <v>0.58333333333333337</v>
      </c>
      <c r="B164" s="84">
        <f t="shared" ref="B164:C164" si="16">SUM(B67:B70)</f>
        <v>985.2</v>
      </c>
      <c r="C164" s="84">
        <f t="shared" si="16"/>
        <v>1067.9000000000001</v>
      </c>
      <c r="D164" s="127"/>
      <c r="E164" s="127"/>
      <c r="F164" s="127"/>
      <c r="G164" s="127"/>
      <c r="H164" s="127"/>
      <c r="I164" s="127"/>
      <c r="J164" s="127"/>
      <c r="K164" s="127"/>
      <c r="L164" s="127"/>
    </row>
    <row r="165" spans="1:12" ht="12.75" customHeight="1" x14ac:dyDescent="0.2">
      <c r="A165" s="59">
        <f>'MCC Data'!A163</f>
        <v>0.59375</v>
      </c>
      <c r="B165" s="84">
        <f t="shared" ref="B165:C165" si="17">SUM(B68:B71)</f>
        <v>960.2</v>
      </c>
      <c r="C165" s="84">
        <f t="shared" si="17"/>
        <v>932.5</v>
      </c>
      <c r="D165" s="127"/>
      <c r="E165" s="127"/>
      <c r="F165" s="127"/>
      <c r="G165" s="127"/>
      <c r="H165" s="127"/>
      <c r="I165" s="127"/>
      <c r="J165" s="127"/>
      <c r="K165" s="127"/>
      <c r="L165" s="127"/>
    </row>
    <row r="166" spans="1:12" ht="12.75" customHeight="1" x14ac:dyDescent="0.2">
      <c r="A166" s="59">
        <f>'MCC Data'!A164</f>
        <v>0.60416666666666663</v>
      </c>
      <c r="B166" s="84">
        <f t="shared" ref="B166:C166" si="18">SUM(B69:B72)</f>
        <v>971.90000000000009</v>
      </c>
      <c r="C166" s="84">
        <f t="shared" si="18"/>
        <v>851.09999999999991</v>
      </c>
      <c r="D166" s="127"/>
      <c r="E166" s="127"/>
      <c r="F166" s="127"/>
      <c r="G166" s="127"/>
      <c r="H166" s="127"/>
      <c r="I166" s="127"/>
      <c r="J166" s="127"/>
      <c r="K166" s="127"/>
      <c r="L166" s="127"/>
    </row>
    <row r="167" spans="1:12" ht="12.75" customHeight="1" x14ac:dyDescent="0.2">
      <c r="A167" s="59">
        <f>'MCC Data'!A165</f>
        <v>0.61458333333333326</v>
      </c>
      <c r="B167" s="84">
        <f t="shared" ref="B167:C167" si="19">SUM(B70:B73)</f>
        <v>1020.7</v>
      </c>
      <c r="C167" s="84">
        <f t="shared" si="19"/>
        <v>903.9</v>
      </c>
      <c r="D167" s="127"/>
      <c r="E167" s="127"/>
      <c r="F167" s="127"/>
      <c r="G167" s="127"/>
      <c r="H167" s="127"/>
      <c r="I167" s="127"/>
      <c r="J167" s="127"/>
      <c r="K167" s="127"/>
      <c r="L167" s="127"/>
    </row>
    <row r="168" spans="1:12" ht="12.75" customHeight="1" x14ac:dyDescent="0.2">
      <c r="A168" s="59">
        <f>'MCC Data'!A166</f>
        <v>0.62499999999999989</v>
      </c>
      <c r="B168" s="84">
        <f t="shared" ref="B168:C168" si="20">SUM(B71:B74)</f>
        <v>996.5</v>
      </c>
      <c r="C168" s="84">
        <f t="shared" si="20"/>
        <v>943.2</v>
      </c>
      <c r="D168" s="127"/>
      <c r="E168" s="127"/>
      <c r="F168" s="127"/>
      <c r="G168" s="127"/>
      <c r="H168" s="127"/>
      <c r="I168" s="127"/>
      <c r="J168" s="127"/>
      <c r="K168" s="127"/>
      <c r="L168" s="127"/>
    </row>
    <row r="169" spans="1:12" ht="12.75" customHeight="1" x14ac:dyDescent="0.2">
      <c r="A169" s="59">
        <f>'MCC Data'!A167</f>
        <v>0.63541666666666652</v>
      </c>
      <c r="B169" s="84">
        <f t="shared" ref="B169:C169" si="21">SUM(B72:B75)</f>
        <v>995.39999999999986</v>
      </c>
      <c r="C169" s="84">
        <f t="shared" si="21"/>
        <v>975.00000000000011</v>
      </c>
      <c r="D169" s="127"/>
      <c r="E169" s="127"/>
      <c r="F169" s="127"/>
      <c r="G169" s="127"/>
      <c r="H169" s="127"/>
      <c r="I169" s="127"/>
      <c r="J169" s="127"/>
      <c r="K169" s="127"/>
      <c r="L169" s="127"/>
    </row>
    <row r="170" spans="1:12" ht="12.75" customHeight="1" x14ac:dyDescent="0.2">
      <c r="A170" s="59">
        <f>'MCC Data'!A168</f>
        <v>0.64583333333333315</v>
      </c>
      <c r="B170" s="84">
        <f t="shared" ref="B170:C170" si="22">SUM(B73:B76)</f>
        <v>1010.8999999999999</v>
      </c>
      <c r="C170" s="84">
        <f t="shared" si="22"/>
        <v>972.1</v>
      </c>
      <c r="D170" s="127"/>
      <c r="E170" s="127"/>
      <c r="F170" s="127"/>
      <c r="G170" s="127"/>
      <c r="H170" s="127"/>
      <c r="I170" s="127"/>
      <c r="J170" s="127"/>
      <c r="K170" s="127"/>
      <c r="L170" s="127"/>
    </row>
    <row r="171" spans="1:12" ht="12.75" customHeight="1" x14ac:dyDescent="0.2">
      <c r="A171" s="59">
        <f>'MCC Data'!A169</f>
        <v>0.65624999999999978</v>
      </c>
      <c r="B171" s="84">
        <f t="shared" ref="B171:C171" si="23">SUM(B74:B77)</f>
        <v>1036.0999999999999</v>
      </c>
      <c r="C171" s="84">
        <f t="shared" si="23"/>
        <v>927.4</v>
      </c>
      <c r="D171" s="127"/>
      <c r="E171" s="127"/>
      <c r="F171" s="127"/>
      <c r="G171" s="127"/>
      <c r="H171" s="127"/>
      <c r="I171" s="127"/>
      <c r="J171" s="127"/>
      <c r="K171" s="127"/>
      <c r="L171" s="127"/>
    </row>
    <row r="172" spans="1:12" ht="12.75" customHeight="1" x14ac:dyDescent="0.2">
      <c r="A172" s="59">
        <f>'MCC Data'!A170</f>
        <v>0.66666666666666641</v>
      </c>
      <c r="B172" s="84">
        <f t="shared" ref="B172:C172" si="24">SUM(B75:B78)</f>
        <v>1063.8</v>
      </c>
      <c r="C172" s="84">
        <f t="shared" si="24"/>
        <v>873.8</v>
      </c>
      <c r="D172" s="127"/>
      <c r="E172" s="127"/>
      <c r="F172" s="127"/>
      <c r="G172" s="127"/>
      <c r="H172" s="127"/>
      <c r="I172" s="127"/>
      <c r="J172" s="127"/>
      <c r="K172" s="127"/>
      <c r="L172" s="127"/>
    </row>
    <row r="173" spans="1:12" ht="12.75" customHeight="1" x14ac:dyDescent="0.2">
      <c r="A173" s="59">
        <f>'MCC Data'!A171</f>
        <v>0.67708333333333304</v>
      </c>
      <c r="B173" s="84">
        <f t="shared" ref="B173:C173" si="25">SUM(B76:B79)</f>
        <v>1082.3999999999999</v>
      </c>
      <c r="C173" s="84">
        <f t="shared" si="25"/>
        <v>847.59999999999991</v>
      </c>
      <c r="D173" s="127"/>
      <c r="E173" s="127"/>
      <c r="F173" s="127"/>
      <c r="G173" s="127"/>
      <c r="H173" s="127"/>
      <c r="I173" s="127"/>
      <c r="J173" s="127"/>
      <c r="K173" s="127"/>
      <c r="L173" s="127"/>
    </row>
    <row r="174" spans="1:12" ht="12.75" customHeight="1" x14ac:dyDescent="0.2">
      <c r="A174" s="59">
        <f>'MCC Data'!A172</f>
        <v>0.68749999999999967</v>
      </c>
      <c r="B174" s="84">
        <f t="shared" ref="B174:C174" si="26">SUM(B77:B80)</f>
        <v>1081.6999999999998</v>
      </c>
      <c r="C174" s="84">
        <f t="shared" si="26"/>
        <v>818.59999999999991</v>
      </c>
      <c r="D174" s="127"/>
      <c r="E174" s="127"/>
      <c r="F174" s="127"/>
      <c r="G174" s="127"/>
      <c r="H174" s="127"/>
      <c r="I174" s="127"/>
      <c r="J174" s="127"/>
      <c r="K174" s="127"/>
      <c r="L174" s="127"/>
    </row>
    <row r="175" spans="1:12" ht="12.75" customHeight="1" x14ac:dyDescent="0.2">
      <c r="A175" s="59">
        <f>'MCC Data'!A173</f>
        <v>0.6979166666666663</v>
      </c>
      <c r="B175" s="84">
        <f t="shared" ref="B175:C175" si="27">SUM(B78:B81)</f>
        <v>1066.6000000000001</v>
      </c>
      <c r="C175" s="84">
        <f t="shared" si="27"/>
        <v>797.09999999999991</v>
      </c>
      <c r="D175" s="127"/>
      <c r="E175" s="127"/>
      <c r="F175" s="127"/>
      <c r="G175" s="127"/>
      <c r="H175" s="127"/>
      <c r="I175" s="127"/>
      <c r="J175" s="127"/>
      <c r="K175" s="127"/>
      <c r="L175" s="127"/>
    </row>
    <row r="176" spans="1:12" ht="12.75" customHeight="1" x14ac:dyDescent="0.2">
      <c r="A176" s="59">
        <f>'MCC Data'!A174</f>
        <v>0.70833333333333293</v>
      </c>
      <c r="B176" s="84">
        <f t="shared" ref="B176:C176" si="28">SUM(B79:B82)</f>
        <v>985.69999999999993</v>
      </c>
      <c r="C176" s="84">
        <f t="shared" si="28"/>
        <v>746.3</v>
      </c>
      <c r="D176" s="127"/>
      <c r="E176" s="127"/>
      <c r="F176" s="127"/>
      <c r="G176" s="127"/>
      <c r="H176" s="127"/>
      <c r="I176" s="127"/>
      <c r="J176" s="127"/>
      <c r="K176" s="127"/>
      <c r="L176" s="127"/>
    </row>
    <row r="177" spans="1:12" ht="12.75" customHeight="1" x14ac:dyDescent="0.2">
      <c r="A177" s="59">
        <f>'MCC Data'!A175</f>
        <v>0.71874999999999956</v>
      </c>
      <c r="B177" s="84">
        <f t="shared" ref="B177:C177" si="29">SUM(B80:B83)</f>
        <v>909.9</v>
      </c>
      <c r="C177" s="84">
        <f t="shared" si="29"/>
        <v>699.5</v>
      </c>
      <c r="D177" s="127"/>
      <c r="E177" s="127"/>
      <c r="F177" s="127"/>
      <c r="G177" s="127"/>
      <c r="H177" s="127"/>
      <c r="I177" s="127"/>
      <c r="J177" s="127"/>
      <c r="K177" s="127"/>
      <c r="L177" s="127"/>
    </row>
    <row r="178" spans="1:12" ht="12.75" customHeight="1" x14ac:dyDescent="0.2">
      <c r="A178" s="59">
        <f>'MCC Data'!A176</f>
        <v>0.72916666666666619</v>
      </c>
      <c r="B178" s="84">
        <f t="shared" ref="B178:C178" si="30">SUM(B81:B84)</f>
        <v>822.10000000000014</v>
      </c>
      <c r="C178" s="84">
        <f t="shared" si="30"/>
        <v>625.49999999999989</v>
      </c>
      <c r="D178" s="127"/>
      <c r="E178" s="127"/>
      <c r="F178" s="127"/>
      <c r="G178" s="127"/>
      <c r="H178" s="127"/>
      <c r="I178" s="127"/>
      <c r="J178" s="127"/>
      <c r="K178" s="127"/>
      <c r="L178" s="127"/>
    </row>
    <row r="179" spans="1:12" ht="12.75" customHeight="1" x14ac:dyDescent="0.2">
      <c r="A179" s="59">
        <f>'MCC Data'!A177</f>
        <v>0.73958333333333282</v>
      </c>
      <c r="B179" s="84">
        <f t="shared" ref="B179:C179" si="31">SUM(B82:B85)</f>
        <v>718.2</v>
      </c>
      <c r="C179" s="84">
        <f t="shared" si="31"/>
        <v>532.99999999999989</v>
      </c>
      <c r="D179" s="127"/>
      <c r="E179" s="127"/>
      <c r="F179" s="127"/>
      <c r="G179" s="127"/>
      <c r="H179" s="127"/>
      <c r="I179" s="127"/>
      <c r="J179" s="127"/>
      <c r="K179" s="127"/>
      <c r="L179" s="127"/>
    </row>
    <row r="180" spans="1:12" ht="12.75" customHeight="1" x14ac:dyDescent="0.2">
      <c r="A180" s="59">
        <f>'MCC Data'!A178</f>
        <v>0.74999999999999944</v>
      </c>
      <c r="B180" s="84">
        <f t="shared" ref="B180:C180" si="32">SUM(B83:B86)</f>
        <v>668.59999999999991</v>
      </c>
      <c r="C180" s="84">
        <f t="shared" si="32"/>
        <v>475.9</v>
      </c>
      <c r="D180" s="127"/>
      <c r="E180" s="127"/>
      <c r="F180" s="127"/>
      <c r="G180" s="127"/>
      <c r="H180" s="127"/>
      <c r="I180" s="127"/>
      <c r="J180" s="127"/>
      <c r="K180" s="127"/>
      <c r="L180" s="127"/>
    </row>
    <row r="181" spans="1:12" ht="12.75" customHeight="1" x14ac:dyDescent="0.2">
      <c r="A181" s="59">
        <f>'MCC Data'!A179</f>
        <v>0.76041666666666607</v>
      </c>
      <c r="B181" s="84">
        <f t="shared" ref="B181:C181" si="33">SUM(B84:B87)</f>
        <v>605.79999999999995</v>
      </c>
      <c r="C181" s="84">
        <f t="shared" si="33"/>
        <v>428.5</v>
      </c>
      <c r="D181" s="127"/>
      <c r="E181" s="127"/>
      <c r="F181" s="127"/>
      <c r="G181" s="127"/>
      <c r="H181" s="127"/>
      <c r="I181" s="127"/>
      <c r="J181" s="127"/>
      <c r="K181" s="127"/>
      <c r="L181" s="127"/>
    </row>
    <row r="182" spans="1:12" ht="12.75" customHeight="1" x14ac:dyDescent="0.2">
      <c r="A182" s="59">
        <f>'MCC Data'!A180</f>
        <v>0.7708333333333327</v>
      </c>
      <c r="B182" s="84">
        <f t="shared" ref="B182:C182" si="34">SUM(B85:B88)</f>
        <v>547.29999999999995</v>
      </c>
      <c r="C182" s="84">
        <f t="shared" si="34"/>
        <v>395</v>
      </c>
      <c r="D182" s="127"/>
      <c r="E182" s="127"/>
      <c r="F182" s="127"/>
      <c r="G182" s="127"/>
      <c r="H182" s="127"/>
      <c r="I182" s="127"/>
      <c r="J182" s="127"/>
      <c r="K182" s="127"/>
      <c r="L182" s="127"/>
    </row>
    <row r="183" spans="1:12" ht="12.75" customHeight="1" x14ac:dyDescent="0.2">
      <c r="A183" s="59">
        <f>'MCC Data'!A181</f>
        <v>0.78124999999999933</v>
      </c>
      <c r="B183" s="84">
        <f t="shared" ref="B183:C183" si="35">SUM(B86:B89)</f>
        <v>474.9</v>
      </c>
      <c r="C183" s="84">
        <f t="shared" si="35"/>
        <v>361.3</v>
      </c>
      <c r="D183" s="127"/>
      <c r="E183" s="127"/>
      <c r="F183" s="127"/>
      <c r="G183" s="127"/>
      <c r="H183" s="127"/>
      <c r="I183" s="127"/>
      <c r="J183" s="127"/>
      <c r="K183" s="127"/>
      <c r="L183" s="127"/>
    </row>
    <row r="184" spans="1:12" ht="12.75" customHeight="1" x14ac:dyDescent="0.2">
      <c r="A184" s="59">
        <f>'MCC Data'!A182</f>
        <v>0.79166666666666596</v>
      </c>
      <c r="B184" s="84">
        <f t="shared" ref="B184:C184" si="36">SUM(B87:B90)</f>
        <v>446.20000000000005</v>
      </c>
      <c r="C184" s="84">
        <f t="shared" si="36"/>
        <v>325.5</v>
      </c>
      <c r="D184" s="127"/>
      <c r="E184" s="127"/>
      <c r="F184" s="127"/>
      <c r="G184" s="127"/>
      <c r="H184" s="127"/>
      <c r="I184" s="127"/>
      <c r="J184" s="127"/>
      <c r="K184" s="127"/>
      <c r="L184" s="127"/>
    </row>
    <row r="185" spans="1:12" ht="12.75" customHeight="1" x14ac:dyDescent="0.2">
      <c r="A185" s="59">
        <f>'MCC Data'!A183</f>
        <v>0.80208333333333259</v>
      </c>
      <c r="B185" s="84">
        <f t="shared" ref="B185:C185" si="37">SUM(B88:B91)</f>
        <v>370.1</v>
      </c>
      <c r="C185" s="84">
        <f t="shared" si="37"/>
        <v>277.39999999999998</v>
      </c>
      <c r="D185" s="127"/>
      <c r="E185" s="127"/>
      <c r="F185" s="127"/>
      <c r="G185" s="127"/>
      <c r="H185" s="127"/>
      <c r="I185" s="127"/>
      <c r="J185" s="127"/>
      <c r="K185" s="127"/>
      <c r="L185" s="127"/>
    </row>
    <row r="186" spans="1:12" ht="12.75" customHeight="1" x14ac:dyDescent="0.2">
      <c r="A186" s="59">
        <f>'MCC Data'!A184</f>
        <v>0.81249999999999922</v>
      </c>
      <c r="B186" s="84">
        <f t="shared" ref="B186:C186" si="38">SUM(B89:B92)</f>
        <v>330.5</v>
      </c>
      <c r="C186" s="84">
        <f t="shared" si="38"/>
        <v>274.89999999999998</v>
      </c>
      <c r="D186" s="127"/>
      <c r="E186" s="127"/>
      <c r="F186" s="127"/>
      <c r="G186" s="127"/>
      <c r="H186" s="127"/>
      <c r="I186" s="127"/>
      <c r="J186" s="127"/>
      <c r="K186" s="127"/>
      <c r="L186" s="127"/>
    </row>
    <row r="187" spans="1:12" ht="12.75" customHeight="1" x14ac:dyDescent="0.2">
      <c r="A187" s="59">
        <f>'MCC Data'!A185</f>
        <v>0.82291666666666585</v>
      </c>
      <c r="B187" s="84">
        <f t="shared" ref="B187:C187" si="39">SUM(B90:B93)</f>
        <v>277.29999999999995</v>
      </c>
      <c r="C187" s="84">
        <f t="shared" si="39"/>
        <v>259.10000000000002</v>
      </c>
      <c r="D187" s="127"/>
      <c r="E187" s="127"/>
      <c r="F187" s="127"/>
      <c r="G187" s="127"/>
      <c r="H187" s="127"/>
      <c r="I187" s="127"/>
      <c r="J187" s="127"/>
      <c r="K187" s="127"/>
      <c r="L187" s="127"/>
    </row>
    <row r="188" spans="1:12" ht="12.75" customHeight="1" x14ac:dyDescent="0.2">
      <c r="A188" s="59">
        <f>'MCC Data'!A186</f>
        <v>0.83333333333333248</v>
      </c>
      <c r="B188" s="84">
        <f t="shared" ref="B188:C188" si="40">SUM(B91:B94)</f>
        <v>222.5</v>
      </c>
      <c r="C188" s="84">
        <f t="shared" si="40"/>
        <v>263.3</v>
      </c>
      <c r="D188" s="127"/>
      <c r="E188" s="127"/>
      <c r="F188" s="127"/>
      <c r="G188" s="127"/>
      <c r="H188" s="127"/>
      <c r="I188" s="127"/>
      <c r="J188" s="127"/>
      <c r="K188" s="127"/>
      <c r="L188" s="127"/>
    </row>
    <row r="189" spans="1:12" ht="12.75" customHeight="1" x14ac:dyDescent="0.2">
      <c r="A189" s="59">
        <f>'MCC Data'!A187</f>
        <v>0.84374999999999911</v>
      </c>
      <c r="B189" s="84">
        <f t="shared" ref="B189:C189" si="41">SUM(B92:B95)</f>
        <v>211.09999999999997</v>
      </c>
      <c r="C189" s="84">
        <f t="shared" si="41"/>
        <v>294.90000000000003</v>
      </c>
      <c r="D189" s="127"/>
      <c r="E189" s="127"/>
      <c r="F189" s="127"/>
      <c r="G189" s="127"/>
      <c r="H189" s="127"/>
      <c r="I189" s="127"/>
      <c r="J189" s="127"/>
      <c r="K189" s="127"/>
      <c r="L189" s="127"/>
    </row>
    <row r="190" spans="1:12" ht="12.75" customHeight="1" x14ac:dyDescent="0.2">
      <c r="A190" s="59">
        <f>'MCC Data'!A188</f>
        <v>0.85416666666666574</v>
      </c>
      <c r="B190" s="84">
        <f t="shared" ref="B190:C190" si="42">SUM(B93:B96)</f>
        <v>199.99999999999997</v>
      </c>
      <c r="C190" s="84">
        <f t="shared" si="42"/>
        <v>315</v>
      </c>
      <c r="D190" s="127"/>
      <c r="E190" s="127"/>
      <c r="F190" s="127"/>
      <c r="G190" s="127"/>
      <c r="H190" s="127"/>
      <c r="I190" s="127"/>
      <c r="J190" s="127"/>
      <c r="K190" s="127"/>
      <c r="L190" s="127"/>
    </row>
    <row r="191" spans="1:12" ht="12.75" customHeight="1" x14ac:dyDescent="0.2">
      <c r="A191" s="59">
        <f>'MCC Data'!A189</f>
        <v>0.86458333333333237</v>
      </c>
      <c r="B191" s="84">
        <f t="shared" ref="B191:C191" si="43">SUM(B94:B97)</f>
        <v>218</v>
      </c>
      <c r="C191" s="84">
        <f t="shared" si="43"/>
        <v>359.5</v>
      </c>
      <c r="D191" s="127"/>
      <c r="E191" s="127"/>
      <c r="F191" s="127"/>
      <c r="G191" s="127"/>
      <c r="H191" s="127"/>
      <c r="I191" s="127"/>
      <c r="J191" s="127"/>
      <c r="K191" s="127"/>
      <c r="L191" s="127"/>
    </row>
    <row r="192" spans="1:12" ht="12.75" customHeight="1" x14ac:dyDescent="0.2">
      <c r="A192" s="59">
        <f>'MCC Data'!A190</f>
        <v>0.874999999999999</v>
      </c>
      <c r="B192" s="84">
        <f t="shared" ref="B192:C192" si="44">SUM(B95:B98)</f>
        <v>239.7</v>
      </c>
      <c r="C192" s="84">
        <f t="shared" si="44"/>
        <v>380.6</v>
      </c>
      <c r="D192" s="127"/>
      <c r="E192" s="127"/>
      <c r="F192" s="127"/>
      <c r="G192" s="127"/>
      <c r="H192" s="127"/>
      <c r="I192" s="127"/>
      <c r="J192" s="127"/>
      <c r="K192" s="127"/>
      <c r="L192" s="127"/>
    </row>
    <row r="193" spans="1:12" ht="12.75" customHeight="1" x14ac:dyDescent="0.2">
      <c r="A193" s="59">
        <f>'MCC Data'!A191</f>
        <v>0.88541666666666563</v>
      </c>
      <c r="B193" s="84">
        <f t="shared" ref="B193:C193" si="45">SUM(B96:B99)</f>
        <v>327.10000000000002</v>
      </c>
      <c r="C193" s="84">
        <f t="shared" si="45"/>
        <v>407.09999999999997</v>
      </c>
      <c r="D193" s="127"/>
      <c r="E193" s="127"/>
      <c r="F193" s="127"/>
      <c r="G193" s="127"/>
      <c r="H193" s="127"/>
      <c r="I193" s="127"/>
      <c r="J193" s="127"/>
      <c r="K193" s="127"/>
      <c r="L193" s="127"/>
    </row>
    <row r="194" spans="1:12" ht="12.75" customHeight="1" x14ac:dyDescent="0.2">
      <c r="A194" s="59">
        <f>'MCC Data'!A192</f>
        <v>0.89583333333333226</v>
      </c>
      <c r="B194" s="84">
        <f t="shared" ref="B194:C194" si="46">SUM(B97:B100)</f>
        <v>325.3</v>
      </c>
      <c r="C194" s="84">
        <f t="shared" si="46"/>
        <v>377.40000000000003</v>
      </c>
      <c r="D194" s="127"/>
      <c r="E194" s="127"/>
      <c r="F194" s="127"/>
      <c r="G194" s="127"/>
      <c r="H194" s="127"/>
      <c r="I194" s="127"/>
      <c r="J194" s="127"/>
      <c r="K194" s="127"/>
      <c r="L194" s="127"/>
    </row>
    <row r="195" spans="1:12" ht="12.75" customHeight="1" x14ac:dyDescent="0.2">
      <c r="A195" s="59">
        <f>'MCC Data'!A193</f>
        <v>0.90624999999999889</v>
      </c>
      <c r="B195" s="84">
        <f t="shared" ref="B195:C195" si="47">SUM(B98:B101)</f>
        <v>320.29999999999995</v>
      </c>
      <c r="C195" s="84">
        <f t="shared" si="47"/>
        <v>339.2</v>
      </c>
      <c r="D195" s="127"/>
      <c r="E195" s="127"/>
      <c r="F195" s="127"/>
      <c r="G195" s="127"/>
      <c r="H195" s="127"/>
      <c r="I195" s="127"/>
      <c r="J195" s="127"/>
      <c r="K195" s="127"/>
      <c r="L195" s="127"/>
    </row>
    <row r="196" spans="1:12" ht="12.75" customHeight="1" x14ac:dyDescent="0.2">
      <c r="A196" s="59">
        <f>'MCC Data'!A194</f>
        <v>0.91666666666666552</v>
      </c>
      <c r="B196" s="84">
        <f t="shared" ref="B196:C196" si="48">SUM(B99:B102)</f>
        <v>314.69999999999993</v>
      </c>
      <c r="C196" s="84">
        <f t="shared" si="48"/>
        <v>309.7</v>
      </c>
      <c r="D196" s="127"/>
      <c r="E196" s="127"/>
      <c r="F196" s="127"/>
      <c r="G196" s="127"/>
      <c r="H196" s="127"/>
      <c r="I196" s="127"/>
      <c r="J196" s="127"/>
      <c r="K196" s="127"/>
      <c r="L196" s="127"/>
    </row>
    <row r="197" spans="1:12" ht="12.75" customHeight="1" x14ac:dyDescent="0.2">
      <c r="A197" s="59">
        <f>'MCC Data'!A195</f>
        <v>0.92708333333333215</v>
      </c>
      <c r="B197" s="84">
        <f t="shared" ref="B197:C197" si="49">SUM(B100:B103)</f>
        <v>229.5</v>
      </c>
      <c r="C197" s="84">
        <f t="shared" si="49"/>
        <v>273.2</v>
      </c>
      <c r="D197" s="127"/>
      <c r="E197" s="127"/>
      <c r="F197" s="127"/>
      <c r="G197" s="127"/>
      <c r="H197" s="127"/>
      <c r="I197" s="127"/>
      <c r="J197" s="127"/>
      <c r="K197" s="127"/>
      <c r="L197" s="127"/>
    </row>
    <row r="198" spans="1:12" ht="12.75" customHeight="1" x14ac:dyDescent="0.2">
      <c r="A198" s="59">
        <f>'MCC Data'!A196</f>
        <v>0.93749999999999878</v>
      </c>
      <c r="B198" s="84">
        <f t="shared" ref="B198:C198" si="50">SUM(B101:B104)</f>
        <v>226.5</v>
      </c>
      <c r="C198" s="84">
        <f t="shared" si="50"/>
        <v>263.59999999999997</v>
      </c>
      <c r="D198" s="127"/>
      <c r="E198" s="127"/>
      <c r="F198" s="127"/>
      <c r="G198" s="127"/>
      <c r="H198" s="127"/>
      <c r="I198" s="127"/>
      <c r="J198" s="127"/>
      <c r="K198" s="127"/>
      <c r="L198" s="127"/>
    </row>
    <row r="199" spans="1:12" ht="12.75" customHeight="1" x14ac:dyDescent="0.2">
      <c r="A199" s="59">
        <f>'MCC Data'!A197</f>
        <v>0.94791666666666541</v>
      </c>
      <c r="B199" s="84">
        <f t="shared" ref="B199:C199" si="51">SUM(B102:B105)</f>
        <v>211.60000000000002</v>
      </c>
      <c r="C199" s="84">
        <f t="shared" si="51"/>
        <v>253.09999999999997</v>
      </c>
      <c r="D199" s="127"/>
      <c r="E199" s="127"/>
      <c r="F199" s="127"/>
      <c r="G199" s="127"/>
      <c r="H199" s="127"/>
      <c r="I199" s="127"/>
      <c r="J199" s="127"/>
      <c r="K199" s="127"/>
      <c r="L199" s="127"/>
    </row>
    <row r="200" spans="1:12" ht="12.75" customHeight="1" thickBot="1" x14ac:dyDescent="0.25">
      <c r="A200" s="158">
        <f>'MCC Data'!A198</f>
        <v>0.95833333333333204</v>
      </c>
      <c r="B200" s="85">
        <f t="shared" ref="B200:C200" si="52">SUM(B103:B106)</f>
        <v>231.89999999999998</v>
      </c>
      <c r="C200" s="85">
        <f t="shared" si="52"/>
        <v>247.29999999999995</v>
      </c>
      <c r="D200" s="127"/>
      <c r="E200" s="127"/>
      <c r="F200" s="127"/>
      <c r="G200" s="127"/>
      <c r="H200" s="127"/>
      <c r="I200" s="127"/>
      <c r="J200" s="127"/>
      <c r="K200" s="127"/>
      <c r="L200" s="127"/>
    </row>
    <row r="201" spans="1:12" ht="12.75" customHeight="1" thickTop="1" x14ac:dyDescent="0.2"/>
    <row r="202" spans="1:12" ht="12.75" customHeight="1" x14ac:dyDescent="0.2"/>
  </sheetData>
  <sheetProtection selectLockedCells="1"/>
  <mergeCells count="2">
    <mergeCell ref="B9:C9"/>
    <mergeCell ref="B107:C107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rowBreaks count="1" manualBreakCount="1">
    <brk id="10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2013-09-06T13:42:56Z</cp:lastPrinted>
  <dcterms:created xsi:type="dcterms:W3CDTF">2007-10-12T16:47:14Z</dcterms:created>
  <dcterms:modified xsi:type="dcterms:W3CDTF">2015-04-20T14:50:25Z</dcterms:modified>
</cp:coreProperties>
</file>