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workbookProtection workbookPassword="C0E4" lockStructure="1"/>
  <bookViews>
    <workbookView xWindow="3735" yWindow="885" windowWidth="16710" windowHeight="847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0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W84" i="15" l="1"/>
  <c r="X93" i="15"/>
  <c r="Y55" i="15"/>
  <c r="F148" i="26" s="1"/>
  <c r="G148" i="26" s="1"/>
  <c r="X61" i="15"/>
  <c r="U66" i="15"/>
  <c r="Y27" i="15"/>
  <c r="F120" i="26" s="1"/>
  <c r="G120" i="26" s="1"/>
  <c r="Y37" i="15"/>
  <c r="F130" i="26" s="1"/>
  <c r="H130" i="26" s="1"/>
  <c r="Y11" i="15"/>
  <c r="F104" i="26" s="1"/>
  <c r="G104" i="26" s="1"/>
  <c r="Y53" i="15"/>
  <c r="F146" i="26" s="1"/>
  <c r="H146" i="26" s="1"/>
  <c r="V75" i="15"/>
  <c r="Y19" i="15"/>
  <c r="F112" i="26" s="1"/>
  <c r="H112" i="26" s="1"/>
  <c r="U98" i="15"/>
  <c r="R58" i="15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G128" i="26" s="1"/>
  <c r="T84" i="15"/>
  <c r="Y38" i="15"/>
  <c r="F131" i="26" s="1"/>
  <c r="H131" i="26" s="1"/>
  <c r="S87" i="15"/>
  <c r="Y39" i="15"/>
  <c r="F132" i="26" s="1"/>
  <c r="H132" i="26" s="1"/>
  <c r="T88" i="15"/>
  <c r="Y42" i="15"/>
  <c r="F135" i="26" s="1"/>
  <c r="H135" i="26" s="1"/>
  <c r="S91" i="15"/>
  <c r="Y43" i="15"/>
  <c r="F136" i="26" s="1"/>
  <c r="G136" i="26" s="1"/>
  <c r="T92" i="15"/>
  <c r="Y50" i="15"/>
  <c r="F143" i="26" s="1"/>
  <c r="H143" i="26" s="1"/>
  <c r="S99" i="15"/>
  <c r="Y14" i="15"/>
  <c r="F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Y23" i="15"/>
  <c r="F116" i="26" s="1"/>
  <c r="H116" i="26" s="1"/>
  <c r="Y31" i="15"/>
  <c r="F124" i="26" s="1"/>
  <c r="H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H140" i="26" s="1"/>
  <c r="T96" i="15"/>
  <c r="R98" i="15"/>
  <c r="Y49" i="15"/>
  <c r="F142" i="26" s="1"/>
  <c r="G142" i="26" s="1"/>
  <c r="Y51" i="15"/>
  <c r="F144" i="26" s="1"/>
  <c r="G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U78" i="15"/>
  <c r="Y40" i="15"/>
  <c r="F133" i="26" s="1"/>
  <c r="H133" i="26" s="1"/>
  <c r="S100" i="15"/>
  <c r="Y10" i="15"/>
  <c r="F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G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Y78" i="15" s="1"/>
  <c r="P122" i="26" s="1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Y101" i="15" s="1"/>
  <c r="P145" i="26" s="1"/>
  <c r="R145" i="26" s="1"/>
  <c r="S101" i="15"/>
  <c r="S102" i="15"/>
  <c r="W101" i="15"/>
  <c r="W102" i="15"/>
  <c r="H108" i="26"/>
  <c r="G108" i="26"/>
  <c r="G112" i="26"/>
  <c r="H120" i="26"/>
  <c r="H128" i="26"/>
  <c r="G132" i="26"/>
  <c r="H136" i="26"/>
  <c r="G140" i="26"/>
  <c r="H144" i="26"/>
  <c r="H148" i="26"/>
  <c r="G127" i="26"/>
  <c r="H117" i="26"/>
  <c r="G117" i="26"/>
  <c r="H145" i="26"/>
  <c r="H32" i="26"/>
  <c r="I32" i="26" s="1"/>
  <c r="G103" i="26"/>
  <c r="H103" i="26"/>
  <c r="H114" i="26"/>
  <c r="G118" i="26"/>
  <c r="G107" i="26"/>
  <c r="H107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H104" i="26" l="1"/>
  <c r="G135" i="26"/>
  <c r="G130" i="26"/>
  <c r="G137" i="26"/>
  <c r="G124" i="26"/>
  <c r="G143" i="26"/>
  <c r="Y98" i="15"/>
  <c r="P142" i="26" s="1"/>
  <c r="R142" i="26" s="1"/>
  <c r="Y58" i="15"/>
  <c r="G121" i="26"/>
  <c r="G105" i="26"/>
  <c r="Y90" i="15"/>
  <c r="P134" i="26" s="1"/>
  <c r="Q134" i="26" s="1"/>
  <c r="Y74" i="15"/>
  <c r="P118" i="26" s="1"/>
  <c r="Q118" i="26" s="1"/>
  <c r="Y59" i="15"/>
  <c r="P103" i="26" s="1"/>
  <c r="Y83" i="15"/>
  <c r="P127" i="26" s="1"/>
  <c r="Y71" i="15"/>
  <c r="P115" i="26" s="1"/>
  <c r="Q115" i="26" s="1"/>
  <c r="Y88" i="15"/>
  <c r="P132" i="26" s="1"/>
  <c r="Q132" i="26" s="1"/>
  <c r="G116" i="26"/>
  <c r="G111" i="26"/>
  <c r="G146" i="26"/>
  <c r="G122" i="26"/>
  <c r="G106" i="26"/>
  <c r="G129" i="26"/>
  <c r="Y60" i="15"/>
  <c r="P104" i="26" s="1"/>
  <c r="Q104" i="26" s="1"/>
  <c r="H138" i="26"/>
  <c r="G113" i="26"/>
  <c r="Y75" i="15"/>
  <c r="P119" i="26" s="1"/>
  <c r="Q119" i="26" s="1"/>
  <c r="Y65" i="15"/>
  <c r="P109" i="26" s="1"/>
  <c r="R109" i="26" s="1"/>
  <c r="Y84" i="15"/>
  <c r="P128" i="26" s="1"/>
  <c r="Q128" i="26" s="1"/>
  <c r="Y72" i="15"/>
  <c r="P116" i="26" s="1"/>
  <c r="R116" i="26" s="1"/>
  <c r="Y68" i="15"/>
  <c r="P112" i="26" s="1"/>
  <c r="R112" i="26" s="1"/>
  <c r="Y64" i="15"/>
  <c r="P108" i="26" s="1"/>
  <c r="R108" i="26" s="1"/>
  <c r="Y99" i="15"/>
  <c r="P143" i="26" s="1"/>
  <c r="Q143" i="26" s="1"/>
  <c r="G125" i="26"/>
  <c r="G134" i="26"/>
  <c r="H123" i="26"/>
  <c r="Y94" i="15"/>
  <c r="P138" i="26" s="1"/>
  <c r="Q138" i="26" s="1"/>
  <c r="Y80" i="15"/>
  <c r="P124" i="26" s="1"/>
  <c r="R124" i="26" s="1"/>
  <c r="Y69" i="15"/>
  <c r="P113" i="26" s="1"/>
  <c r="R113" i="26" s="1"/>
  <c r="Y61" i="15"/>
  <c r="P105" i="26" s="1"/>
  <c r="R105" i="26" s="1"/>
  <c r="Y102" i="15"/>
  <c r="P146" i="26" s="1"/>
  <c r="Q146" i="26" s="1"/>
  <c r="Y76" i="15"/>
  <c r="P120" i="26" s="1"/>
  <c r="R120" i="26" s="1"/>
  <c r="Y100" i="15"/>
  <c r="P144" i="26" s="1"/>
  <c r="Y67" i="15"/>
  <c r="P111" i="26" s="1"/>
  <c r="Q111" i="26" s="1"/>
  <c r="Y95" i="15"/>
  <c r="P139" i="26" s="1"/>
  <c r="Q139" i="26" s="1"/>
  <c r="Y96" i="15"/>
  <c r="P140" i="26" s="1"/>
  <c r="Q140" i="26" s="1"/>
  <c r="Y92" i="15"/>
  <c r="P136" i="26" s="1"/>
  <c r="Y87" i="15"/>
  <c r="P131" i="26" s="1"/>
  <c r="Y70" i="15"/>
  <c r="P114" i="26" s="1"/>
  <c r="Q114" i="26" s="1"/>
  <c r="Y79" i="15"/>
  <c r="P123" i="26" s="1"/>
  <c r="Q123" i="26" s="1"/>
  <c r="N32" i="26"/>
  <c r="Y86" i="15"/>
  <c r="P130" i="26" s="1"/>
  <c r="R130" i="26" s="1"/>
  <c r="Y62" i="15"/>
  <c r="P106" i="26" s="1"/>
  <c r="R106" i="26" s="1"/>
  <c r="Y66" i="15"/>
  <c r="P110" i="26" s="1"/>
  <c r="R110" i="26" s="1"/>
  <c r="Y91" i="15"/>
  <c r="P135" i="26" s="1"/>
  <c r="Q135" i="26" s="1"/>
  <c r="Y82" i="15"/>
  <c r="P126" i="26" s="1"/>
  <c r="R126" i="26" s="1"/>
  <c r="Y97" i="15"/>
  <c r="P141" i="26" s="1"/>
  <c r="Y85" i="15"/>
  <c r="P129" i="26" s="1"/>
  <c r="Q145" i="26"/>
  <c r="Q113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R134" i="26"/>
  <c r="P102" i="26"/>
  <c r="G102" i="26"/>
  <c r="H102" i="26"/>
  <c r="Q120" i="26"/>
  <c r="Q127" i="26"/>
  <c r="R127" i="26"/>
  <c r="Q131" i="26"/>
  <c r="R131" i="26"/>
  <c r="Q136" i="26"/>
  <c r="R136" i="26"/>
  <c r="R122" i="26"/>
  <c r="Q122" i="26"/>
  <c r="R115" i="26"/>
  <c r="R118" i="26"/>
  <c r="R119" i="26"/>
  <c r="Q144" i="26"/>
  <c r="R144" i="26"/>
  <c r="Q112" i="26"/>
  <c r="Q103" i="26"/>
  <c r="R103" i="26"/>
  <c r="Q124" i="26"/>
  <c r="C65" i="21"/>
  <c r="C66" i="21"/>
  <c r="C64" i="21"/>
  <c r="C62" i="21"/>
  <c r="C63" i="21"/>
  <c r="C61" i="21"/>
  <c r="A30" i="21"/>
  <c r="Q109" i="26" l="1"/>
  <c r="Q126" i="26"/>
  <c r="Q142" i="26"/>
  <c r="Q130" i="26"/>
  <c r="R111" i="26"/>
  <c r="R104" i="26"/>
  <c r="R128" i="26"/>
  <c r="R114" i="26"/>
  <c r="R143" i="26"/>
  <c r="R138" i="26"/>
  <c r="Q105" i="26"/>
  <c r="Q108" i="26"/>
  <c r="R132" i="26"/>
  <c r="R146" i="26"/>
  <c r="R135" i="26"/>
  <c r="Q110" i="26"/>
  <c r="R140" i="26"/>
  <c r="Q116" i="26"/>
  <c r="R123" i="26"/>
  <c r="R139" i="26"/>
  <c r="Q106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I27" i="30" s="1"/>
  <c r="M13" i="30"/>
  <c r="M12" i="30"/>
  <c r="I12" i="30" s="1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J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J133" i="26" s="1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K117" i="26"/>
  <c r="K119" i="26"/>
  <c r="K125" i="26"/>
  <c r="K133" i="26"/>
  <c r="K135" i="26"/>
  <c r="J137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26" i="26" l="1"/>
  <c r="K143" i="26"/>
  <c r="J127" i="26"/>
  <c r="J112" i="26"/>
  <c r="J114" i="26"/>
  <c r="S136" i="26"/>
  <c r="T136" i="26" s="1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4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U129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S128" i="26"/>
  <c r="U124" i="26"/>
  <c r="T124" i="26"/>
  <c r="U120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9" i="26"/>
  <c r="T135" i="26"/>
  <c r="U135" i="26"/>
  <c r="T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T116" i="26"/>
  <c r="U106" i="26"/>
  <c r="U133" i="26"/>
  <c r="U112" i="26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<sst xmlns="http://schemas.openxmlformats.org/spreadsheetml/2006/main" count="491" uniqueCount="184">
  <si>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</si>
  <si>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</si>
  <si>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</si>
  <si>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</si>
  <si>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</si>
  <si>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</si>
  <si>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</si>
  <si>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</si>
  <si>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</si>
  <si>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</si>
  <si>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</si>
  <si>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</si>
  <si>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</si>
  <si>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</si>
  <si>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</si>
  <si>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</si>
  <si>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</si>
  <si>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</si>
  <si>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</si>
  <si>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</si>
  <si>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</si>
  <si>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</si>
  <si>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</si>
  <si>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</si>
  <si>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</si>
  <si>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</si>
  <si>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</si>
  <si>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</si>
  <si>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</si>
  <si>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</si>
  <si>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</si>
  <si>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</si>
  <si>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</si>
  <si>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</si>
  <si>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</si>
  <si>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</si>
  <si>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</si>
  <si>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</si>
  <si>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</si>
  <si>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</si>
  <si>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</si>
  <si>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</si>
  <si>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</si>
  <si>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</si>
  <si>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</si>
  <si>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</si>
  <si>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</si>
  <si>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</si>
  <si>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</si>
  <si>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</si>
  <si>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</si>
  <si>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</si>
  <si>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</si>
  <si>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</si>
  <si>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</si>
  <si>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</si>
  <si>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</si>
  <si>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</si>
  <si>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</si>
  <si>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</si>
  <si>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</si>
  <si>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</si>
  <si>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</si>
  <si>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</si>
  <si>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</si>
  <si>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</si>
  <si>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</si>
  <si>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</si>
  <si>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</si>
  <si>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</si>
  <si>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</si>
  <si>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</si>
  <si>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</si>
  <si>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</si>
  <si>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</si>
  <si>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</si>
  <si>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</si>
  <si>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</si>
  <si>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</si>
  <si>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</si>
  <si>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</si>
  <si>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</si>
  <si>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</si>
  <si>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</si>
  <si>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</si>
  <si>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</si>
  <si>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</si>
  <si>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</si>
  <si>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</si>
  <si>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</si>
  <si>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</si>
  <si>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</si>
  <si>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</si>
  <si>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</si>
  <si>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</si>
  <si>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</si>
  <si>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</si>
  <si>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</si>
  <si>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</si>
  <si>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</si>
  <si>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</si>
  <si>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</si>
  <si>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</si>
  <si>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</si>
  <si>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</si>
  <si>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</si>
  <si>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</si>
  <si>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</si>
  <si>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</si>
  <si>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</si>
  <si>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</si>
  <si>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</si>
  <si>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</si>
  <si>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</si>
  <si>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</si>
  <si>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</si>
  <si>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</si>
  <si>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</si>
  <si>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</si>
  <si>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</si>
  <si>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</si>
  <si>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</si>
  <si>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</si>
  <si>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</si>
  <si>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</si>
  <si>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</si>
  <si>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</si>
  <si>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</si>
  <si>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</si>
  <si>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</si>
  <si>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</si>
  <si>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</si>
  <si>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</si>
  <si>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</si>
  <si>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</si>
  <si>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</si>
  <si>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</si>
  <si>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</si>
  <si>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</si>
  <si>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</si>
  <si>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</si>
  <si>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</si>
  <si>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</si>
  <si>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</si>
  <si>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</si>
  <si>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</si>
  <si>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</si>
  <si>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</si>
  <si>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</si>
  <si>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</si>
  <si>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</si>
  <si>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</si>
  <si>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</si>
  <si>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</si>
  <si>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</si>
  <si>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</si>
  <si>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</si>
  <si>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</si>
  <si>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</si>
  <si>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</si>
  <si>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</si>
  <si>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</si>
  <si>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</si>
  <si>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</si>
  <si>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</si>
  <si>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</si>
  <si>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</si>
  <si>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</si>
  <si>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</si>
  <si>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</si>
  <si>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</si>
  <si>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</si>
  <si>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</si>
  <si>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</si>
  <si>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</si>
  <si>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Easton Road</t>
  </si>
  <si>
    <t>Easton Road (W)</t>
  </si>
  <si>
    <t>Easton Road (E)</t>
  </si>
  <si>
    <t>vt</t>
  </si>
  <si>
    <t>ID02343 Easton Safer Streets - Link Count - ANPR Site 28</t>
  </si>
  <si>
    <t>ANPR Site 28</t>
  </si>
  <si>
    <t>LM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</si>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</sst>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16</c:v>
                </c:pt>
                <c:pt idx="1">
                  <c:v>27</c:v>
                </c:pt>
                <c:pt idx="2">
                  <c:v>26</c:v>
                </c:pt>
                <c:pt idx="3">
                  <c:v>46</c:v>
                </c:pt>
                <c:pt idx="4">
                  <c:v>29</c:v>
                </c:pt>
                <c:pt idx="5">
                  <c:v>55</c:v>
                </c:pt>
                <c:pt idx="6">
                  <c:v>50</c:v>
                </c:pt>
                <c:pt idx="7">
                  <c:v>43</c:v>
                </c:pt>
                <c:pt idx="8">
                  <c:v>45</c:v>
                </c:pt>
                <c:pt idx="9">
                  <c:v>39</c:v>
                </c:pt>
                <c:pt idx="10">
                  <c:v>38</c:v>
                </c:pt>
                <c:pt idx="11">
                  <c:v>42</c:v>
                </c:pt>
                <c:pt idx="12">
                  <c:v>28</c:v>
                </c:pt>
                <c:pt idx="13">
                  <c:v>45</c:v>
                </c:pt>
                <c:pt idx="14">
                  <c:v>46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58</c:v>
                </c:pt>
                <c:pt idx="19">
                  <c:v>47</c:v>
                </c:pt>
                <c:pt idx="20">
                  <c:v>62</c:v>
                </c:pt>
                <c:pt idx="21">
                  <c:v>53</c:v>
                </c:pt>
                <c:pt idx="22">
                  <c:v>56</c:v>
                </c:pt>
                <c:pt idx="23">
                  <c:v>63</c:v>
                </c:pt>
                <c:pt idx="24">
                  <c:v>68</c:v>
                </c:pt>
                <c:pt idx="25">
                  <c:v>47</c:v>
                </c:pt>
                <c:pt idx="26">
                  <c:v>50</c:v>
                </c:pt>
                <c:pt idx="27">
                  <c:v>73</c:v>
                </c:pt>
                <c:pt idx="28">
                  <c:v>58</c:v>
                </c:pt>
                <c:pt idx="29">
                  <c:v>70</c:v>
                </c:pt>
                <c:pt idx="30">
                  <c:v>59</c:v>
                </c:pt>
                <c:pt idx="31">
                  <c:v>78</c:v>
                </c:pt>
                <c:pt idx="32">
                  <c:v>84</c:v>
                </c:pt>
                <c:pt idx="33">
                  <c:v>99</c:v>
                </c:pt>
                <c:pt idx="34">
                  <c:v>96</c:v>
                </c:pt>
                <c:pt idx="35">
                  <c:v>93</c:v>
                </c:pt>
                <c:pt idx="36">
                  <c:v>108</c:v>
                </c:pt>
                <c:pt idx="37">
                  <c:v>96</c:v>
                </c:pt>
                <c:pt idx="38">
                  <c:v>124</c:v>
                </c:pt>
                <c:pt idx="39">
                  <c:v>140</c:v>
                </c:pt>
                <c:pt idx="40">
                  <c:v>143</c:v>
                </c:pt>
                <c:pt idx="41">
                  <c:v>158</c:v>
                </c:pt>
                <c:pt idx="42">
                  <c:v>117</c:v>
                </c:pt>
                <c:pt idx="43">
                  <c:v>129</c:v>
                </c:pt>
                <c:pt idx="44">
                  <c:v>122</c:v>
                </c:pt>
                <c:pt idx="45">
                  <c:v>112</c:v>
                </c:pt>
                <c:pt idx="46">
                  <c:v>93</c:v>
                </c:pt>
                <c:pt idx="47">
                  <c:v>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138</c:v>
                </c:pt>
                <c:pt idx="1">
                  <c:v>183</c:v>
                </c:pt>
                <c:pt idx="2">
                  <c:v>137</c:v>
                </c:pt>
                <c:pt idx="3">
                  <c:v>146</c:v>
                </c:pt>
                <c:pt idx="4">
                  <c:v>176</c:v>
                </c:pt>
                <c:pt idx="5">
                  <c:v>128</c:v>
                </c:pt>
                <c:pt idx="6">
                  <c:v>157</c:v>
                </c:pt>
                <c:pt idx="7">
                  <c:v>137</c:v>
                </c:pt>
                <c:pt idx="8">
                  <c:v>161</c:v>
                </c:pt>
                <c:pt idx="9">
                  <c:v>173</c:v>
                </c:pt>
                <c:pt idx="10">
                  <c:v>136</c:v>
                </c:pt>
                <c:pt idx="11">
                  <c:v>102</c:v>
                </c:pt>
                <c:pt idx="12">
                  <c:v>108</c:v>
                </c:pt>
                <c:pt idx="13">
                  <c:v>100</c:v>
                </c:pt>
                <c:pt idx="14">
                  <c:v>111</c:v>
                </c:pt>
                <c:pt idx="15">
                  <c:v>104</c:v>
                </c:pt>
                <c:pt idx="16">
                  <c:v>92</c:v>
                </c:pt>
                <c:pt idx="17">
                  <c:v>84</c:v>
                </c:pt>
                <c:pt idx="18">
                  <c:v>106</c:v>
                </c:pt>
                <c:pt idx="19">
                  <c:v>107</c:v>
                </c:pt>
                <c:pt idx="20">
                  <c:v>102</c:v>
                </c:pt>
                <c:pt idx="21">
                  <c:v>114</c:v>
                </c:pt>
                <c:pt idx="22">
                  <c:v>87</c:v>
                </c:pt>
                <c:pt idx="23">
                  <c:v>121</c:v>
                </c:pt>
                <c:pt idx="24">
                  <c:v>99</c:v>
                </c:pt>
                <c:pt idx="25">
                  <c:v>104</c:v>
                </c:pt>
                <c:pt idx="26">
                  <c:v>100</c:v>
                </c:pt>
                <c:pt idx="27">
                  <c:v>108</c:v>
                </c:pt>
                <c:pt idx="28">
                  <c:v>80</c:v>
                </c:pt>
                <c:pt idx="29">
                  <c:v>95</c:v>
                </c:pt>
                <c:pt idx="30">
                  <c:v>117</c:v>
                </c:pt>
                <c:pt idx="31">
                  <c:v>118</c:v>
                </c:pt>
                <c:pt idx="32">
                  <c:v>85</c:v>
                </c:pt>
                <c:pt idx="33">
                  <c:v>88</c:v>
                </c:pt>
                <c:pt idx="34">
                  <c:v>103</c:v>
                </c:pt>
                <c:pt idx="35">
                  <c:v>147</c:v>
                </c:pt>
                <c:pt idx="36">
                  <c:v>97</c:v>
                </c:pt>
                <c:pt idx="37">
                  <c:v>106</c:v>
                </c:pt>
                <c:pt idx="38">
                  <c:v>113</c:v>
                </c:pt>
                <c:pt idx="39">
                  <c:v>114</c:v>
                </c:pt>
                <c:pt idx="40">
                  <c:v>98</c:v>
                </c:pt>
                <c:pt idx="41">
                  <c:v>101</c:v>
                </c:pt>
                <c:pt idx="42">
                  <c:v>107</c:v>
                </c:pt>
                <c:pt idx="43">
                  <c:v>97</c:v>
                </c:pt>
                <c:pt idx="44">
                  <c:v>107</c:v>
                </c:pt>
                <c:pt idx="45">
                  <c:v>100</c:v>
                </c:pt>
                <c:pt idx="46">
                  <c:v>112</c:v>
                </c:pt>
                <c:pt idx="47">
                  <c:v>131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154</c:v>
                </c:pt>
                <c:pt idx="1">
                  <c:v>210</c:v>
                </c:pt>
                <c:pt idx="2">
                  <c:v>163</c:v>
                </c:pt>
                <c:pt idx="3">
                  <c:v>192</c:v>
                </c:pt>
                <c:pt idx="4">
                  <c:v>205</c:v>
                </c:pt>
                <c:pt idx="5">
                  <c:v>183</c:v>
                </c:pt>
                <c:pt idx="6">
                  <c:v>207</c:v>
                </c:pt>
                <c:pt idx="7">
                  <c:v>180</c:v>
                </c:pt>
                <c:pt idx="8">
                  <c:v>206</c:v>
                </c:pt>
                <c:pt idx="9">
                  <c:v>212</c:v>
                </c:pt>
                <c:pt idx="10">
                  <c:v>174</c:v>
                </c:pt>
                <c:pt idx="11">
                  <c:v>144</c:v>
                </c:pt>
                <c:pt idx="12">
                  <c:v>136</c:v>
                </c:pt>
                <c:pt idx="13">
                  <c:v>145</c:v>
                </c:pt>
                <c:pt idx="14">
                  <c:v>157</c:v>
                </c:pt>
                <c:pt idx="15">
                  <c:v>147</c:v>
                </c:pt>
                <c:pt idx="16">
                  <c:v>134</c:v>
                </c:pt>
                <c:pt idx="17">
                  <c:v>125</c:v>
                </c:pt>
                <c:pt idx="18">
                  <c:v>164</c:v>
                </c:pt>
                <c:pt idx="19">
                  <c:v>154</c:v>
                </c:pt>
                <c:pt idx="20">
                  <c:v>164</c:v>
                </c:pt>
                <c:pt idx="21">
                  <c:v>167</c:v>
                </c:pt>
                <c:pt idx="22">
                  <c:v>143</c:v>
                </c:pt>
                <c:pt idx="23">
                  <c:v>184</c:v>
                </c:pt>
                <c:pt idx="24">
                  <c:v>167</c:v>
                </c:pt>
                <c:pt idx="25">
                  <c:v>151</c:v>
                </c:pt>
                <c:pt idx="26">
                  <c:v>150</c:v>
                </c:pt>
                <c:pt idx="27">
                  <c:v>181</c:v>
                </c:pt>
                <c:pt idx="28">
                  <c:v>138</c:v>
                </c:pt>
                <c:pt idx="29">
                  <c:v>165</c:v>
                </c:pt>
                <c:pt idx="30">
                  <c:v>176</c:v>
                </c:pt>
                <c:pt idx="31">
                  <c:v>196</c:v>
                </c:pt>
                <c:pt idx="32">
                  <c:v>169</c:v>
                </c:pt>
                <c:pt idx="33">
                  <c:v>187</c:v>
                </c:pt>
                <c:pt idx="34">
                  <c:v>199</c:v>
                </c:pt>
                <c:pt idx="35">
                  <c:v>240</c:v>
                </c:pt>
                <c:pt idx="36">
                  <c:v>205</c:v>
                </c:pt>
                <c:pt idx="37">
                  <c:v>202</c:v>
                </c:pt>
                <c:pt idx="38">
                  <c:v>237</c:v>
                </c:pt>
                <c:pt idx="39">
                  <c:v>254</c:v>
                </c:pt>
                <c:pt idx="40">
                  <c:v>241</c:v>
                </c:pt>
                <c:pt idx="41">
                  <c:v>259</c:v>
                </c:pt>
                <c:pt idx="42">
                  <c:v>224</c:v>
                </c:pt>
                <c:pt idx="43">
                  <c:v>226</c:v>
                </c:pt>
                <c:pt idx="44">
                  <c:v>229</c:v>
                </c:pt>
                <c:pt idx="45">
                  <c:v>212</c:v>
                </c:pt>
                <c:pt idx="46">
                  <c:v>205</c:v>
                </c:pt>
                <c:pt idx="47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59532</xdr:colOff>
      <xdr:row>38</xdr:row>
      <xdr:rowOff>62388</xdr:rowOff>
    </xdr:from>
    <xdr:to>
      <xdr:col>8</xdr:col>
      <xdr:colOff>428625</xdr:colOff>
      <xdr:row>57</xdr:row>
      <xdr:rowOff>107154</xdr:rowOff>
    </xdr:to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2" y="6587013"/>
          <a:ext cx="3952874" cy="3211829"/>
        </a:xfrm>
        <a:prstGeom prst="rect">
          <a:avLst/>
        </a:prstGeom>
      </xdr:spPr>
    </xdr:pic>
    <xdr:clientData/>
  </xdr:twoCellAnchor>
  <xdr:twoCellAnchor>
    <xdr:from>
      <xdr:col>1</xdr:col>
      <xdr:colOff>202407</xdr:colOff>
      <xdr:row>42</xdr:row>
      <xdr:rowOff>121920</xdr:rowOff>
    </xdr:from>
    <xdr:to>
      <xdr:col>2</xdr:col>
      <xdr:colOff>111478</xdr:colOff>
      <xdr:row>44</xdr:row>
      <xdr:rowOff>165343</xdr:rowOff>
    </xdr:to>
    <xdr:grpSp>
      <xdr:nvGrpSpPr>
        <xdr:cNvPr id="46" name="Group 45"/>
        <xdr:cNvGrpSpPr/>
      </xdr:nvGrpSpPr>
      <xdr:grpSpPr>
        <a:xfrm rot="10800000">
          <a:off x="202407" y="7313295"/>
          <a:ext cx="421040" cy="376798"/>
          <a:chOff x="7451148" y="519545"/>
          <a:chExt cx="428625" cy="381000"/>
        </a:xfrm>
      </xdr:grpSpPr>
      <xdr:cxnSp macro="">
        <xdr:nvCxnSpPr>
          <xdr:cNvPr id="47" name="Straight Connector 4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Arrow Connector 48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500061</xdr:colOff>
      <xdr:row>38</xdr:row>
      <xdr:rowOff>11905</xdr:rowOff>
    </xdr:from>
    <xdr:to>
      <xdr:col>16</xdr:col>
      <xdr:colOff>500062</xdr:colOff>
      <xdr:row>57</xdr:row>
      <xdr:rowOff>119062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8645" b="6015"/>
        <a:stretch/>
      </xdr:blipFill>
      <xdr:spPr bwMode="auto">
        <a:xfrm>
          <a:off x="4083842" y="6536530"/>
          <a:ext cx="4095751" cy="327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321466</xdr:colOff>
      <xdr:row>44</xdr:row>
      <xdr:rowOff>59529</xdr:rowOff>
    </xdr:from>
    <xdr:ext cx="1143000" cy="416718"/>
    <xdr:sp macro="" textlink="$F$22">
      <xdr:nvSpPr>
        <xdr:cNvPr id="51" name="TextBox 50"/>
        <xdr:cNvSpPr txBox="1"/>
      </xdr:nvSpPr>
      <xdr:spPr>
        <a:xfrm>
          <a:off x="6465091" y="7584279"/>
          <a:ext cx="1143000" cy="41671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Easton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190498</xdr:colOff>
      <xdr:row>54</xdr:row>
      <xdr:rowOff>35717</xdr:rowOff>
    </xdr:from>
    <xdr:ext cx="1262063" cy="392906"/>
    <xdr:sp macro="" textlink="$L$26">
      <xdr:nvSpPr>
        <xdr:cNvPr id="52" name="TextBox 51"/>
        <xdr:cNvSpPr txBox="1"/>
      </xdr:nvSpPr>
      <xdr:spPr>
        <a:xfrm>
          <a:off x="5310186" y="9227342"/>
          <a:ext cx="1262063" cy="3929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Easton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28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Easton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175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180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178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178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46</v>
      </c>
      <c r="F9" s="286" t="s">
        <v>176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177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51.461582</v>
      </c>
      <c r="R14" s="289" t="s">
        <v>154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113</v>
      </c>
      <c r="F15" s="194">
        <v>-2.5629189999999999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 t="s">
        <v>181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181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3336</v>
      </c>
      <c r="G32" s="128">
        <f>SUM('MCC Data'!J8:P56)</f>
        <v>5537</v>
      </c>
      <c r="H32" s="128">
        <f>SUM('MCC Data'!R9:X56)</f>
        <v>8873</v>
      </c>
      <c r="I32" s="156" t="str">
        <f>IF(H32-SUM(F32:G32)=0,"CORRECT","ERROR")</f>
        <v>CORRECT</v>
      </c>
      <c r="K32" s="235" t="s">
        <v>124</v>
      </c>
      <c r="L32" s="235">
        <f>SUM('MCC Data'!B58:H102)</f>
        <v>12681</v>
      </c>
      <c r="M32" s="235">
        <f>SUM('MCC Data'!J58:P102)</f>
        <v>20514</v>
      </c>
      <c r="N32" s="235">
        <f>SUM('MCC Data'!R58:X102)</f>
        <v>33195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3336</v>
      </c>
      <c r="G33" s="235">
        <f>SUM('MCC Data'!Q8:Q56)</f>
        <v>5537</v>
      </c>
      <c r="H33" s="235">
        <f>SUM('MCC Data'!Y9:Y56)</f>
        <v>8873</v>
      </c>
      <c r="I33" s="156" t="str">
        <f>IF(H33-SUM(F33:G33)=0,"CORRECT","ERROR")</f>
        <v>CORRECT</v>
      </c>
      <c r="K33" s="235" t="s">
        <v>134</v>
      </c>
      <c r="L33" s="235">
        <f>SUM('MCC Data'!I58:I102)</f>
        <v>12681</v>
      </c>
      <c r="M33" s="235">
        <f>SUM('MCC Data'!Q58:Q102)</f>
        <v>20514</v>
      </c>
      <c r="N33" s="235">
        <f>SUM('MCC Data'!Y58:Y102)</f>
        <v>33195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3336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5537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16</v>
      </c>
      <c r="I49" s="140">
        <f>SUM(G49:H49)</f>
        <v>16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3</v>
      </c>
      <c r="O49" s="140">
        <f>SUM(M49:N49)</f>
        <v>3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138</v>
      </c>
      <c r="H50" s="239">
        <v>0</v>
      </c>
      <c r="I50" s="243">
        <f>SUM(G50:H50)</f>
        <v>138</v>
      </c>
      <c r="K50" s="256"/>
      <c r="L50" s="242" t="s">
        <v>64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56"/>
      <c r="R50" s="242" t="s">
        <v>64</v>
      </c>
      <c r="S50" s="238">
        <f>VLOOKUP($F$45,'MCC Data'!$A$9:$Y$56,15,FALSE)</f>
        <v>8</v>
      </c>
      <c r="T50" s="239">
        <v>0</v>
      </c>
      <c r="U50" s="243">
        <f>SUM(S50:T50)</f>
        <v>8</v>
      </c>
    </row>
    <row r="51" spans="5:22" x14ac:dyDescent="0.2">
      <c r="E51" s="241"/>
      <c r="F51" s="146" t="s">
        <v>7</v>
      </c>
      <c r="G51" s="132">
        <f>SUM(G49:G50)</f>
        <v>138</v>
      </c>
      <c r="H51" s="146">
        <f>SUM(H49:H50)</f>
        <v>16</v>
      </c>
      <c r="I51" s="132">
        <f>SUM(G51:H51)</f>
        <v>154</v>
      </c>
      <c r="J51" s="132"/>
      <c r="K51" s="241"/>
      <c r="L51" s="146" t="s">
        <v>7</v>
      </c>
      <c r="M51" s="132">
        <f>SUM(M49:M50)</f>
        <v>2</v>
      </c>
      <c r="N51" s="146">
        <f>SUM(N49:N50)</f>
        <v>3</v>
      </c>
      <c r="O51" s="147">
        <f>SUM(M51:N51)</f>
        <v>5</v>
      </c>
      <c r="P51" s="132"/>
      <c r="R51" s="146" t="s">
        <v>7</v>
      </c>
      <c r="S51" s="132">
        <f>SUM(S49:S50)</f>
        <v>8</v>
      </c>
      <c r="T51" s="146">
        <f>SUM(T49:T50)</f>
        <v>0</v>
      </c>
      <c r="U51" s="147">
        <f>SUM(S51:T51)</f>
        <v>8</v>
      </c>
    </row>
    <row r="52" spans="5:22" x14ac:dyDescent="0.2">
      <c r="E52" s="241"/>
      <c r="J52" s="157">
        <f>VLOOKUP($F$45,'MCC Data'!$A$9:$Y$56,25,FALSE)</f>
        <v>154</v>
      </c>
      <c r="K52" s="241"/>
      <c r="O52" s="132"/>
      <c r="P52" s="157">
        <f>VLOOKUP($F$45,'MCC Data'!$A$9:$Y$56,24,FALSE)</f>
        <v>5</v>
      </c>
      <c r="U52" s="132"/>
      <c r="V52" s="157">
        <f>VLOOKUP($F$45,'MCC Data'!$A$9:$Y$56,23,FALSE)</f>
        <v>8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14.5</v>
      </c>
      <c r="I55" s="140">
        <f>SUM(G55:H55)</f>
        <v>14.5</v>
      </c>
      <c r="K55" s="256" t="s">
        <v>65</v>
      </c>
      <c r="L55" s="141" t="s">
        <v>63</v>
      </c>
      <c r="M55" s="237">
        <v>0</v>
      </c>
      <c r="N55" s="244">
        <f>N49*'PCU Data'!$T$14</f>
        <v>0.60000000000000009</v>
      </c>
      <c r="O55" s="140">
        <f>SUM(M55:N55)</f>
        <v>0.60000000000000009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133.4</v>
      </c>
      <c r="H56" s="239">
        <v>0</v>
      </c>
      <c r="I56" s="243">
        <f>SUM(G56:H56)</f>
        <v>133.4</v>
      </c>
      <c r="K56" s="256"/>
      <c r="L56" s="242" t="s">
        <v>64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56"/>
      <c r="R56" s="242" t="s">
        <v>64</v>
      </c>
      <c r="S56" s="243">
        <f>S50*'PCU Data'!$S$14</f>
        <v>3.2</v>
      </c>
      <c r="T56" s="239">
        <v>0</v>
      </c>
      <c r="U56" s="243">
        <f>SUM(S56:T56)</f>
        <v>3.2</v>
      </c>
    </row>
    <row r="57" spans="5:22" ht="12.75" customHeight="1" x14ac:dyDescent="0.2">
      <c r="E57" s="241"/>
      <c r="F57" s="146" t="s">
        <v>7</v>
      </c>
      <c r="G57" s="147">
        <f>SUM(G55:G56)</f>
        <v>133.4</v>
      </c>
      <c r="H57" s="244">
        <f>SUM(H55:H56)</f>
        <v>14.5</v>
      </c>
      <c r="I57" s="147">
        <f>SUM(G57:H57)</f>
        <v>147.9</v>
      </c>
      <c r="K57" s="241"/>
      <c r="L57" s="146" t="s">
        <v>7</v>
      </c>
      <c r="M57" s="147">
        <f>SUM(M55:M56)</f>
        <v>0.4</v>
      </c>
      <c r="N57" s="244">
        <f>SUM(N55:N56)</f>
        <v>0.60000000000000009</v>
      </c>
      <c r="O57" s="147">
        <f>SUM(M57:N57)</f>
        <v>1</v>
      </c>
      <c r="P57" s="132"/>
      <c r="R57" s="146" t="s">
        <v>7</v>
      </c>
      <c r="S57" s="147">
        <f>SUM(S55:S56)</f>
        <v>3.2</v>
      </c>
      <c r="T57" s="244">
        <f>SUM(T55:T56)</f>
        <v>0</v>
      </c>
      <c r="U57" s="147">
        <f>SUM(S57:T57)</f>
        <v>3.2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1</v>
      </c>
      <c r="I61" s="140">
        <f>SUM(G61:H61)</f>
        <v>1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1.9</v>
      </c>
      <c r="O61" s="140">
        <f>SUM(M61:N61)</f>
        <v>1.9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7</v>
      </c>
      <c r="G63" s="147">
        <f>SUM(G61:G62)</f>
        <v>2</v>
      </c>
      <c r="H63" s="244">
        <f>SUM(H61:H62)</f>
        <v>1</v>
      </c>
      <c r="I63" s="132">
        <f>SUM(G63:H63)</f>
        <v>3</v>
      </c>
      <c r="K63" s="241"/>
      <c r="L63" s="146" t="s">
        <v>7</v>
      </c>
      <c r="M63" s="147">
        <f>SUM(M61:M62)</f>
        <v>3.8</v>
      </c>
      <c r="N63" s="244">
        <f>SUM(N61:N62)</f>
        <v>1.9</v>
      </c>
      <c r="O63" s="147">
        <f>SUM(M63:N63)</f>
        <v>5.6999999999999993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3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16</v>
      </c>
      <c r="I67" s="140">
        <f>SUM(G67:H67)</f>
        <v>16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6.25E-2</v>
      </c>
      <c r="O67" s="163">
        <f t="shared" si="3"/>
        <v>6.25E-2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138</v>
      </c>
      <c r="H68" s="239">
        <v>0</v>
      </c>
      <c r="I68" s="243">
        <f>SUM(G68:H68)</f>
        <v>138</v>
      </c>
      <c r="K68" s="256"/>
      <c r="L68" s="242" t="s">
        <v>64</v>
      </c>
      <c r="M68" s="245">
        <f t="shared" si="3"/>
        <v>1.4492753623188406E-2</v>
      </c>
      <c r="N68" s="247">
        <f t="shared" si="3"/>
        <v>0</v>
      </c>
      <c r="O68" s="245">
        <f t="shared" si="3"/>
        <v>1.4492753623188406E-2</v>
      </c>
    </row>
    <row r="69" spans="5:22" x14ac:dyDescent="0.2">
      <c r="E69" s="158"/>
      <c r="F69" s="146" t="s">
        <v>7</v>
      </c>
      <c r="G69" s="147">
        <f>SUM(G67:G68)</f>
        <v>138</v>
      </c>
      <c r="H69" s="244">
        <f>SUM(H67:H68)</f>
        <v>16</v>
      </c>
      <c r="I69" s="147">
        <f>IF($N$45=1,I51,IF($N$45=2,I51-O51,IF($N$45=3,I51-O51-U51,IF($N$45=4,I57,IF($N$45=5,I57-O57,IF($N$45=6,I57-O57-U57,"ERROR"))))))</f>
        <v>154</v>
      </c>
      <c r="K69" s="241"/>
      <c r="L69" s="146" t="s">
        <v>7</v>
      </c>
      <c r="M69" s="164">
        <f t="shared" si="3"/>
        <v>1.4492753623188406E-2</v>
      </c>
      <c r="N69" s="246">
        <f t="shared" si="3"/>
        <v>6.25E-2</v>
      </c>
      <c r="O69" s="164">
        <f t="shared" si="3"/>
        <v>1.948051948051948E-2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115</v>
      </c>
      <c r="I77" s="140">
        <f>SUM(G77:H77)</f>
        <v>115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18</v>
      </c>
      <c r="O77" s="140">
        <f>SUM(M77:N77)</f>
        <v>18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604</v>
      </c>
      <c r="H78" s="239">
        <v>0</v>
      </c>
      <c r="I78" s="243">
        <f>SUM(G78:H78)</f>
        <v>604</v>
      </c>
      <c r="K78" s="256"/>
      <c r="L78" s="242" t="s">
        <v>64</v>
      </c>
      <c r="M78" s="238">
        <f>VLOOKUP($F$73,'MCC Data'!$A$58:$Y$102,16,FALSE)</f>
        <v>16</v>
      </c>
      <c r="N78" s="239">
        <v>0</v>
      </c>
      <c r="O78" s="243">
        <f>SUM(M78:N78)</f>
        <v>16</v>
      </c>
      <c r="Q78" s="256"/>
      <c r="R78" s="242" t="s">
        <v>64</v>
      </c>
      <c r="S78" s="238">
        <f>VLOOKUP($F$73,'MCC Data'!$A$58:$Y$102,15,FALSE)</f>
        <v>19</v>
      </c>
      <c r="T78" s="239">
        <v>0</v>
      </c>
      <c r="U78" s="243">
        <f>SUM(S78:T78)</f>
        <v>19</v>
      </c>
    </row>
    <row r="79" spans="5:22" x14ac:dyDescent="0.2">
      <c r="E79" s="241"/>
      <c r="F79" s="146" t="s">
        <v>7</v>
      </c>
      <c r="G79" s="132">
        <f>SUM(G77:G78)</f>
        <v>604</v>
      </c>
      <c r="H79" s="146">
        <f>SUM(H77:H78)</f>
        <v>115</v>
      </c>
      <c r="I79" s="132">
        <f>SUM(G79:H79)</f>
        <v>719</v>
      </c>
      <c r="J79" s="132"/>
      <c r="K79" s="241"/>
      <c r="L79" s="146" t="s">
        <v>7</v>
      </c>
      <c r="M79" s="132">
        <f>SUM(M77:M78)</f>
        <v>16</v>
      </c>
      <c r="N79" s="146">
        <f>SUM(N77:N78)</f>
        <v>18</v>
      </c>
      <c r="O79" s="147">
        <f>SUM(M79:N79)</f>
        <v>34</v>
      </c>
      <c r="P79" s="132"/>
      <c r="R79" s="146" t="s">
        <v>7</v>
      </c>
      <c r="S79" s="132">
        <f>SUM(S77:S78)</f>
        <v>19</v>
      </c>
      <c r="T79" s="146">
        <f>SUM(T77:T78)</f>
        <v>0</v>
      </c>
      <c r="U79" s="147">
        <f>SUM(S79:T79)</f>
        <v>19</v>
      </c>
    </row>
    <row r="80" spans="5:22" ht="12.75" customHeight="1" x14ac:dyDescent="0.2">
      <c r="E80" s="241"/>
      <c r="J80" s="157">
        <f>VLOOKUP($F$73,'MCC Data'!$A$58:$Y$102,25,FALSE)</f>
        <v>719</v>
      </c>
      <c r="K80" s="241"/>
      <c r="O80" s="132"/>
      <c r="P80" s="157">
        <f>VLOOKUP($F$73,'MCC Data'!$A$58:$Y$102,24,FALSE)</f>
        <v>34</v>
      </c>
      <c r="U80" s="132"/>
      <c r="V80" s="157">
        <f>VLOOKUP($F$73,'MCC Data'!$A$58:$Y$102,23,FALSE)</f>
        <v>19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106.3</v>
      </c>
      <c r="I83" s="140">
        <f>SUM(G83:H83)</f>
        <v>106.3</v>
      </c>
      <c r="K83" s="256" t="s">
        <v>65</v>
      </c>
      <c r="L83" s="141" t="s">
        <v>63</v>
      </c>
      <c r="M83" s="237">
        <v>0</v>
      </c>
      <c r="N83" s="244">
        <f>N77*'PCU Data'!$T$14</f>
        <v>3.6</v>
      </c>
      <c r="O83" s="140">
        <f>SUM(M83:N83)</f>
        <v>3.6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586.1</v>
      </c>
      <c r="H84" s="239">
        <v>0</v>
      </c>
      <c r="I84" s="243">
        <f>SUM(G84:H84)</f>
        <v>586.1</v>
      </c>
      <c r="K84" s="256"/>
      <c r="L84" s="242" t="s">
        <v>64</v>
      </c>
      <c r="M84" s="243">
        <f>M78*'PCU Data'!$T$14</f>
        <v>3.2</v>
      </c>
      <c r="N84" s="239">
        <v>0</v>
      </c>
      <c r="O84" s="243">
        <f>SUM(M84:N84)</f>
        <v>3.2</v>
      </c>
      <c r="P84" s="140"/>
      <c r="Q84" s="256"/>
      <c r="R84" s="242" t="s">
        <v>64</v>
      </c>
      <c r="S84" s="243">
        <f>S78*'PCU Data'!$S$14</f>
        <v>7.6000000000000005</v>
      </c>
      <c r="T84" s="239">
        <v>0</v>
      </c>
      <c r="U84" s="243">
        <f>SUM(S84:T84)</f>
        <v>7.6000000000000005</v>
      </c>
    </row>
    <row r="85" spans="5:22" x14ac:dyDescent="0.2">
      <c r="E85" s="241"/>
      <c r="F85" s="146" t="s">
        <v>7</v>
      </c>
      <c r="G85" s="147">
        <f>SUM(G83:G84)</f>
        <v>586.1</v>
      </c>
      <c r="H85" s="244">
        <f>SUM(H83:H84)</f>
        <v>106.3</v>
      </c>
      <c r="I85" s="147">
        <f>SUM(G85:H85)</f>
        <v>692.4</v>
      </c>
      <c r="K85" s="241"/>
      <c r="L85" s="146" t="s">
        <v>7</v>
      </c>
      <c r="M85" s="147">
        <f>SUM(M83:M84)</f>
        <v>3.2</v>
      </c>
      <c r="N85" s="244">
        <f>SUM(N83:N84)</f>
        <v>3.6</v>
      </c>
      <c r="O85" s="147">
        <f>SUM(M85:N85)</f>
        <v>6.8000000000000007</v>
      </c>
      <c r="P85" s="132"/>
      <c r="R85" s="146" t="s">
        <v>7</v>
      </c>
      <c r="S85" s="147">
        <f>SUM(S83:S84)</f>
        <v>7.6000000000000005</v>
      </c>
      <c r="T85" s="244">
        <f>SUM(T83:T84)</f>
        <v>0</v>
      </c>
      <c r="U85" s="147">
        <f>SUM(S85:T85)</f>
        <v>7.6000000000000005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5</v>
      </c>
      <c r="I89" s="140">
        <f>SUM(G89:H89)</f>
        <v>5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10.7</v>
      </c>
      <c r="O89" s="140">
        <f>SUM(M89:N89)</f>
        <v>10.7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7</v>
      </c>
      <c r="H90" s="239">
        <v>0</v>
      </c>
      <c r="I90" s="243">
        <f>SUM(G90:H90)</f>
        <v>7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13.299999999999999</v>
      </c>
      <c r="N90" s="239">
        <v>0</v>
      </c>
      <c r="O90" s="243">
        <f>SUM(M90:N90)</f>
        <v>13.299999999999999</v>
      </c>
      <c r="P90" s="140"/>
    </row>
    <row r="91" spans="5:22" x14ac:dyDescent="0.2">
      <c r="E91" s="241"/>
      <c r="F91" s="146" t="s">
        <v>7</v>
      </c>
      <c r="G91" s="147">
        <f>SUM(G89:G90)</f>
        <v>7</v>
      </c>
      <c r="H91" s="244">
        <f>SUM(H89:H90)</f>
        <v>5</v>
      </c>
      <c r="I91" s="132">
        <f>SUM(G91:H91)</f>
        <v>12</v>
      </c>
      <c r="K91" s="241"/>
      <c r="L91" s="146" t="s">
        <v>7</v>
      </c>
      <c r="M91" s="147">
        <f>SUM(M89:M90)</f>
        <v>13.299999999999999</v>
      </c>
      <c r="N91" s="244">
        <f>SUM(N89:N90)</f>
        <v>10.7</v>
      </c>
      <c r="O91" s="147">
        <f>SUM(M91:N91)</f>
        <v>24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115</v>
      </c>
      <c r="I95" s="140">
        <f>SUM(G95:H95)</f>
        <v>115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4.3478260869565216E-2</v>
      </c>
      <c r="O95" s="163">
        <f t="shared" si="4"/>
        <v>4.3478260869565216E-2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604</v>
      </c>
      <c r="H96" s="239">
        <v>0</v>
      </c>
      <c r="I96" s="243">
        <f>SUM(G96:H96)</f>
        <v>604</v>
      </c>
      <c r="K96" s="256"/>
      <c r="L96" s="242" t="s">
        <v>64</v>
      </c>
      <c r="M96" s="245">
        <f t="shared" si="4"/>
        <v>1.1589403973509934E-2</v>
      </c>
      <c r="N96" s="247">
        <f t="shared" si="4"/>
        <v>0</v>
      </c>
      <c r="O96" s="245">
        <f t="shared" si="4"/>
        <v>1.1589403973509934E-2</v>
      </c>
    </row>
    <row r="97" spans="5:23" x14ac:dyDescent="0.2">
      <c r="E97" s="241"/>
      <c r="F97" s="146" t="s">
        <v>7</v>
      </c>
      <c r="G97" s="147">
        <f>SUM(G95:G96)</f>
        <v>604</v>
      </c>
      <c r="H97" s="244">
        <f>SUM(H95:H96)</f>
        <v>115</v>
      </c>
      <c r="I97" s="147">
        <f>IF($N$45=1,I79,IF($N$45=2,I79-O79,IF($N$45=3,I79-O79-U79,IF($N$45=4,I85,IF($N$45=5,I85-O85,IF($N$45=6,I85-O85-U85,"ERROR"))))))</f>
        <v>719</v>
      </c>
      <c r="K97" s="241"/>
      <c r="L97" s="146" t="s">
        <v>7</v>
      </c>
      <c r="M97" s="164">
        <f t="shared" si="4"/>
        <v>1.1589403973509934E-2</v>
      </c>
      <c r="N97" s="246">
        <f t="shared" si="4"/>
        <v>4.3478260869565216E-2</v>
      </c>
      <c r="O97" s="164">
        <f t="shared" si="4"/>
        <v>1.6689847009735744E-2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154</v>
      </c>
      <c r="G102" s="167">
        <f>F102-'MCC Data'!X9</f>
        <v>149</v>
      </c>
      <c r="H102" s="167">
        <f>F102-'MCC Data'!X9-'MCC Data'!W9</f>
        <v>141</v>
      </c>
      <c r="I102" s="140">
        <f>SUM('PCU Data'!B11:C11)</f>
        <v>147.9</v>
      </c>
      <c r="J102" s="140">
        <f>I102-'MCC Data'!X9*'PCU Data'!$T$14</f>
        <v>146.9</v>
      </c>
      <c r="K102" s="140">
        <f>I102-'MCC Data'!X9*'PCU Data'!$T$14-'MCC Data'!W9*'PCU Data'!$S$14</f>
        <v>143.70000000000002</v>
      </c>
      <c r="L102" s="140">
        <f>CHOOSE($N$45,F102,G102,H102,I102,J102,K102)</f>
        <v>154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719</v>
      </c>
      <c r="Q102" s="185">
        <f>P102-'MCC Data'!X58</f>
        <v>685</v>
      </c>
      <c r="R102" s="185">
        <f>P102-'MCC Data'!X58-'MCC Data'!W58</f>
        <v>666</v>
      </c>
      <c r="S102" s="140">
        <f>SUM('PCU Data'!B60:C60)</f>
        <v>692.4</v>
      </c>
      <c r="T102" s="140">
        <f>S102-'MCC Data'!X58*'PCU Data'!$T$14</f>
        <v>685.6</v>
      </c>
      <c r="U102" s="140">
        <f>S102-'MCC Data'!X58*'PCU Data'!$T$14-'MCC Data'!W58*'PCU Data'!$S$14</f>
        <v>678</v>
      </c>
      <c r="V102" s="140">
        <f>CHOOSE($N$45,P102,Q102,R102,S102,T102,U102)</f>
        <v>719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210</v>
      </c>
      <c r="G103" s="237">
        <f>F103-'MCC Data'!X10</f>
        <v>201</v>
      </c>
      <c r="H103" s="237">
        <f>F103-'MCC Data'!X10-'MCC Data'!W10</f>
        <v>198</v>
      </c>
      <c r="I103" s="140">
        <f>SUM('PCU Data'!B12:C12)</f>
        <v>205.2</v>
      </c>
      <c r="J103" s="140">
        <f>I103-'MCC Data'!X10*'PCU Data'!$T$14</f>
        <v>203.39999999999998</v>
      </c>
      <c r="K103" s="140">
        <f>I103-'MCC Data'!X10*'PCU Data'!$T$14-'MCC Data'!W10*'PCU Data'!$S$14</f>
        <v>202.2</v>
      </c>
      <c r="L103" s="140">
        <f t="shared" ref="L103:L149" si="5">CHOOSE($N$45,F103,G103,H103,I103,J103,K103)</f>
        <v>210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770</v>
      </c>
      <c r="Q103" s="237">
        <f>P103-'MCC Data'!X59</f>
        <v>734</v>
      </c>
      <c r="R103" s="237">
        <f>P103-'MCC Data'!X59-'MCC Data'!W59</f>
        <v>718</v>
      </c>
      <c r="S103" s="140">
        <f>SUM('PCU Data'!B61:C61)</f>
        <v>749.3</v>
      </c>
      <c r="T103" s="140">
        <f>S103-'MCC Data'!X59*'PCU Data'!$T$14</f>
        <v>742.09999999999991</v>
      </c>
      <c r="U103" s="140">
        <f>S103-'MCC Data'!X59*'PCU Data'!$T$14-'MCC Data'!W59*'PCU Data'!$S$14</f>
        <v>735.69999999999993</v>
      </c>
      <c r="V103" s="140">
        <f t="shared" ref="V103:V146" si="7">CHOOSE($N$45,P103,Q103,R103,S103,T103,U103)</f>
        <v>770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163</v>
      </c>
      <c r="G104" s="237">
        <f>F104-'MCC Data'!X11</f>
        <v>158</v>
      </c>
      <c r="H104" s="237">
        <f>F104-'MCC Data'!X11-'MCC Data'!W11</f>
        <v>154</v>
      </c>
      <c r="I104" s="140">
        <f>SUM('PCU Data'!B13:C13)</f>
        <v>158.4</v>
      </c>
      <c r="J104" s="140">
        <f>I104-'MCC Data'!X11*'PCU Data'!$T$14</f>
        <v>157.4</v>
      </c>
      <c r="K104" s="140">
        <f>I104-'MCC Data'!X11*'PCU Data'!$T$14-'MCC Data'!W11*'PCU Data'!$S$14</f>
        <v>155.80000000000001</v>
      </c>
      <c r="L104" s="140">
        <f t="shared" si="5"/>
        <v>163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743</v>
      </c>
      <c r="Q104" s="237">
        <f>P104-'MCC Data'!X60</f>
        <v>705</v>
      </c>
      <c r="R104" s="237">
        <f>P104-'MCC Data'!X60-'MCC Data'!W60</f>
        <v>690</v>
      </c>
      <c r="S104" s="140">
        <f>SUM('PCU Data'!B62:C62)</f>
        <v>721.9</v>
      </c>
      <c r="T104" s="140">
        <f>S104-'MCC Data'!X60*'PCU Data'!$T$14</f>
        <v>714.3</v>
      </c>
      <c r="U104" s="140">
        <f>S104-'MCC Data'!X60*'PCU Data'!$T$14-'MCC Data'!W60*'PCU Data'!$S$14</f>
        <v>708.3</v>
      </c>
      <c r="V104" s="140">
        <f t="shared" si="7"/>
        <v>743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192</v>
      </c>
      <c r="G105" s="237">
        <f>F105-'MCC Data'!X12</f>
        <v>177</v>
      </c>
      <c r="H105" s="237">
        <f>F105-'MCC Data'!X12-'MCC Data'!W12</f>
        <v>173</v>
      </c>
      <c r="I105" s="140">
        <f>SUM('PCU Data'!B14:C14)</f>
        <v>180.89999999999998</v>
      </c>
      <c r="J105" s="140">
        <f>I105-'MCC Data'!X12*'PCU Data'!$T$14</f>
        <v>177.89999999999998</v>
      </c>
      <c r="K105" s="140">
        <f>I105-'MCC Data'!X12*'PCU Data'!$T$14-'MCC Data'!W12*'PCU Data'!$S$14</f>
        <v>176.29999999999998</v>
      </c>
      <c r="L105" s="140">
        <f t="shared" si="5"/>
        <v>192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787</v>
      </c>
      <c r="Q105" s="237">
        <f>P105-'MCC Data'!X61</f>
        <v>745</v>
      </c>
      <c r="R105" s="237">
        <f>P105-'MCC Data'!X61-'MCC Data'!W61</f>
        <v>732</v>
      </c>
      <c r="S105" s="140">
        <f>SUM('PCU Data'!B63:C63)</f>
        <v>766.3</v>
      </c>
      <c r="T105" s="140">
        <f>S105-'MCC Data'!X61*'PCU Data'!$T$14</f>
        <v>757.9</v>
      </c>
      <c r="U105" s="140">
        <f>S105-'MCC Data'!X61*'PCU Data'!$T$14-'MCC Data'!W61*'PCU Data'!$S$14</f>
        <v>752.69999999999993</v>
      </c>
      <c r="V105" s="140">
        <f t="shared" si="7"/>
        <v>787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205</v>
      </c>
      <c r="G106" s="237">
        <f>F106-'MCC Data'!X13</f>
        <v>198</v>
      </c>
      <c r="H106" s="237">
        <f>F106-'MCC Data'!X13-'MCC Data'!W13</f>
        <v>193</v>
      </c>
      <c r="I106" s="140">
        <f>SUM('PCU Data'!B15:C15)</f>
        <v>204.8</v>
      </c>
      <c r="J106" s="140">
        <f>I106-'MCC Data'!X13*'PCU Data'!$T$14</f>
        <v>203.4</v>
      </c>
      <c r="K106" s="140">
        <f>I106-'MCC Data'!X13*'PCU Data'!$T$14-'MCC Data'!W13*'PCU Data'!$S$14</f>
        <v>201.4</v>
      </c>
      <c r="L106" s="140">
        <f t="shared" si="5"/>
        <v>205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775</v>
      </c>
      <c r="Q106" s="237">
        <f>P106-'MCC Data'!X62</f>
        <v>740</v>
      </c>
      <c r="R106" s="237">
        <f>P106-'MCC Data'!X62-'MCC Data'!W62</f>
        <v>730</v>
      </c>
      <c r="S106" s="140">
        <f>SUM('PCU Data'!B64:C64)</f>
        <v>762</v>
      </c>
      <c r="T106" s="140">
        <f>S106-'MCC Data'!X62*'PCU Data'!$T$14</f>
        <v>755</v>
      </c>
      <c r="U106" s="140">
        <f>S106-'MCC Data'!X62*'PCU Data'!$T$14-'MCC Data'!W62*'PCU Data'!$S$14</f>
        <v>751</v>
      </c>
      <c r="V106" s="140">
        <f t="shared" si="7"/>
        <v>775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183</v>
      </c>
      <c r="G107" s="237">
        <f>F107-'MCC Data'!X14</f>
        <v>172</v>
      </c>
      <c r="H107" s="237">
        <f>F107-'MCC Data'!X14-'MCC Data'!W14</f>
        <v>170</v>
      </c>
      <c r="I107" s="140">
        <f>SUM('PCU Data'!B16:C16)</f>
        <v>177.8</v>
      </c>
      <c r="J107" s="140">
        <f>I107-'MCC Data'!X14*'PCU Data'!$T$14</f>
        <v>175.60000000000002</v>
      </c>
      <c r="K107" s="140">
        <f>I107-'MCC Data'!X14*'PCU Data'!$T$14-'MCC Data'!W14*'PCU Data'!$S$14</f>
        <v>174.8</v>
      </c>
      <c r="L107" s="140">
        <f t="shared" si="5"/>
        <v>183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776</v>
      </c>
      <c r="Q107" s="237">
        <f>P107-'MCC Data'!X63</f>
        <v>739</v>
      </c>
      <c r="R107" s="237">
        <f>P107-'MCC Data'!X63-'MCC Data'!W63</f>
        <v>732</v>
      </c>
      <c r="S107" s="140">
        <f>SUM('PCU Data'!B65:C65)</f>
        <v>769.5</v>
      </c>
      <c r="T107" s="140">
        <f>S107-'MCC Data'!X63*'PCU Data'!$T$14</f>
        <v>762.1</v>
      </c>
      <c r="U107" s="140">
        <f>S107-'MCC Data'!X63*'PCU Data'!$T$14-'MCC Data'!W63*'PCU Data'!$S$14</f>
        <v>759.30000000000007</v>
      </c>
      <c r="V107" s="140">
        <f t="shared" si="7"/>
        <v>776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207</v>
      </c>
      <c r="G108" s="237">
        <f>F108-'MCC Data'!X15</f>
        <v>198</v>
      </c>
      <c r="H108" s="237">
        <f>F108-'MCC Data'!X15-'MCC Data'!W15</f>
        <v>196</v>
      </c>
      <c r="I108" s="140">
        <f>SUM('PCU Data'!B17:C17)</f>
        <v>202.79999999999998</v>
      </c>
      <c r="J108" s="140">
        <f>I108-'MCC Data'!X15*'PCU Data'!$T$14</f>
        <v>200.99999999999997</v>
      </c>
      <c r="K108" s="140">
        <f>I108-'MCC Data'!X15*'PCU Data'!$T$14-'MCC Data'!W15*'PCU Data'!$S$14</f>
        <v>200.19999999999996</v>
      </c>
      <c r="L108" s="140">
        <f t="shared" si="5"/>
        <v>207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805</v>
      </c>
      <c r="Q108" s="237">
        <f>P108-'MCC Data'!X64</f>
        <v>773</v>
      </c>
      <c r="R108" s="237">
        <f>P108-'MCC Data'!X64-'MCC Data'!W64</f>
        <v>764</v>
      </c>
      <c r="S108" s="140">
        <f>SUM('PCU Data'!B66:C66)</f>
        <v>806.4</v>
      </c>
      <c r="T108" s="140">
        <f>S108-'MCC Data'!X64*'PCU Data'!$T$14</f>
        <v>800</v>
      </c>
      <c r="U108" s="140">
        <f>S108-'MCC Data'!X64*'PCU Data'!$T$14-'MCC Data'!W64*'PCU Data'!$S$14</f>
        <v>796.4</v>
      </c>
      <c r="V108" s="140">
        <f t="shared" si="7"/>
        <v>805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180</v>
      </c>
      <c r="G109" s="237">
        <f>F109-'MCC Data'!X16</f>
        <v>172</v>
      </c>
      <c r="H109" s="237">
        <f>F109-'MCC Data'!X16-'MCC Data'!W16</f>
        <v>171</v>
      </c>
      <c r="I109" s="140">
        <f>SUM('PCU Data'!B18:C18)</f>
        <v>176.60000000000002</v>
      </c>
      <c r="J109" s="140">
        <f>I109-'MCC Data'!X16*'PCU Data'!$T$14</f>
        <v>175.00000000000003</v>
      </c>
      <c r="K109" s="140">
        <f>I109-'MCC Data'!X16*'PCU Data'!$T$14-'MCC Data'!W16*'PCU Data'!$S$14</f>
        <v>174.60000000000002</v>
      </c>
      <c r="L109" s="140">
        <f t="shared" si="5"/>
        <v>180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772</v>
      </c>
      <c r="Q109" s="237">
        <f>P109-'MCC Data'!X65</f>
        <v>744</v>
      </c>
      <c r="R109" s="237">
        <f>P109-'MCC Data'!X65-'MCC Data'!W65</f>
        <v>736</v>
      </c>
      <c r="S109" s="140">
        <f>SUM('PCU Data'!B67:C67)</f>
        <v>777.5</v>
      </c>
      <c r="T109" s="140">
        <f>S109-'MCC Data'!X65*'PCU Data'!$T$14</f>
        <v>771.9</v>
      </c>
      <c r="U109" s="140">
        <f>S109-'MCC Data'!X65*'PCU Data'!$T$14-'MCC Data'!W65*'PCU Data'!$S$14</f>
        <v>768.69999999999993</v>
      </c>
      <c r="V109" s="140">
        <f t="shared" si="7"/>
        <v>772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206</v>
      </c>
      <c r="G110" s="237">
        <f>F110-'MCC Data'!X17</f>
        <v>197</v>
      </c>
      <c r="H110" s="237">
        <f>F110-'MCC Data'!X17-'MCC Data'!W17</f>
        <v>195</v>
      </c>
      <c r="I110" s="140">
        <f>SUM('PCU Data'!B19:C19)</f>
        <v>212.3</v>
      </c>
      <c r="J110" s="140">
        <f>I110-'MCC Data'!X17*'PCU Data'!$T$14</f>
        <v>210.5</v>
      </c>
      <c r="K110" s="140">
        <f>I110-'MCC Data'!X17*'PCU Data'!$T$14-'MCC Data'!W17*'PCU Data'!$S$14</f>
        <v>209.7</v>
      </c>
      <c r="L110" s="140">
        <f t="shared" si="5"/>
        <v>206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736</v>
      </c>
      <c r="Q110" s="237">
        <f>P110-'MCC Data'!X66</f>
        <v>710</v>
      </c>
      <c r="R110" s="237">
        <f>P110-'MCC Data'!X66-'MCC Data'!W66</f>
        <v>702</v>
      </c>
      <c r="S110" s="140">
        <f>SUM('PCU Data'!B68:C68)</f>
        <v>742.8</v>
      </c>
      <c r="T110" s="140">
        <f>S110-'MCC Data'!X66*'PCU Data'!$T$14</f>
        <v>737.59999999999991</v>
      </c>
      <c r="U110" s="140">
        <f>S110-'MCC Data'!X66*'PCU Data'!$T$14-'MCC Data'!W66*'PCU Data'!$S$14</f>
        <v>734.39999999999986</v>
      </c>
      <c r="V110" s="140">
        <f t="shared" si="7"/>
        <v>736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212</v>
      </c>
      <c r="G111" s="237">
        <f>F111-'MCC Data'!X18</f>
        <v>206</v>
      </c>
      <c r="H111" s="237">
        <f>F111-'MCC Data'!X18-'MCC Data'!W18</f>
        <v>202</v>
      </c>
      <c r="I111" s="140">
        <f>SUM('PCU Data'!B20:C20)</f>
        <v>214.7</v>
      </c>
      <c r="J111" s="140">
        <f>I111-'MCC Data'!X18*'PCU Data'!$T$14</f>
        <v>213.5</v>
      </c>
      <c r="K111" s="140">
        <f>I111-'MCC Data'!X18*'PCU Data'!$T$14-'MCC Data'!W18*'PCU Data'!$S$14</f>
        <v>211.9</v>
      </c>
      <c r="L111" s="140">
        <f t="shared" si="5"/>
        <v>212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666</v>
      </c>
      <c r="Q111" s="237">
        <f>P111-'MCC Data'!X67</f>
        <v>645</v>
      </c>
      <c r="R111" s="237">
        <f>P111-'MCC Data'!X67-'MCC Data'!W67</f>
        <v>634</v>
      </c>
      <c r="S111" s="140">
        <f>SUM('PCU Data'!B69:C69)</f>
        <v>666.9</v>
      </c>
      <c r="T111" s="140">
        <f>S111-'MCC Data'!X67*'PCU Data'!$T$14</f>
        <v>662.69999999999993</v>
      </c>
      <c r="U111" s="140">
        <f>S111-'MCC Data'!X67*'PCU Data'!$T$14-'MCC Data'!W67*'PCU Data'!$S$14</f>
        <v>658.3</v>
      </c>
      <c r="V111" s="140">
        <f t="shared" si="7"/>
        <v>666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174</v>
      </c>
      <c r="G112" s="237">
        <f>F112-'MCC Data'!X19</f>
        <v>169</v>
      </c>
      <c r="H112" s="237">
        <f>F112-'MCC Data'!X19-'MCC Data'!W19</f>
        <v>168</v>
      </c>
      <c r="I112" s="140">
        <f>SUM('PCU Data'!B21:C21)</f>
        <v>173.89999999999998</v>
      </c>
      <c r="J112" s="140">
        <f>I112-'MCC Data'!X19*'PCU Data'!$T$14</f>
        <v>172.89999999999998</v>
      </c>
      <c r="K112" s="140">
        <f>I112-'MCC Data'!X19*'PCU Data'!$T$14-'MCC Data'!W19*'PCU Data'!$S$14</f>
        <v>172.49999999999997</v>
      </c>
      <c r="L112" s="140">
        <f t="shared" si="5"/>
        <v>174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599</v>
      </c>
      <c r="Q112" s="237">
        <f>P112-'MCC Data'!X68</f>
        <v>580</v>
      </c>
      <c r="R112" s="237">
        <f>P112-'MCC Data'!X68-'MCC Data'!W68</f>
        <v>571</v>
      </c>
      <c r="S112" s="140">
        <f>SUM('PCU Data'!B70:C70)</f>
        <v>600.29999999999995</v>
      </c>
      <c r="T112" s="140">
        <f>S112-'MCC Data'!X68*'PCU Data'!$T$14</f>
        <v>596.5</v>
      </c>
      <c r="U112" s="140">
        <f>S112-'MCC Data'!X68*'PCU Data'!$T$14-'MCC Data'!W68*'PCU Data'!$S$14</f>
        <v>592.9</v>
      </c>
      <c r="V112" s="140">
        <f t="shared" si="7"/>
        <v>599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144</v>
      </c>
      <c r="G113" s="237">
        <f>F113-'MCC Data'!X20</f>
        <v>138</v>
      </c>
      <c r="H113" s="237">
        <f>F113-'MCC Data'!X20-'MCC Data'!W20</f>
        <v>137</v>
      </c>
      <c r="I113" s="140">
        <f>SUM('PCU Data'!B22:C22)</f>
        <v>141.9</v>
      </c>
      <c r="J113" s="140">
        <f>I113-'MCC Data'!X20*'PCU Data'!$T$14</f>
        <v>140.70000000000002</v>
      </c>
      <c r="K113" s="140">
        <f>I113-'MCC Data'!X20*'PCU Data'!$T$14-'MCC Data'!W20*'PCU Data'!$S$14</f>
        <v>140.30000000000001</v>
      </c>
      <c r="L113" s="140">
        <f t="shared" si="5"/>
        <v>144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582</v>
      </c>
      <c r="Q113" s="237">
        <f>P113-'MCC Data'!X69</f>
        <v>562</v>
      </c>
      <c r="R113" s="237">
        <f>P113-'MCC Data'!X69-'MCC Data'!W69</f>
        <v>552</v>
      </c>
      <c r="S113" s="140">
        <f>SUM('PCU Data'!B71:C71)</f>
        <v>584.90000000000009</v>
      </c>
      <c r="T113" s="140">
        <f>S113-'MCC Data'!X69*'PCU Data'!$T$14</f>
        <v>580.90000000000009</v>
      </c>
      <c r="U113" s="140">
        <f>S113-'MCC Data'!X69*'PCU Data'!$T$14-'MCC Data'!W69*'PCU Data'!$S$14</f>
        <v>576.90000000000009</v>
      </c>
      <c r="V113" s="140">
        <f t="shared" si="7"/>
        <v>582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136</v>
      </c>
      <c r="G114" s="237">
        <f>F114-'MCC Data'!X21</f>
        <v>132</v>
      </c>
      <c r="H114" s="237">
        <f>F114-'MCC Data'!X21-'MCC Data'!W21</f>
        <v>127</v>
      </c>
      <c r="I114" s="140">
        <f>SUM('PCU Data'!B23:C23)</f>
        <v>136.4</v>
      </c>
      <c r="J114" s="140">
        <f>I114-'MCC Data'!X21*'PCU Data'!$T$14</f>
        <v>135.6</v>
      </c>
      <c r="K114" s="140">
        <f>I114-'MCC Data'!X21*'PCU Data'!$T$14-'MCC Data'!W21*'PCU Data'!$S$14</f>
        <v>133.6</v>
      </c>
      <c r="L114" s="140">
        <f t="shared" si="5"/>
        <v>136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585</v>
      </c>
      <c r="Q114" s="237">
        <f>P114-'MCC Data'!X70</f>
        <v>568</v>
      </c>
      <c r="R114" s="237">
        <f>P114-'MCC Data'!X70-'MCC Data'!W70</f>
        <v>555</v>
      </c>
      <c r="S114" s="140">
        <f>SUM('PCU Data'!B72:C72)</f>
        <v>593.90000000000009</v>
      </c>
      <c r="T114" s="140">
        <f>S114-'MCC Data'!X70*'PCU Data'!$T$14</f>
        <v>590.50000000000011</v>
      </c>
      <c r="U114" s="140">
        <f>S114-'MCC Data'!X70*'PCU Data'!$T$14-'MCC Data'!W70*'PCU Data'!$S$14</f>
        <v>585.30000000000007</v>
      </c>
      <c r="V114" s="140">
        <f t="shared" si="7"/>
        <v>585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145</v>
      </c>
      <c r="G115" s="237">
        <f>F115-'MCC Data'!X22</f>
        <v>141</v>
      </c>
      <c r="H115" s="237">
        <f>F115-'MCC Data'!X22-'MCC Data'!W22</f>
        <v>139</v>
      </c>
      <c r="I115" s="140">
        <f>SUM('PCU Data'!B24:C24)</f>
        <v>148.1</v>
      </c>
      <c r="J115" s="140">
        <f>I115-'MCC Data'!X22*'PCU Data'!$T$14</f>
        <v>147.29999999999998</v>
      </c>
      <c r="K115" s="140">
        <f>I115-'MCC Data'!X22*'PCU Data'!$T$14-'MCC Data'!W22*'PCU Data'!$S$14</f>
        <v>146.49999999999997</v>
      </c>
      <c r="L115" s="140">
        <f t="shared" si="5"/>
        <v>145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583</v>
      </c>
      <c r="Q115" s="237">
        <f>P115-'MCC Data'!X71</f>
        <v>563</v>
      </c>
      <c r="R115" s="237">
        <f>P115-'MCC Data'!X71-'MCC Data'!W71</f>
        <v>554</v>
      </c>
      <c r="S115" s="140">
        <f>SUM('PCU Data'!B73:C73)</f>
        <v>589.5</v>
      </c>
      <c r="T115" s="140">
        <f>S115-'MCC Data'!X71*'PCU Data'!$T$14</f>
        <v>585.5</v>
      </c>
      <c r="U115" s="140">
        <f>S115-'MCC Data'!X71*'PCU Data'!$T$14-'MCC Data'!W71*'PCU Data'!$S$14</f>
        <v>581.9</v>
      </c>
      <c r="V115" s="140">
        <f t="shared" si="7"/>
        <v>583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157</v>
      </c>
      <c r="G116" s="237">
        <f>F116-'MCC Data'!X23</f>
        <v>151</v>
      </c>
      <c r="H116" s="237">
        <f>F116-'MCC Data'!X23-'MCC Data'!W23</f>
        <v>149</v>
      </c>
      <c r="I116" s="140">
        <f>SUM('PCU Data'!B25:C25)</f>
        <v>158.5</v>
      </c>
      <c r="J116" s="140">
        <f>I116-'MCC Data'!X23*'PCU Data'!$T$14</f>
        <v>157.30000000000001</v>
      </c>
      <c r="K116" s="140">
        <f>I116-'MCC Data'!X23*'PCU Data'!$T$14-'MCC Data'!W23*'PCU Data'!$S$14</f>
        <v>156.5</v>
      </c>
      <c r="L116" s="140">
        <f t="shared" si="5"/>
        <v>157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563</v>
      </c>
      <c r="Q116" s="237">
        <f>P116-'MCC Data'!X72</f>
        <v>545</v>
      </c>
      <c r="R116" s="237">
        <f>P116-'MCC Data'!X72-'MCC Data'!W72</f>
        <v>537</v>
      </c>
      <c r="S116" s="140">
        <f>SUM('PCU Data'!B74:C74)</f>
        <v>568.40000000000009</v>
      </c>
      <c r="T116" s="140">
        <f>S116-'MCC Data'!X72*'PCU Data'!$T$14</f>
        <v>564.80000000000007</v>
      </c>
      <c r="U116" s="140">
        <f>S116-'MCC Data'!X72*'PCU Data'!$T$14-'MCC Data'!W72*'PCU Data'!$S$14</f>
        <v>561.6</v>
      </c>
      <c r="V116" s="140">
        <f t="shared" si="7"/>
        <v>563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147</v>
      </c>
      <c r="G117" s="237">
        <f>F117-'MCC Data'!X24</f>
        <v>144</v>
      </c>
      <c r="H117" s="237">
        <f>F117-'MCC Data'!X24-'MCC Data'!W24</f>
        <v>140</v>
      </c>
      <c r="I117" s="140">
        <f>SUM('PCU Data'!B26:C26)</f>
        <v>150.9</v>
      </c>
      <c r="J117" s="140">
        <f>I117-'MCC Data'!X24*'PCU Data'!$T$14</f>
        <v>150.30000000000001</v>
      </c>
      <c r="K117" s="140">
        <f>I117-'MCC Data'!X24*'PCU Data'!$T$14-'MCC Data'!W24*'PCU Data'!$S$14</f>
        <v>148.70000000000002</v>
      </c>
      <c r="L117" s="140">
        <f t="shared" si="5"/>
        <v>147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570</v>
      </c>
      <c r="Q117" s="237">
        <f>P117-'MCC Data'!X73</f>
        <v>552</v>
      </c>
      <c r="R117" s="237">
        <f>P117-'MCC Data'!X73-'MCC Data'!W73</f>
        <v>546</v>
      </c>
      <c r="S117" s="140">
        <f>SUM('PCU Data'!B75:C75)</f>
        <v>573.6</v>
      </c>
      <c r="T117" s="140">
        <f>S117-'MCC Data'!X73*'PCU Data'!$T$14</f>
        <v>570</v>
      </c>
      <c r="U117" s="140">
        <f>S117-'MCC Data'!X73*'PCU Data'!$T$14-'MCC Data'!W73*'PCU Data'!$S$14</f>
        <v>567.6</v>
      </c>
      <c r="V117" s="140">
        <f t="shared" si="7"/>
        <v>570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134</v>
      </c>
      <c r="G118" s="237">
        <f>F118-'MCC Data'!X25</f>
        <v>127</v>
      </c>
      <c r="H118" s="237">
        <f>F118-'MCC Data'!X25-'MCC Data'!W25</f>
        <v>126</v>
      </c>
      <c r="I118" s="140">
        <f>SUM('PCU Data'!B27:C27)</f>
        <v>132</v>
      </c>
      <c r="J118" s="140">
        <f>I118-'MCC Data'!X25*'PCU Data'!$T$14</f>
        <v>130.6</v>
      </c>
      <c r="K118" s="140">
        <f>I118-'MCC Data'!X25*'PCU Data'!$T$14-'MCC Data'!W25*'PCU Data'!$S$14</f>
        <v>130.19999999999999</v>
      </c>
      <c r="L118" s="140">
        <f t="shared" si="5"/>
        <v>134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577</v>
      </c>
      <c r="Q118" s="237">
        <f>P118-'MCC Data'!X74</f>
        <v>557</v>
      </c>
      <c r="R118" s="237">
        <f>P118-'MCC Data'!X74-'MCC Data'!W74</f>
        <v>553</v>
      </c>
      <c r="S118" s="140">
        <f>SUM('PCU Data'!B76:C76)</f>
        <v>576.29999999999995</v>
      </c>
      <c r="T118" s="140">
        <f>S118-'MCC Data'!X74*'PCU Data'!$T$14</f>
        <v>572.29999999999995</v>
      </c>
      <c r="U118" s="140">
        <f>S118-'MCC Data'!X74*'PCU Data'!$T$14-'MCC Data'!W74*'PCU Data'!$S$14</f>
        <v>570.69999999999993</v>
      </c>
      <c r="V118" s="140">
        <f t="shared" si="7"/>
        <v>577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125</v>
      </c>
      <c r="G119" s="237">
        <f>F119-'MCC Data'!X26</f>
        <v>123</v>
      </c>
      <c r="H119" s="237">
        <f>F119-'MCC Data'!X26-'MCC Data'!W26</f>
        <v>122</v>
      </c>
      <c r="I119" s="140">
        <f>SUM('PCU Data'!B28:C28)</f>
        <v>127</v>
      </c>
      <c r="J119" s="140">
        <f>I119-'MCC Data'!X26*'PCU Data'!$T$14</f>
        <v>126.6</v>
      </c>
      <c r="K119" s="140">
        <f>I119-'MCC Data'!X26*'PCU Data'!$T$14-'MCC Data'!W26*'PCU Data'!$S$14</f>
        <v>126.19999999999999</v>
      </c>
      <c r="L119" s="140">
        <f t="shared" si="5"/>
        <v>125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607</v>
      </c>
      <c r="Q119" s="237">
        <f>P119-'MCC Data'!X75</f>
        <v>589</v>
      </c>
      <c r="R119" s="237">
        <f>P119-'MCC Data'!X75-'MCC Data'!W75</f>
        <v>585</v>
      </c>
      <c r="S119" s="140">
        <f>SUM('PCU Data'!B77:C77)</f>
        <v>607</v>
      </c>
      <c r="T119" s="140">
        <f>S119-'MCC Data'!X75*'PCU Data'!$T$14</f>
        <v>603.4</v>
      </c>
      <c r="U119" s="140">
        <f>S119-'MCC Data'!X75*'PCU Data'!$T$14-'MCC Data'!W75*'PCU Data'!$S$14</f>
        <v>601.79999999999995</v>
      </c>
      <c r="V119" s="140">
        <f t="shared" si="7"/>
        <v>607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164</v>
      </c>
      <c r="G120" s="237">
        <f>F120-'MCC Data'!X27</f>
        <v>158</v>
      </c>
      <c r="H120" s="237">
        <f>F120-'MCC Data'!X27-'MCC Data'!W27</f>
        <v>158</v>
      </c>
      <c r="I120" s="140">
        <f>SUM('PCU Data'!B29:C29)</f>
        <v>163.69999999999999</v>
      </c>
      <c r="J120" s="140">
        <f>I120-'MCC Data'!X27*'PCU Data'!$T$14</f>
        <v>162.5</v>
      </c>
      <c r="K120" s="140">
        <f>I120-'MCC Data'!X27*'PCU Data'!$T$14-'MCC Data'!W27*'PCU Data'!$S$14</f>
        <v>162.5</v>
      </c>
      <c r="L120" s="140">
        <f t="shared" si="5"/>
        <v>164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649</v>
      </c>
      <c r="Q120" s="237">
        <f>P120-'MCC Data'!X76</f>
        <v>626</v>
      </c>
      <c r="R120" s="237">
        <f>P120-'MCC Data'!X76-'MCC Data'!W76</f>
        <v>621</v>
      </c>
      <c r="S120" s="140">
        <f>SUM('PCU Data'!B78:C78)</f>
        <v>648.6</v>
      </c>
      <c r="T120" s="140">
        <f>S120-'MCC Data'!X76*'PCU Data'!$T$14</f>
        <v>644</v>
      </c>
      <c r="U120" s="140">
        <f>S120-'MCC Data'!X76*'PCU Data'!$T$14-'MCC Data'!W76*'PCU Data'!$S$14</f>
        <v>642</v>
      </c>
      <c r="V120" s="140">
        <f t="shared" si="7"/>
        <v>649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154</v>
      </c>
      <c r="G121" s="237">
        <f>F121-'MCC Data'!X28</f>
        <v>149</v>
      </c>
      <c r="H121" s="237">
        <f>F121-'MCC Data'!X28-'MCC Data'!W28</f>
        <v>147</v>
      </c>
      <c r="I121" s="140">
        <f>SUM('PCU Data'!B30:C30)</f>
        <v>153.6</v>
      </c>
      <c r="J121" s="140">
        <f>I121-'MCC Data'!X28*'PCU Data'!$T$14</f>
        <v>152.6</v>
      </c>
      <c r="K121" s="140">
        <f>I121-'MCC Data'!X28*'PCU Data'!$T$14-'MCC Data'!W28*'PCU Data'!$S$14</f>
        <v>151.79999999999998</v>
      </c>
      <c r="L121" s="140">
        <f t="shared" si="5"/>
        <v>154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628</v>
      </c>
      <c r="Q121" s="237">
        <f>P121-'MCC Data'!X77</f>
        <v>609</v>
      </c>
      <c r="R121" s="237">
        <f>P121-'MCC Data'!X77-'MCC Data'!W77</f>
        <v>601</v>
      </c>
      <c r="S121" s="140">
        <f>SUM('PCU Data'!B79:C79)</f>
        <v>630.59999999999991</v>
      </c>
      <c r="T121" s="140">
        <f>S121-'MCC Data'!X77*'PCU Data'!$T$14</f>
        <v>626.79999999999995</v>
      </c>
      <c r="U121" s="140">
        <f>S121-'MCC Data'!X77*'PCU Data'!$T$14-'MCC Data'!W77*'PCU Data'!$S$14</f>
        <v>623.59999999999991</v>
      </c>
      <c r="V121" s="140">
        <f t="shared" si="7"/>
        <v>628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164</v>
      </c>
      <c r="G122" s="237">
        <f>F122-'MCC Data'!X29</f>
        <v>159</v>
      </c>
      <c r="H122" s="237">
        <f>F122-'MCC Data'!X29-'MCC Data'!W29</f>
        <v>158</v>
      </c>
      <c r="I122" s="140">
        <f>SUM('PCU Data'!B31:C31)</f>
        <v>162.69999999999999</v>
      </c>
      <c r="J122" s="140">
        <f>I122-'MCC Data'!X29*'PCU Data'!$T$14</f>
        <v>161.69999999999999</v>
      </c>
      <c r="K122" s="140">
        <f>I122-'MCC Data'!X29*'PCU Data'!$T$14-'MCC Data'!W29*'PCU Data'!$S$14</f>
        <v>161.29999999999998</v>
      </c>
      <c r="L122" s="140">
        <f t="shared" si="5"/>
        <v>164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658</v>
      </c>
      <c r="Q122" s="237">
        <f>P122-'MCC Data'!X78</f>
        <v>639</v>
      </c>
      <c r="R122" s="237">
        <f>P122-'MCC Data'!X78-'MCC Data'!W78</f>
        <v>627</v>
      </c>
      <c r="S122" s="140">
        <f>SUM('PCU Data'!B80:C80)</f>
        <v>658.8</v>
      </c>
      <c r="T122" s="140">
        <f>S122-'MCC Data'!X78*'PCU Data'!$T$14</f>
        <v>655</v>
      </c>
      <c r="U122" s="140">
        <f>S122-'MCC Data'!X78*'PCU Data'!$T$14-'MCC Data'!W78*'PCU Data'!$S$14</f>
        <v>650.20000000000005</v>
      </c>
      <c r="V122" s="140">
        <f t="shared" si="7"/>
        <v>658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167</v>
      </c>
      <c r="G123" s="237">
        <f>F123-'MCC Data'!X30</f>
        <v>160</v>
      </c>
      <c r="H123" s="237">
        <f>F123-'MCC Data'!X30-'MCC Data'!W30</f>
        <v>158</v>
      </c>
      <c r="I123" s="140">
        <f>SUM('PCU Data'!B32:C32)</f>
        <v>168.6</v>
      </c>
      <c r="J123" s="140">
        <f>I123-'MCC Data'!X30*'PCU Data'!$T$14</f>
        <v>167.2</v>
      </c>
      <c r="K123" s="140">
        <f>I123-'MCC Data'!X30*'PCU Data'!$T$14-'MCC Data'!W30*'PCU Data'!$S$14</f>
        <v>166.39999999999998</v>
      </c>
      <c r="L123" s="140">
        <f t="shared" si="5"/>
        <v>167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661</v>
      </c>
      <c r="Q123" s="237">
        <f>P123-'MCC Data'!X79</f>
        <v>643</v>
      </c>
      <c r="R123" s="237">
        <f>P123-'MCC Data'!X79-'MCC Data'!W79</f>
        <v>628</v>
      </c>
      <c r="S123" s="140">
        <f>SUM('PCU Data'!B81:C81)</f>
        <v>664.2</v>
      </c>
      <c r="T123" s="140">
        <f>S123-'MCC Data'!X79*'PCU Data'!$T$14</f>
        <v>660.6</v>
      </c>
      <c r="U123" s="140">
        <f>S123-'MCC Data'!X79*'PCU Data'!$T$14-'MCC Data'!W79*'PCU Data'!$S$14</f>
        <v>654.6</v>
      </c>
      <c r="V123" s="140">
        <f t="shared" si="7"/>
        <v>661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143</v>
      </c>
      <c r="G124" s="237">
        <f>F124-'MCC Data'!X31</f>
        <v>141</v>
      </c>
      <c r="H124" s="237">
        <f>F124-'MCC Data'!X31-'MCC Data'!W31</f>
        <v>138</v>
      </c>
      <c r="I124" s="140">
        <f>SUM('PCU Data'!B33:C33)</f>
        <v>145.69999999999999</v>
      </c>
      <c r="J124" s="140">
        <f>I124-'MCC Data'!X31*'PCU Data'!$T$14</f>
        <v>145.29999999999998</v>
      </c>
      <c r="K124" s="140">
        <f>I124-'MCC Data'!X31*'PCU Data'!$T$14-'MCC Data'!W31*'PCU Data'!$S$14</f>
        <v>144.1</v>
      </c>
      <c r="L124" s="140">
        <f t="shared" si="5"/>
        <v>143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645</v>
      </c>
      <c r="Q124" s="237">
        <f>P124-'MCC Data'!X80</f>
        <v>628</v>
      </c>
      <c r="R124" s="237">
        <f>P124-'MCC Data'!X80-'MCC Data'!W80</f>
        <v>612</v>
      </c>
      <c r="S124" s="140">
        <f>SUM('PCU Data'!B82:C82)</f>
        <v>645.1</v>
      </c>
      <c r="T124" s="140">
        <f>S124-'MCC Data'!X80*'PCU Data'!$T$14</f>
        <v>641.70000000000005</v>
      </c>
      <c r="U124" s="140">
        <f>S124-'MCC Data'!X80*'PCU Data'!$T$14-'MCC Data'!W80*'PCU Data'!$S$14</f>
        <v>635.30000000000007</v>
      </c>
      <c r="V124" s="140">
        <f t="shared" si="7"/>
        <v>645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184</v>
      </c>
      <c r="G125" s="237">
        <f>F125-'MCC Data'!X32</f>
        <v>179</v>
      </c>
      <c r="H125" s="237">
        <f>F125-'MCC Data'!X32-'MCC Data'!W32</f>
        <v>173</v>
      </c>
      <c r="I125" s="140">
        <f>SUM('PCU Data'!B34:C34)</f>
        <v>181.8</v>
      </c>
      <c r="J125" s="140">
        <f>I125-'MCC Data'!X32*'PCU Data'!$T$14</f>
        <v>180.8</v>
      </c>
      <c r="K125" s="140">
        <f>I125-'MCC Data'!X32*'PCU Data'!$T$14-'MCC Data'!W32*'PCU Data'!$S$14</f>
        <v>178.4</v>
      </c>
      <c r="L125" s="140">
        <f t="shared" si="5"/>
        <v>184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652</v>
      </c>
      <c r="Q125" s="237">
        <f>P125-'MCC Data'!X81</f>
        <v>631</v>
      </c>
      <c r="R125" s="237">
        <f>P125-'MCC Data'!X81-'MCC Data'!W81</f>
        <v>614</v>
      </c>
      <c r="S125" s="140">
        <f>SUM('PCU Data'!B83:C83)</f>
        <v>648.20000000000005</v>
      </c>
      <c r="T125" s="140">
        <f>S125-'MCC Data'!X81*'PCU Data'!$T$14</f>
        <v>644</v>
      </c>
      <c r="U125" s="140">
        <f>S125-'MCC Data'!X81*'PCU Data'!$T$14-'MCC Data'!W81*'PCU Data'!$S$14</f>
        <v>637.20000000000005</v>
      </c>
      <c r="V125" s="140">
        <f t="shared" si="7"/>
        <v>652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167</v>
      </c>
      <c r="G126" s="237">
        <f>F126-'MCC Data'!X33</f>
        <v>163</v>
      </c>
      <c r="H126" s="237">
        <f>F126-'MCC Data'!X33-'MCC Data'!W33</f>
        <v>159</v>
      </c>
      <c r="I126" s="140">
        <f>SUM('PCU Data'!B35:C35)</f>
        <v>168.10000000000002</v>
      </c>
      <c r="J126" s="140">
        <f>I126-'MCC Data'!X33*'PCU Data'!$T$14</f>
        <v>167.3</v>
      </c>
      <c r="K126" s="140">
        <f>I126-'MCC Data'!X33*'PCU Data'!$T$14-'MCC Data'!W33*'PCU Data'!$S$14</f>
        <v>165.70000000000002</v>
      </c>
      <c r="L126" s="140">
        <f t="shared" si="5"/>
        <v>167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649</v>
      </c>
      <c r="Q126" s="237">
        <f>P126-'MCC Data'!X82</f>
        <v>631</v>
      </c>
      <c r="R126" s="237">
        <f>P126-'MCC Data'!X82-'MCC Data'!W82</f>
        <v>620</v>
      </c>
      <c r="S126" s="140">
        <f>SUM('PCU Data'!B84:C84)</f>
        <v>659.3</v>
      </c>
      <c r="T126" s="140">
        <f>S126-'MCC Data'!X82*'PCU Data'!$T$14</f>
        <v>655.69999999999993</v>
      </c>
      <c r="U126" s="140">
        <f>S126-'MCC Data'!X82*'PCU Data'!$T$14-'MCC Data'!W82*'PCU Data'!$S$14</f>
        <v>651.29999999999995</v>
      </c>
      <c r="V126" s="140">
        <f t="shared" si="7"/>
        <v>649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151</v>
      </c>
      <c r="G127" s="237">
        <f>F127-'MCC Data'!X34</f>
        <v>145</v>
      </c>
      <c r="H127" s="237">
        <f>F127-'MCC Data'!X34-'MCC Data'!W34</f>
        <v>142</v>
      </c>
      <c r="I127" s="140">
        <f>SUM('PCU Data'!B36:C36)</f>
        <v>149.5</v>
      </c>
      <c r="J127" s="140">
        <f>I127-'MCC Data'!X34*'PCU Data'!$T$14</f>
        <v>148.30000000000001</v>
      </c>
      <c r="K127" s="140">
        <f>I127-'MCC Data'!X34*'PCU Data'!$T$14-'MCC Data'!W34*'PCU Data'!$S$14</f>
        <v>147.10000000000002</v>
      </c>
      <c r="L127" s="140">
        <f t="shared" si="5"/>
        <v>151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620</v>
      </c>
      <c r="Q127" s="237">
        <f>P127-'MCC Data'!X83</f>
        <v>601</v>
      </c>
      <c r="R127" s="237">
        <f>P127-'MCC Data'!X83-'MCC Data'!W83</f>
        <v>593</v>
      </c>
      <c r="S127" s="140">
        <f>SUM('PCU Data'!B85:C85)</f>
        <v>631.20000000000005</v>
      </c>
      <c r="T127" s="140">
        <f>S127-'MCC Data'!X83*'PCU Data'!$T$14</f>
        <v>627.40000000000009</v>
      </c>
      <c r="U127" s="140">
        <f>S127-'MCC Data'!X83*'PCU Data'!$T$14-'MCC Data'!W83*'PCU Data'!$S$14</f>
        <v>624.20000000000005</v>
      </c>
      <c r="V127" s="140">
        <f t="shared" si="7"/>
        <v>620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150</v>
      </c>
      <c r="G128" s="237">
        <f>F128-'MCC Data'!X35</f>
        <v>144</v>
      </c>
      <c r="H128" s="237">
        <f>F128-'MCC Data'!X35-'MCC Data'!W35</f>
        <v>140</v>
      </c>
      <c r="I128" s="140">
        <f>SUM('PCU Data'!B37:C37)</f>
        <v>148.79999999999998</v>
      </c>
      <c r="J128" s="140">
        <f>I128-'MCC Data'!X35*'PCU Data'!$T$14</f>
        <v>147.6</v>
      </c>
      <c r="K128" s="140">
        <f>I128-'MCC Data'!X35*'PCU Data'!$T$14-'MCC Data'!W35*'PCU Data'!$S$14</f>
        <v>146</v>
      </c>
      <c r="L128" s="140">
        <f t="shared" si="5"/>
        <v>150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634</v>
      </c>
      <c r="Q128" s="237">
        <f>P128-'MCC Data'!X84</f>
        <v>619</v>
      </c>
      <c r="R128" s="237">
        <f>P128-'MCC Data'!X84-'MCC Data'!W84</f>
        <v>614</v>
      </c>
      <c r="S128" s="140">
        <f>SUM('PCU Data'!B86:C86)</f>
        <v>648.4</v>
      </c>
      <c r="T128" s="140">
        <f>S128-'MCC Data'!X84*'PCU Data'!$T$14</f>
        <v>645.4</v>
      </c>
      <c r="U128" s="140">
        <f>S128-'MCC Data'!X84*'PCU Data'!$T$14-'MCC Data'!W84*'PCU Data'!$S$14</f>
        <v>643.4</v>
      </c>
      <c r="V128" s="140">
        <f t="shared" si="7"/>
        <v>634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181</v>
      </c>
      <c r="G129" s="237">
        <f>F129-'MCC Data'!X36</f>
        <v>179</v>
      </c>
      <c r="H129" s="237">
        <f>F129-'MCC Data'!X36-'MCC Data'!W36</f>
        <v>179</v>
      </c>
      <c r="I129" s="140">
        <f>SUM('PCU Data'!B38:C38)</f>
        <v>192.9</v>
      </c>
      <c r="J129" s="140">
        <f>I129-'MCC Data'!X36*'PCU Data'!$T$14</f>
        <v>192.5</v>
      </c>
      <c r="K129" s="140">
        <f>I129-'MCC Data'!X36*'PCU Data'!$T$14-'MCC Data'!W36*'PCU Data'!$S$14</f>
        <v>192.5</v>
      </c>
      <c r="L129" s="140">
        <f t="shared" si="5"/>
        <v>181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660</v>
      </c>
      <c r="Q129" s="237">
        <f>P129-'MCC Data'!X85</f>
        <v>647</v>
      </c>
      <c r="R129" s="237">
        <f>P129-'MCC Data'!X85-'MCC Data'!W85</f>
        <v>642</v>
      </c>
      <c r="S129" s="140">
        <f>SUM('PCU Data'!B87:C87)</f>
        <v>675.1</v>
      </c>
      <c r="T129" s="140">
        <f>S129-'MCC Data'!X85*'PCU Data'!$T$14</f>
        <v>672.5</v>
      </c>
      <c r="U129" s="140">
        <f>S129-'MCC Data'!X85*'PCU Data'!$T$14-'MCC Data'!W85*'PCU Data'!$S$14</f>
        <v>670.5</v>
      </c>
      <c r="V129" s="140">
        <f t="shared" si="7"/>
        <v>660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138</v>
      </c>
      <c r="G130" s="237">
        <f>F130-'MCC Data'!X37</f>
        <v>133</v>
      </c>
      <c r="H130" s="237">
        <f>F130-'MCC Data'!X37-'MCC Data'!W37</f>
        <v>132</v>
      </c>
      <c r="I130" s="140">
        <f>SUM('PCU Data'!B39:C39)</f>
        <v>140</v>
      </c>
      <c r="J130" s="140">
        <f>I130-'MCC Data'!X37*'PCU Data'!$T$14</f>
        <v>139</v>
      </c>
      <c r="K130" s="140">
        <f>I130-'MCC Data'!X37*'PCU Data'!$T$14-'MCC Data'!W37*'PCU Data'!$S$14</f>
        <v>138.6</v>
      </c>
      <c r="L130" s="140">
        <f t="shared" si="5"/>
        <v>138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675</v>
      </c>
      <c r="Q130" s="237">
        <f>P130-'MCC Data'!X86</f>
        <v>660</v>
      </c>
      <c r="R130" s="237">
        <f>P130-'MCC Data'!X86-'MCC Data'!W86</f>
        <v>653</v>
      </c>
      <c r="S130" s="140">
        <f>SUM('PCU Data'!B88:C88)</f>
        <v>681.1</v>
      </c>
      <c r="T130" s="140">
        <f>S130-'MCC Data'!X86*'PCU Data'!$T$14</f>
        <v>678.1</v>
      </c>
      <c r="U130" s="140">
        <f>S130-'MCC Data'!X86*'PCU Data'!$T$14-'MCC Data'!W86*'PCU Data'!$S$14</f>
        <v>675.30000000000007</v>
      </c>
      <c r="V130" s="140">
        <f t="shared" si="7"/>
        <v>675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165</v>
      </c>
      <c r="G131" s="237">
        <f>F131-'MCC Data'!X38</f>
        <v>163</v>
      </c>
      <c r="H131" s="237">
        <f>F131-'MCC Data'!X38-'MCC Data'!W38</f>
        <v>163</v>
      </c>
      <c r="I131" s="140">
        <f>SUM('PCU Data'!B40:C40)</f>
        <v>166.7</v>
      </c>
      <c r="J131" s="140">
        <f>I131-'MCC Data'!X38*'PCU Data'!$T$14</f>
        <v>166.29999999999998</v>
      </c>
      <c r="K131" s="140">
        <f>I131-'MCC Data'!X38*'PCU Data'!$T$14-'MCC Data'!W38*'PCU Data'!$S$14</f>
        <v>166.29999999999998</v>
      </c>
      <c r="L131" s="140">
        <f t="shared" si="5"/>
        <v>165</v>
      </c>
      <c r="M131" s="138">
        <f t="shared" si="6"/>
        <v>0.59375</v>
      </c>
      <c r="O131" s="138">
        <f>'MCC Data'!A87</f>
        <v>0.59375</v>
      </c>
      <c r="P131" s="237">
        <f>'MCC Data'!Y87</f>
        <v>706</v>
      </c>
      <c r="Q131" s="237">
        <f>P131-'MCC Data'!X87</f>
        <v>692</v>
      </c>
      <c r="R131" s="237">
        <f>P131-'MCC Data'!X87-'MCC Data'!W87</f>
        <v>683</v>
      </c>
      <c r="S131" s="140">
        <f>SUM('PCU Data'!B89:C89)</f>
        <v>708.40000000000009</v>
      </c>
      <c r="T131" s="140">
        <f>S131-'MCC Data'!X87*'PCU Data'!$T$14</f>
        <v>705.60000000000014</v>
      </c>
      <c r="U131" s="140">
        <f>S131-'MCC Data'!X87*'PCU Data'!$T$14-'MCC Data'!W87*'PCU Data'!$S$14</f>
        <v>702.00000000000011</v>
      </c>
      <c r="V131" s="140">
        <f t="shared" si="7"/>
        <v>706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176</v>
      </c>
      <c r="G132" s="237">
        <f>F132-'MCC Data'!X39</f>
        <v>172</v>
      </c>
      <c r="H132" s="237">
        <f>F132-'MCC Data'!X39-'MCC Data'!W39</f>
        <v>168</v>
      </c>
      <c r="I132" s="140">
        <f>SUM('PCU Data'!B41:C41)</f>
        <v>175.5</v>
      </c>
      <c r="J132" s="140">
        <f>I132-'MCC Data'!X39*'PCU Data'!$T$14</f>
        <v>174.7</v>
      </c>
      <c r="K132" s="140">
        <f>I132-'MCC Data'!X39*'PCU Data'!$T$14-'MCC Data'!W39*'PCU Data'!$S$14</f>
        <v>173.1</v>
      </c>
      <c r="L132" s="140">
        <f t="shared" si="5"/>
        <v>176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728</v>
      </c>
      <c r="Q132" s="237">
        <f>P132-'MCC Data'!X88</f>
        <v>703</v>
      </c>
      <c r="R132" s="237">
        <f>P132-'MCC Data'!X88-'MCC Data'!W88</f>
        <v>691</v>
      </c>
      <c r="S132" s="140">
        <f>SUM('PCU Data'!B90:C90)</f>
        <v>722.8</v>
      </c>
      <c r="T132" s="140">
        <f>S132-'MCC Data'!X88*'PCU Data'!$T$14</f>
        <v>717.8</v>
      </c>
      <c r="U132" s="140">
        <f>S132-'MCC Data'!X88*'PCU Data'!$T$14-'MCC Data'!W88*'PCU Data'!$S$14</f>
        <v>713</v>
      </c>
      <c r="V132" s="140">
        <f t="shared" si="7"/>
        <v>728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196</v>
      </c>
      <c r="G133" s="237">
        <f>F133-'MCC Data'!X40</f>
        <v>192</v>
      </c>
      <c r="H133" s="237">
        <f>F133-'MCC Data'!X40-'MCC Data'!W40</f>
        <v>190</v>
      </c>
      <c r="I133" s="140">
        <f>SUM('PCU Data'!B42:C42)</f>
        <v>198.9</v>
      </c>
      <c r="J133" s="140">
        <f>I133-'MCC Data'!X40*'PCU Data'!$T$14</f>
        <v>198.1</v>
      </c>
      <c r="K133" s="140">
        <f>I133-'MCC Data'!X40*'PCU Data'!$T$14-'MCC Data'!W40*'PCU Data'!$S$14</f>
        <v>197.29999999999998</v>
      </c>
      <c r="L133" s="140">
        <f t="shared" si="5"/>
        <v>196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751</v>
      </c>
      <c r="Q133" s="237">
        <f>P133-'MCC Data'!X89</f>
        <v>724</v>
      </c>
      <c r="R133" s="237">
        <f>P133-'MCC Data'!X89-'MCC Data'!W89</f>
        <v>712</v>
      </c>
      <c r="S133" s="140">
        <f>SUM('PCU Data'!B91:C91)</f>
        <v>745.7</v>
      </c>
      <c r="T133" s="140">
        <f>S133-'MCC Data'!X89*'PCU Data'!$T$14</f>
        <v>740.30000000000007</v>
      </c>
      <c r="U133" s="140">
        <f>S133-'MCC Data'!X89*'PCU Data'!$T$14-'MCC Data'!W89*'PCU Data'!$S$14</f>
        <v>735.50000000000011</v>
      </c>
      <c r="V133" s="140">
        <f t="shared" si="7"/>
        <v>751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169</v>
      </c>
      <c r="G134" s="237">
        <f>F134-'MCC Data'!X41</f>
        <v>165</v>
      </c>
      <c r="H134" s="237">
        <f>F134-'MCC Data'!X41-'MCC Data'!W41</f>
        <v>162</v>
      </c>
      <c r="I134" s="140">
        <f>SUM('PCU Data'!B43:C43)</f>
        <v>167.3</v>
      </c>
      <c r="J134" s="140">
        <f>I134-'MCC Data'!X41*'PCU Data'!$T$14</f>
        <v>166.5</v>
      </c>
      <c r="K134" s="140">
        <f>I134-'MCC Data'!X41*'PCU Data'!$T$14-'MCC Data'!W41*'PCU Data'!$S$14</f>
        <v>165.3</v>
      </c>
      <c r="L134" s="140">
        <f t="shared" si="5"/>
        <v>169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795</v>
      </c>
      <c r="Q134" s="237">
        <f>P134-'MCC Data'!X90</f>
        <v>763</v>
      </c>
      <c r="R134" s="237">
        <f>P134-'MCC Data'!X90-'MCC Data'!W90</f>
        <v>752</v>
      </c>
      <c r="S134" s="140">
        <f>SUM('PCU Data'!B92:C92)</f>
        <v>788.90000000000009</v>
      </c>
      <c r="T134" s="140">
        <f>S134-'MCC Data'!X90*'PCU Data'!$T$14</f>
        <v>782.50000000000011</v>
      </c>
      <c r="U134" s="140">
        <f>S134-'MCC Data'!X90*'PCU Data'!$T$14-'MCC Data'!W90*'PCU Data'!$S$14</f>
        <v>778.10000000000014</v>
      </c>
      <c r="V134" s="140">
        <f t="shared" si="7"/>
        <v>795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187</v>
      </c>
      <c r="G135" s="237">
        <f>F135-'MCC Data'!X42</f>
        <v>174</v>
      </c>
      <c r="H135" s="237">
        <f>F135-'MCC Data'!X42-'MCC Data'!W42</f>
        <v>171</v>
      </c>
      <c r="I135" s="140">
        <f>SUM('PCU Data'!B44:C44)</f>
        <v>181.1</v>
      </c>
      <c r="J135" s="140">
        <f>I135-'MCC Data'!X42*'PCU Data'!$T$14</f>
        <v>178.5</v>
      </c>
      <c r="K135" s="140">
        <f>I135-'MCC Data'!X42*'PCU Data'!$T$14-'MCC Data'!W42*'PCU Data'!$S$14</f>
        <v>177.3</v>
      </c>
      <c r="L135" s="140">
        <f t="shared" si="5"/>
        <v>187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831</v>
      </c>
      <c r="Q135" s="237">
        <f>P135-'MCC Data'!X91</f>
        <v>791</v>
      </c>
      <c r="R135" s="237">
        <f>P135-'MCC Data'!X91-'MCC Data'!W91</f>
        <v>780</v>
      </c>
      <c r="S135" s="140">
        <f>SUM('PCU Data'!B93:C93)</f>
        <v>819.40000000000009</v>
      </c>
      <c r="T135" s="140">
        <f>S135-'MCC Data'!X91*'PCU Data'!$T$14</f>
        <v>811.40000000000009</v>
      </c>
      <c r="U135" s="140">
        <f>S135-'MCC Data'!X91*'PCU Data'!$T$14-'MCC Data'!W91*'PCU Data'!$S$14</f>
        <v>807.00000000000011</v>
      </c>
      <c r="V135" s="140">
        <f t="shared" si="7"/>
        <v>831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199</v>
      </c>
      <c r="G136" s="237">
        <f>F136-'MCC Data'!X43</f>
        <v>193</v>
      </c>
      <c r="H136" s="237">
        <f>F136-'MCC Data'!X43-'MCC Data'!W43</f>
        <v>189</v>
      </c>
      <c r="I136" s="140">
        <f>SUM('PCU Data'!B45:C45)</f>
        <v>198.4</v>
      </c>
      <c r="J136" s="140">
        <f>I136-'MCC Data'!X43*'PCU Data'!$T$14</f>
        <v>197.20000000000002</v>
      </c>
      <c r="K136" s="140">
        <f>I136-'MCC Data'!X43*'PCU Data'!$T$14-'MCC Data'!W43*'PCU Data'!$S$14</f>
        <v>195.60000000000002</v>
      </c>
      <c r="L136" s="140">
        <f t="shared" si="5"/>
        <v>199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846</v>
      </c>
      <c r="Q136" s="237">
        <f>P136-'MCC Data'!X92</f>
        <v>814</v>
      </c>
      <c r="R136" s="237">
        <f>P136-'MCC Data'!X92-'MCC Data'!W92</f>
        <v>806</v>
      </c>
      <c r="S136" s="140">
        <f>SUM('PCU Data'!B94:C94)</f>
        <v>837.8</v>
      </c>
      <c r="T136" s="140">
        <f>S136-'MCC Data'!X92*'PCU Data'!$T$14</f>
        <v>831.4</v>
      </c>
      <c r="U136" s="140">
        <f>S136-'MCC Data'!X92*'PCU Data'!$T$14-'MCC Data'!W92*'PCU Data'!$S$14</f>
        <v>828.19999999999993</v>
      </c>
      <c r="V136" s="140">
        <f t="shared" si="7"/>
        <v>846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240</v>
      </c>
      <c r="G137" s="237">
        <f>F137-'MCC Data'!X44</f>
        <v>231</v>
      </c>
      <c r="H137" s="237">
        <f>F137-'MCC Data'!X44-'MCC Data'!W44</f>
        <v>230</v>
      </c>
      <c r="I137" s="140">
        <f>SUM('PCU Data'!B46:C46)</f>
        <v>242.10000000000002</v>
      </c>
      <c r="J137" s="140">
        <f>I137-'MCC Data'!X44*'PCU Data'!$T$14</f>
        <v>240.3</v>
      </c>
      <c r="K137" s="140">
        <f>I137-'MCC Data'!X44*'PCU Data'!$T$14-'MCC Data'!W44*'PCU Data'!$S$14</f>
        <v>239.9</v>
      </c>
      <c r="L137" s="140">
        <f t="shared" si="5"/>
        <v>240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884</v>
      </c>
      <c r="Q137" s="237">
        <f>P137-'MCC Data'!X93</f>
        <v>849</v>
      </c>
      <c r="R137" s="237">
        <f>P137-'MCC Data'!X93-'MCC Data'!W93</f>
        <v>843</v>
      </c>
      <c r="S137" s="140">
        <f>SUM('PCU Data'!B95:C95)</f>
        <v>873.1</v>
      </c>
      <c r="T137" s="140">
        <f>S137-'MCC Data'!X93*'PCU Data'!$T$14</f>
        <v>866.1</v>
      </c>
      <c r="U137" s="140">
        <f>S137-'MCC Data'!X93*'PCU Data'!$T$14-'MCC Data'!W93*'PCU Data'!$S$14</f>
        <v>863.7</v>
      </c>
      <c r="V137" s="140">
        <f t="shared" si="7"/>
        <v>884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205</v>
      </c>
      <c r="G138" s="237">
        <f>F138-'MCC Data'!X45</f>
        <v>193</v>
      </c>
      <c r="H138" s="237">
        <f>F138-'MCC Data'!X45-'MCC Data'!W45</f>
        <v>190</v>
      </c>
      <c r="I138" s="140">
        <f>SUM('PCU Data'!B47:C47)</f>
        <v>197.8</v>
      </c>
      <c r="J138" s="140">
        <f>I138-'MCC Data'!X45*'PCU Data'!$T$14</f>
        <v>195.4</v>
      </c>
      <c r="K138" s="140">
        <f>I138-'MCC Data'!X45*'PCU Data'!$T$14-'MCC Data'!W45*'PCU Data'!$S$14</f>
        <v>194.20000000000002</v>
      </c>
      <c r="L138" s="140">
        <f t="shared" si="5"/>
        <v>205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898</v>
      </c>
      <c r="Q138" s="237">
        <f>P138-'MCC Data'!X94</f>
        <v>858</v>
      </c>
      <c r="R138" s="237">
        <f>P138-'MCC Data'!X94-'MCC Data'!W94</f>
        <v>846</v>
      </c>
      <c r="S138" s="140">
        <f>SUM('PCU Data'!B96:C96)</f>
        <v>876.2</v>
      </c>
      <c r="T138" s="140">
        <f>S138-'MCC Data'!X94*'PCU Data'!$T$14</f>
        <v>868.2</v>
      </c>
      <c r="U138" s="140">
        <f>S138-'MCC Data'!X94*'PCU Data'!$T$14-'MCC Data'!W94*'PCU Data'!$S$14</f>
        <v>863.40000000000009</v>
      </c>
      <c r="V138" s="140">
        <f t="shared" si="7"/>
        <v>898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202</v>
      </c>
      <c r="G139" s="237">
        <f>F139-'MCC Data'!X46</f>
        <v>197</v>
      </c>
      <c r="H139" s="237">
        <f>F139-'MCC Data'!X46-'MCC Data'!W46</f>
        <v>197</v>
      </c>
      <c r="I139" s="140">
        <f>SUM('PCU Data'!B48:C48)</f>
        <v>199.5</v>
      </c>
      <c r="J139" s="140">
        <f>I139-'MCC Data'!X46*'PCU Data'!$T$14</f>
        <v>198.5</v>
      </c>
      <c r="K139" s="140">
        <f>I139-'MCC Data'!X46*'PCU Data'!$T$14-'MCC Data'!W46*'PCU Data'!$S$14</f>
        <v>198.5</v>
      </c>
      <c r="L139" s="140">
        <f t="shared" si="5"/>
        <v>202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934</v>
      </c>
      <c r="Q139" s="237">
        <f>P139-'MCC Data'!X95</f>
        <v>886</v>
      </c>
      <c r="R139" s="237">
        <f>P139-'MCC Data'!X95-'MCC Data'!W95</f>
        <v>874</v>
      </c>
      <c r="S139" s="140">
        <f>SUM('PCU Data'!B97:C97)</f>
        <v>906.2</v>
      </c>
      <c r="T139" s="140">
        <f>S139-'MCC Data'!X95*'PCU Data'!$T$14</f>
        <v>896.6</v>
      </c>
      <c r="U139" s="140">
        <f>S139-'MCC Data'!X95*'PCU Data'!$T$14-'MCC Data'!W95*'PCU Data'!$S$14</f>
        <v>891.80000000000007</v>
      </c>
      <c r="V139" s="140">
        <f t="shared" si="7"/>
        <v>934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237</v>
      </c>
      <c r="G140" s="237">
        <f>F140-'MCC Data'!X47</f>
        <v>228</v>
      </c>
      <c r="H140" s="237">
        <f>F140-'MCC Data'!X47-'MCC Data'!W47</f>
        <v>226</v>
      </c>
      <c r="I140" s="140">
        <f>SUM('PCU Data'!B49:C49)</f>
        <v>233.7</v>
      </c>
      <c r="J140" s="140">
        <f>I140-'MCC Data'!X47*'PCU Data'!$T$14</f>
        <v>231.89999999999998</v>
      </c>
      <c r="K140" s="140">
        <f>I140-'MCC Data'!X47*'PCU Data'!$T$14-'MCC Data'!W47*'PCU Data'!$S$14</f>
        <v>231.09999999999997</v>
      </c>
      <c r="L140" s="140">
        <f t="shared" si="5"/>
        <v>237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991</v>
      </c>
      <c r="Q140" s="237">
        <f>P140-'MCC Data'!X96</f>
        <v>932</v>
      </c>
      <c r="R140" s="237">
        <f>P140-'MCC Data'!X96-'MCC Data'!W96</f>
        <v>917</v>
      </c>
      <c r="S140" s="140">
        <f>SUM('PCU Data'!B98:C98)</f>
        <v>955.90000000000009</v>
      </c>
      <c r="T140" s="140">
        <f>S140-'MCC Data'!X96*'PCU Data'!$T$14</f>
        <v>944.10000000000014</v>
      </c>
      <c r="U140" s="140">
        <f>S140-'MCC Data'!X96*'PCU Data'!$T$14-'MCC Data'!W96*'PCU Data'!$S$14</f>
        <v>938.10000000000014</v>
      </c>
      <c r="V140" s="140">
        <f t="shared" si="7"/>
        <v>991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254</v>
      </c>
      <c r="G141" s="237">
        <f>F141-'MCC Data'!X48</f>
        <v>240</v>
      </c>
      <c r="H141" s="237">
        <f>F141-'MCC Data'!X48-'MCC Data'!W48</f>
        <v>233</v>
      </c>
      <c r="I141" s="140">
        <f>SUM('PCU Data'!B50:C50)</f>
        <v>245.2</v>
      </c>
      <c r="J141" s="140">
        <f>I141-'MCC Data'!X48*'PCU Data'!$T$14</f>
        <v>242.39999999999998</v>
      </c>
      <c r="K141" s="140">
        <f>I141-'MCC Data'!X48*'PCU Data'!$T$14-'MCC Data'!W48*'PCU Data'!$S$14</f>
        <v>239.59999999999997</v>
      </c>
      <c r="L141" s="140">
        <f t="shared" si="5"/>
        <v>254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978</v>
      </c>
      <c r="Q141" s="237">
        <f>P141-'MCC Data'!X97</f>
        <v>917</v>
      </c>
      <c r="R141" s="237">
        <f>P141-'MCC Data'!X97-'MCC Data'!W97</f>
        <v>902</v>
      </c>
      <c r="S141" s="140">
        <f>SUM('PCU Data'!B99:C99)</f>
        <v>938.60000000000014</v>
      </c>
      <c r="T141" s="140">
        <f>S141-'MCC Data'!X97*'PCU Data'!$T$14</f>
        <v>926.40000000000009</v>
      </c>
      <c r="U141" s="140">
        <f>S141-'MCC Data'!X97*'PCU Data'!$T$14-'MCC Data'!W97*'PCU Data'!$S$14</f>
        <v>920.40000000000009</v>
      </c>
      <c r="V141" s="140">
        <f t="shared" si="7"/>
        <v>978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241</v>
      </c>
      <c r="G142" s="237">
        <f>F142-'MCC Data'!X49</f>
        <v>221</v>
      </c>
      <c r="H142" s="237">
        <f>F142-'MCC Data'!X49-'MCC Data'!W49</f>
        <v>218</v>
      </c>
      <c r="I142" s="140">
        <f>SUM('PCU Data'!B51:C51)</f>
        <v>227.80000000000007</v>
      </c>
      <c r="J142" s="140">
        <f>I142-'MCC Data'!X49*'PCU Data'!$T$14</f>
        <v>223.80000000000007</v>
      </c>
      <c r="K142" s="140">
        <f>I142-'MCC Data'!X49*'PCU Data'!$T$14-'MCC Data'!W49*'PCU Data'!$S$14</f>
        <v>222.60000000000008</v>
      </c>
      <c r="L142" s="140">
        <f t="shared" si="5"/>
        <v>241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950</v>
      </c>
      <c r="Q142" s="237">
        <f>P142-'MCC Data'!X98</f>
        <v>888</v>
      </c>
      <c r="R142" s="237">
        <f>P142-'MCC Data'!X98-'MCC Data'!W98</f>
        <v>877</v>
      </c>
      <c r="S142" s="140">
        <f>SUM('PCU Data'!B100:C100)</f>
        <v>905.60000000000014</v>
      </c>
      <c r="T142" s="140">
        <f>S142-'MCC Data'!X98*'PCU Data'!$T$14</f>
        <v>893.20000000000016</v>
      </c>
      <c r="U142" s="140">
        <f>S142-'MCC Data'!X98*'PCU Data'!$T$14-'MCC Data'!W98*'PCU Data'!$S$14</f>
        <v>888.80000000000018</v>
      </c>
      <c r="V142" s="140">
        <f t="shared" si="7"/>
        <v>950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259</v>
      </c>
      <c r="G143" s="237">
        <f>F143-'MCC Data'!X50</f>
        <v>243</v>
      </c>
      <c r="H143" s="237">
        <f>F143-'MCC Data'!X50-'MCC Data'!W50</f>
        <v>240</v>
      </c>
      <c r="I143" s="140">
        <f>SUM('PCU Data'!B52:C52)</f>
        <v>249.20000000000002</v>
      </c>
      <c r="J143" s="140">
        <f>I143-'MCC Data'!X50*'PCU Data'!$T$14</f>
        <v>246.00000000000003</v>
      </c>
      <c r="K143" s="140">
        <f>I143-'MCC Data'!X50*'PCU Data'!$T$14-'MCC Data'!W50*'PCU Data'!$S$14</f>
        <v>244.80000000000004</v>
      </c>
      <c r="L143" s="140">
        <f t="shared" si="5"/>
        <v>259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938</v>
      </c>
      <c r="Q143" s="237">
        <f>P143-'MCC Data'!X99</f>
        <v>884</v>
      </c>
      <c r="R143" s="237">
        <f>P143-'MCC Data'!X99-'MCC Data'!W99</f>
        <v>876</v>
      </c>
      <c r="S143" s="140">
        <f>SUM('PCU Data'!B101:C101)</f>
        <v>901.1</v>
      </c>
      <c r="T143" s="140">
        <f>S143-'MCC Data'!X99*'PCU Data'!$T$14</f>
        <v>890.30000000000007</v>
      </c>
      <c r="U143" s="140">
        <f>S143-'MCC Data'!X99*'PCU Data'!$T$14-'MCC Data'!W99*'PCU Data'!$S$14</f>
        <v>887.1</v>
      </c>
      <c r="V143" s="140">
        <f t="shared" si="7"/>
        <v>938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224</v>
      </c>
      <c r="G144" s="237">
        <f>F144-'MCC Data'!X51</f>
        <v>213</v>
      </c>
      <c r="H144" s="237">
        <f>F144-'MCC Data'!X51-'MCC Data'!W51</f>
        <v>211</v>
      </c>
      <c r="I144" s="140">
        <f>SUM('PCU Data'!B53:C53)</f>
        <v>216.4</v>
      </c>
      <c r="J144" s="140">
        <f>I144-'MCC Data'!X51*'PCU Data'!$T$14</f>
        <v>214.20000000000002</v>
      </c>
      <c r="K144" s="140">
        <f>I144-'MCC Data'!X51*'PCU Data'!$T$14-'MCC Data'!W51*'PCU Data'!$S$14</f>
        <v>213.4</v>
      </c>
      <c r="L144" s="140">
        <f t="shared" si="5"/>
        <v>224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891</v>
      </c>
      <c r="Q144" s="237">
        <f>P144-'MCC Data'!X100</f>
        <v>838</v>
      </c>
      <c r="R144" s="237">
        <f>P144-'MCC Data'!X100-'MCC Data'!W100</f>
        <v>833</v>
      </c>
      <c r="S144" s="140">
        <f>SUM('PCU Data'!B102:C102)</f>
        <v>855.8</v>
      </c>
      <c r="T144" s="140">
        <f>S144-'MCC Data'!X100*'PCU Data'!$T$14</f>
        <v>845.19999999999993</v>
      </c>
      <c r="U144" s="140">
        <f>S144-'MCC Data'!X100*'PCU Data'!$T$14-'MCC Data'!W100*'PCU Data'!$S$14</f>
        <v>843.19999999999993</v>
      </c>
      <c r="V144" s="140">
        <f t="shared" si="7"/>
        <v>891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226</v>
      </c>
      <c r="G145" s="237">
        <f>F145-'MCC Data'!X52</f>
        <v>211</v>
      </c>
      <c r="H145" s="237">
        <f>F145-'MCC Data'!X52-'MCC Data'!W52</f>
        <v>208</v>
      </c>
      <c r="I145" s="140">
        <f>SUM('PCU Data'!B54:C54)</f>
        <v>212.2</v>
      </c>
      <c r="J145" s="140">
        <f>I145-'MCC Data'!X52*'PCU Data'!$T$14</f>
        <v>209.2</v>
      </c>
      <c r="K145" s="140">
        <f>I145-'MCC Data'!X52*'PCU Data'!$T$14-'MCC Data'!W52*'PCU Data'!$S$14</f>
        <v>208</v>
      </c>
      <c r="L145" s="140">
        <f t="shared" si="5"/>
        <v>226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872</v>
      </c>
      <c r="Q145" s="237">
        <f>P145-'MCC Data'!X101</f>
        <v>820</v>
      </c>
      <c r="R145" s="237">
        <f>P145-'MCC Data'!X101-'MCC Data'!W101</f>
        <v>817</v>
      </c>
      <c r="S145" s="140">
        <f>SUM('PCU Data'!B103:C103)</f>
        <v>838.2</v>
      </c>
      <c r="T145" s="140">
        <f>S145-'MCC Data'!X101*'PCU Data'!$T$14</f>
        <v>827.80000000000007</v>
      </c>
      <c r="U145" s="140">
        <f>S145-'MCC Data'!X101*'PCU Data'!$T$14-'MCC Data'!W101*'PCU Data'!$S$14</f>
        <v>826.6</v>
      </c>
      <c r="V145" s="140">
        <f t="shared" si="7"/>
        <v>872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229</v>
      </c>
      <c r="G146" s="237">
        <f>F146-'MCC Data'!X53</f>
        <v>217</v>
      </c>
      <c r="H146" s="237">
        <f>F146-'MCC Data'!X53-'MCC Data'!W53</f>
        <v>217</v>
      </c>
      <c r="I146" s="140">
        <f>SUM('PCU Data'!B55:C55)</f>
        <v>223.3</v>
      </c>
      <c r="J146" s="140">
        <f>I146-'MCC Data'!X53*'PCU Data'!$T$14</f>
        <v>220.9</v>
      </c>
      <c r="K146" s="140">
        <f>I146-'MCC Data'!X53*'PCU Data'!$T$14-'MCC Data'!W53*'PCU Data'!$S$14</f>
        <v>220.9</v>
      </c>
      <c r="L146" s="140">
        <f t="shared" si="5"/>
        <v>229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856</v>
      </c>
      <c r="Q146" s="237">
        <f>P146-'MCC Data'!X102</f>
        <v>812</v>
      </c>
      <c r="R146" s="237">
        <f>P146-'MCC Data'!X102-'MCC Data'!W102</f>
        <v>807</v>
      </c>
      <c r="S146" s="140">
        <f>SUM('PCU Data'!B104:C104)</f>
        <v>830.7</v>
      </c>
      <c r="T146" s="140">
        <f>S146-'MCC Data'!X102*'PCU Data'!$T$14</f>
        <v>821.90000000000009</v>
      </c>
      <c r="U146" s="140">
        <f>S146-'MCC Data'!X102*'PCU Data'!$T$14-'MCC Data'!W102*'PCU Data'!$S$14</f>
        <v>819.90000000000009</v>
      </c>
      <c r="V146" s="140">
        <f t="shared" si="7"/>
        <v>856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212</v>
      </c>
      <c r="G147" s="237">
        <f>F147-'MCC Data'!X54</f>
        <v>197</v>
      </c>
      <c r="H147" s="237">
        <f>F147-'MCC Data'!X54-'MCC Data'!W54</f>
        <v>197</v>
      </c>
      <c r="I147" s="140">
        <f>SUM('PCU Data'!B56:C56)</f>
        <v>203.9</v>
      </c>
      <c r="J147" s="140">
        <f>I147-'MCC Data'!X54*'PCU Data'!$T$14</f>
        <v>200.9</v>
      </c>
      <c r="K147" s="140">
        <f>I147-'MCC Data'!X54*'PCU Data'!$T$14-'MCC Data'!W54*'PCU Data'!$S$14</f>
        <v>200.9</v>
      </c>
      <c r="L147" s="140">
        <f t="shared" si="5"/>
        <v>212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205</v>
      </c>
      <c r="G148" s="237">
        <f>F148-'MCC Data'!X55</f>
        <v>195</v>
      </c>
      <c r="H148" s="237">
        <f>F148-'MCC Data'!X55-'MCC Data'!W55</f>
        <v>195</v>
      </c>
      <c r="I148" s="140">
        <f>SUM('PCU Data'!B57:C57)</f>
        <v>198.8</v>
      </c>
      <c r="J148" s="140">
        <f>I148-'MCC Data'!X55*'PCU Data'!$T$14</f>
        <v>196.8</v>
      </c>
      <c r="K148" s="140">
        <f>I148-'MCC Data'!X55*'PCU Data'!$T$14-'MCC Data'!W55*'PCU Data'!$S$14</f>
        <v>196.8</v>
      </c>
      <c r="L148" s="140">
        <f t="shared" si="5"/>
        <v>205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210</v>
      </c>
      <c r="G149" s="237">
        <f>F149-'MCC Data'!X56</f>
        <v>203</v>
      </c>
      <c r="H149" s="237">
        <f>F149-'MCC Data'!X56-'MCC Data'!W56</f>
        <v>198</v>
      </c>
      <c r="I149" s="140">
        <f>SUM('PCU Data'!B58:C58)</f>
        <v>204.70000000000002</v>
      </c>
      <c r="J149" s="140">
        <f>I149-'MCC Data'!X56*'PCU Data'!$T$14</f>
        <v>203.3</v>
      </c>
      <c r="K149" s="140">
        <f>I149-'MCC Data'!X56*'PCU Data'!$T$14-'MCC Data'!W56*'PCU Data'!$S$14</f>
        <v>201.3</v>
      </c>
      <c r="L149" s="140">
        <f t="shared" si="5"/>
        <v>210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Easton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28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110</v>
      </c>
      <c r="C7" s="305"/>
      <c r="D7" s="305"/>
      <c r="E7" s="306"/>
      <c r="F7" s="304" t="s">
        <v>111</v>
      </c>
      <c r="G7" s="305"/>
      <c r="H7" s="305"/>
      <c r="I7" s="306"/>
      <c r="J7" s="304" t="s">
        <v>38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51.461582</v>
      </c>
      <c r="C8" s="308"/>
      <c r="D8" s="308"/>
      <c r="E8" s="309"/>
      <c r="F8" s="307">
        <f>'Internal Control-Check Sheet'!F15</f>
        <v>-2.5629189999999999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84</v>
      </c>
      <c r="C9" s="305"/>
      <c r="D9" s="305"/>
      <c r="E9" s="306"/>
      <c r="F9" s="304" t="s">
        <v>132</v>
      </c>
      <c r="G9" s="305"/>
      <c r="H9" s="305"/>
      <c r="I9" s="306"/>
      <c r="J9" s="304" t="s">
        <v>85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51.461582,-2.562919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http://maps.google.co.uk/maps?hl=en&amp;safe=off&amp;q=51.461582,-2.562919&amp;cr=countryUK|countryGB&amp;um=1&amp;ie=UTF-8&amp;sa=N&amp;tab=wl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9" t="str">
        <f>CONCATENATE('Internal Control-Check Sheet'!E9," - ",'Internal Control-Check Sheet'!F9)</f>
        <v>Arm A - Easton Road (W)</v>
      </c>
      <c r="G22" s="320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21"/>
      <c r="G23" s="322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3" t="str">
        <f>CONCATENATE('Internal Control-Check Sheet'!E10," - ",'Internal Control-Check Sheet'!F10)</f>
        <v>Arm B - Easton Road (E)</v>
      </c>
      <c r="M26" s="324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5"/>
      <c r="M27" s="326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42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Easton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Easton Road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28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Easton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160</v>
      </c>
      <c r="C7" s="331"/>
      <c r="D7" s="331"/>
      <c r="E7" s="331"/>
      <c r="F7" s="331"/>
      <c r="G7" s="331"/>
      <c r="H7" s="331"/>
      <c r="I7" s="332"/>
      <c r="J7" s="333" t="s">
        <v>161</v>
      </c>
      <c r="K7" s="334"/>
      <c r="L7" s="334"/>
      <c r="M7" s="334"/>
      <c r="N7" s="334"/>
      <c r="O7" s="334"/>
      <c r="P7" s="334"/>
      <c r="Q7" s="335"/>
      <c r="R7" s="336" t="s">
        <v>148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10</v>
      </c>
      <c r="C9" s="87">
        <v>2</v>
      </c>
      <c r="D9" s="87">
        <v>1</v>
      </c>
      <c r="E9" s="87">
        <v>0</v>
      </c>
      <c r="F9" s="87">
        <v>0</v>
      </c>
      <c r="G9" s="87">
        <v>0</v>
      </c>
      <c r="H9" s="87">
        <v>3</v>
      </c>
      <c r="I9" s="88">
        <f t="shared" ref="I9:I56" si="0">SUM(B9:H9)</f>
        <v>16</v>
      </c>
      <c r="J9" s="87">
        <v>102</v>
      </c>
      <c r="K9" s="87">
        <v>24</v>
      </c>
      <c r="L9" s="87">
        <v>2</v>
      </c>
      <c r="M9" s="87">
        <v>0</v>
      </c>
      <c r="N9" s="87">
        <v>0</v>
      </c>
      <c r="O9" s="87">
        <v>8</v>
      </c>
      <c r="P9" s="87">
        <v>2</v>
      </c>
      <c r="Q9" s="88">
        <f t="shared" ref="Q9:Q56" si="1">SUM(J9:P9)</f>
        <v>138</v>
      </c>
      <c r="R9" s="87">
        <f>B9+J9</f>
        <v>112</v>
      </c>
      <c r="S9" s="87">
        <f t="shared" ref="S9:S56" si="2">C9+K9</f>
        <v>26</v>
      </c>
      <c r="T9" s="87">
        <f t="shared" ref="T9:T56" si="3">D9+L9</f>
        <v>3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8</v>
      </c>
      <c r="X9" s="87">
        <f t="shared" ref="X9:X56" si="7">H9+P9</f>
        <v>5</v>
      </c>
      <c r="Y9" s="88">
        <f t="shared" ref="Y9:Y56" si="8">SUM(R9:X9)</f>
        <v>154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17</v>
      </c>
      <c r="C10" s="87">
        <v>4</v>
      </c>
      <c r="D10" s="87">
        <v>0</v>
      </c>
      <c r="E10" s="87">
        <v>0</v>
      </c>
      <c r="F10" s="87">
        <v>1</v>
      </c>
      <c r="G10" s="87">
        <v>0</v>
      </c>
      <c r="H10" s="87">
        <v>5</v>
      </c>
      <c r="I10" s="88">
        <f t="shared" si="0"/>
        <v>27</v>
      </c>
      <c r="J10" s="87">
        <v>144</v>
      </c>
      <c r="K10" s="87">
        <v>29</v>
      </c>
      <c r="L10" s="87">
        <v>3</v>
      </c>
      <c r="M10" s="87">
        <v>0</v>
      </c>
      <c r="N10" s="87">
        <v>0</v>
      </c>
      <c r="O10" s="87">
        <v>3</v>
      </c>
      <c r="P10" s="87">
        <v>4</v>
      </c>
      <c r="Q10" s="88">
        <f t="shared" si="1"/>
        <v>183</v>
      </c>
      <c r="R10" s="87">
        <f t="shared" ref="R10:R56" si="9">B10+J10</f>
        <v>161</v>
      </c>
      <c r="S10" s="87">
        <f t="shared" si="2"/>
        <v>33</v>
      </c>
      <c r="T10" s="87">
        <f t="shared" si="3"/>
        <v>3</v>
      </c>
      <c r="U10" s="87">
        <f t="shared" si="4"/>
        <v>0</v>
      </c>
      <c r="V10" s="87">
        <f t="shared" si="5"/>
        <v>1</v>
      </c>
      <c r="W10" s="87">
        <f t="shared" si="6"/>
        <v>3</v>
      </c>
      <c r="X10" s="87">
        <f t="shared" si="7"/>
        <v>9</v>
      </c>
      <c r="Y10" s="88">
        <f t="shared" si="8"/>
        <v>210</v>
      </c>
    </row>
    <row r="11" spans="1:25" ht="13.5" customHeight="1" x14ac:dyDescent="0.2">
      <c r="A11" s="60">
        <f>A10+'Internal Control-Check Sheet'!$H$26</f>
        <v>0.31250000000000006</v>
      </c>
      <c r="B11" s="87">
        <v>18</v>
      </c>
      <c r="C11" s="87">
        <v>4</v>
      </c>
      <c r="D11" s="87">
        <v>1</v>
      </c>
      <c r="E11" s="87">
        <v>0</v>
      </c>
      <c r="F11" s="87">
        <v>0</v>
      </c>
      <c r="G11" s="87">
        <v>0</v>
      </c>
      <c r="H11" s="87">
        <v>3</v>
      </c>
      <c r="I11" s="88">
        <f t="shared" si="0"/>
        <v>26</v>
      </c>
      <c r="J11" s="87">
        <v>108</v>
      </c>
      <c r="K11" s="87">
        <v>22</v>
      </c>
      <c r="L11" s="87">
        <v>1</v>
      </c>
      <c r="M11" s="87">
        <v>0</v>
      </c>
      <c r="N11" s="87">
        <v>0</v>
      </c>
      <c r="O11" s="87">
        <v>4</v>
      </c>
      <c r="P11" s="87">
        <v>2</v>
      </c>
      <c r="Q11" s="88">
        <f t="shared" si="1"/>
        <v>137</v>
      </c>
      <c r="R11" s="87">
        <f t="shared" si="9"/>
        <v>126</v>
      </c>
      <c r="S11" s="87">
        <f t="shared" si="2"/>
        <v>26</v>
      </c>
      <c r="T11" s="87">
        <f t="shared" si="3"/>
        <v>2</v>
      </c>
      <c r="U11" s="87">
        <f t="shared" si="4"/>
        <v>0</v>
      </c>
      <c r="V11" s="87">
        <f t="shared" si="5"/>
        <v>0</v>
      </c>
      <c r="W11" s="87">
        <f t="shared" si="6"/>
        <v>4</v>
      </c>
      <c r="X11" s="87">
        <f t="shared" si="7"/>
        <v>5</v>
      </c>
      <c r="Y11" s="88">
        <f t="shared" si="8"/>
        <v>163</v>
      </c>
    </row>
    <row r="12" spans="1:25" ht="13.5" customHeight="1" x14ac:dyDescent="0.2">
      <c r="A12" s="59">
        <f>A11+'Internal Control-Check Sheet'!$H$26</f>
        <v>0.32291666666666674</v>
      </c>
      <c r="B12" s="87">
        <v>35</v>
      </c>
      <c r="C12" s="87">
        <v>2</v>
      </c>
      <c r="D12" s="87">
        <v>1</v>
      </c>
      <c r="E12" s="87">
        <v>0</v>
      </c>
      <c r="F12" s="87">
        <v>1</v>
      </c>
      <c r="G12" s="87">
        <v>0</v>
      </c>
      <c r="H12" s="87">
        <v>7</v>
      </c>
      <c r="I12" s="88">
        <f t="shared" si="0"/>
        <v>46</v>
      </c>
      <c r="J12" s="87">
        <v>115</v>
      </c>
      <c r="K12" s="87">
        <v>18</v>
      </c>
      <c r="L12" s="87">
        <v>1</v>
      </c>
      <c r="M12" s="87">
        <v>0</v>
      </c>
      <c r="N12" s="87">
        <v>0</v>
      </c>
      <c r="O12" s="87">
        <v>4</v>
      </c>
      <c r="P12" s="87">
        <v>8</v>
      </c>
      <c r="Q12" s="88">
        <f t="shared" si="1"/>
        <v>146</v>
      </c>
      <c r="R12" s="87">
        <f t="shared" si="9"/>
        <v>150</v>
      </c>
      <c r="S12" s="87">
        <f t="shared" si="2"/>
        <v>20</v>
      </c>
      <c r="T12" s="87">
        <f t="shared" si="3"/>
        <v>2</v>
      </c>
      <c r="U12" s="87">
        <f t="shared" si="4"/>
        <v>0</v>
      </c>
      <c r="V12" s="87">
        <f t="shared" si="5"/>
        <v>1</v>
      </c>
      <c r="W12" s="87">
        <f t="shared" si="6"/>
        <v>4</v>
      </c>
      <c r="X12" s="87">
        <f t="shared" si="7"/>
        <v>15</v>
      </c>
      <c r="Y12" s="88">
        <f t="shared" si="8"/>
        <v>192</v>
      </c>
    </row>
    <row r="13" spans="1:25" ht="13.5" customHeight="1" x14ac:dyDescent="0.2">
      <c r="A13" s="60">
        <f>A12+'Internal Control-Check Sheet'!$H$26</f>
        <v>0.33333333333333343</v>
      </c>
      <c r="B13" s="87">
        <v>22</v>
      </c>
      <c r="C13" s="87">
        <v>5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29</v>
      </c>
      <c r="J13" s="87">
        <v>131</v>
      </c>
      <c r="K13" s="87">
        <v>27</v>
      </c>
      <c r="L13" s="87">
        <v>6</v>
      </c>
      <c r="M13" s="87">
        <v>0</v>
      </c>
      <c r="N13" s="87">
        <v>2</v>
      </c>
      <c r="O13" s="87">
        <v>5</v>
      </c>
      <c r="P13" s="87">
        <v>5</v>
      </c>
      <c r="Q13" s="88">
        <f t="shared" si="1"/>
        <v>176</v>
      </c>
      <c r="R13" s="87">
        <f t="shared" si="9"/>
        <v>153</v>
      </c>
      <c r="S13" s="87">
        <f t="shared" si="2"/>
        <v>32</v>
      </c>
      <c r="T13" s="87">
        <f t="shared" si="3"/>
        <v>6</v>
      </c>
      <c r="U13" s="87">
        <f t="shared" si="4"/>
        <v>0</v>
      </c>
      <c r="V13" s="87">
        <f t="shared" si="5"/>
        <v>2</v>
      </c>
      <c r="W13" s="87">
        <f t="shared" si="6"/>
        <v>5</v>
      </c>
      <c r="X13" s="87">
        <f t="shared" si="7"/>
        <v>7</v>
      </c>
      <c r="Y13" s="88">
        <f t="shared" si="8"/>
        <v>205</v>
      </c>
    </row>
    <row r="14" spans="1:25" ht="13.5" customHeight="1" x14ac:dyDescent="0.2">
      <c r="A14" s="60">
        <f>A13+'Internal Control-Check Sheet'!$H$26</f>
        <v>0.34375000000000011</v>
      </c>
      <c r="B14" s="87">
        <v>37</v>
      </c>
      <c r="C14" s="87">
        <v>10</v>
      </c>
      <c r="D14" s="87">
        <v>0</v>
      </c>
      <c r="E14" s="87">
        <v>0</v>
      </c>
      <c r="F14" s="87">
        <v>1</v>
      </c>
      <c r="G14" s="87">
        <v>1</v>
      </c>
      <c r="H14" s="87">
        <v>6</v>
      </c>
      <c r="I14" s="88">
        <f t="shared" si="0"/>
        <v>55</v>
      </c>
      <c r="J14" s="87">
        <v>103</v>
      </c>
      <c r="K14" s="87">
        <v>16</v>
      </c>
      <c r="L14" s="87">
        <v>2</v>
      </c>
      <c r="M14" s="87">
        <v>0</v>
      </c>
      <c r="N14" s="87">
        <v>1</v>
      </c>
      <c r="O14" s="87">
        <v>1</v>
      </c>
      <c r="P14" s="87">
        <v>5</v>
      </c>
      <c r="Q14" s="88">
        <f t="shared" si="1"/>
        <v>128</v>
      </c>
      <c r="R14" s="87">
        <f t="shared" si="9"/>
        <v>140</v>
      </c>
      <c r="S14" s="87">
        <f t="shared" si="2"/>
        <v>26</v>
      </c>
      <c r="T14" s="87">
        <f t="shared" si="3"/>
        <v>2</v>
      </c>
      <c r="U14" s="87">
        <f t="shared" si="4"/>
        <v>0</v>
      </c>
      <c r="V14" s="87">
        <f t="shared" si="5"/>
        <v>2</v>
      </c>
      <c r="W14" s="87">
        <f t="shared" si="6"/>
        <v>2</v>
      </c>
      <c r="X14" s="87">
        <f t="shared" si="7"/>
        <v>11</v>
      </c>
      <c r="Y14" s="88">
        <f t="shared" si="8"/>
        <v>183</v>
      </c>
    </row>
    <row r="15" spans="1:25" ht="13.5" customHeight="1" x14ac:dyDescent="0.2">
      <c r="A15" s="60">
        <f>A14+'Internal Control-Check Sheet'!$H$26</f>
        <v>0.3541666666666668</v>
      </c>
      <c r="B15" s="87">
        <v>38</v>
      </c>
      <c r="C15" s="87">
        <v>7</v>
      </c>
      <c r="D15" s="87">
        <v>0</v>
      </c>
      <c r="E15" s="87">
        <v>0</v>
      </c>
      <c r="F15" s="87">
        <v>0</v>
      </c>
      <c r="G15" s="87">
        <v>2</v>
      </c>
      <c r="H15" s="87">
        <v>3</v>
      </c>
      <c r="I15" s="88">
        <f t="shared" si="0"/>
        <v>50</v>
      </c>
      <c r="J15" s="87">
        <v>131</v>
      </c>
      <c r="K15" s="87">
        <v>16</v>
      </c>
      <c r="L15" s="87">
        <v>3</v>
      </c>
      <c r="M15" s="87">
        <v>0</v>
      </c>
      <c r="N15" s="87">
        <v>1</v>
      </c>
      <c r="O15" s="87">
        <v>0</v>
      </c>
      <c r="P15" s="87">
        <v>6</v>
      </c>
      <c r="Q15" s="88">
        <f t="shared" si="1"/>
        <v>157</v>
      </c>
      <c r="R15" s="87">
        <f t="shared" si="9"/>
        <v>169</v>
      </c>
      <c r="S15" s="87">
        <f t="shared" si="2"/>
        <v>23</v>
      </c>
      <c r="T15" s="87">
        <f t="shared" si="3"/>
        <v>3</v>
      </c>
      <c r="U15" s="87">
        <f t="shared" si="4"/>
        <v>0</v>
      </c>
      <c r="V15" s="87">
        <f t="shared" si="5"/>
        <v>1</v>
      </c>
      <c r="W15" s="87">
        <f t="shared" si="6"/>
        <v>2</v>
      </c>
      <c r="X15" s="87">
        <f t="shared" si="7"/>
        <v>9</v>
      </c>
      <c r="Y15" s="88">
        <f t="shared" si="8"/>
        <v>207</v>
      </c>
    </row>
    <row r="16" spans="1:25" ht="13.5" customHeight="1" x14ac:dyDescent="0.2">
      <c r="A16" s="60">
        <f>A15+'Internal Control-Check Sheet'!$H$26</f>
        <v>0.36458333333333348</v>
      </c>
      <c r="B16" s="87">
        <v>35</v>
      </c>
      <c r="C16" s="87">
        <v>7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43</v>
      </c>
      <c r="J16" s="87">
        <v>109</v>
      </c>
      <c r="K16" s="87">
        <v>16</v>
      </c>
      <c r="L16" s="87">
        <v>4</v>
      </c>
      <c r="M16" s="87">
        <v>0</v>
      </c>
      <c r="N16" s="87">
        <v>0</v>
      </c>
      <c r="O16" s="87">
        <v>1</v>
      </c>
      <c r="P16" s="87">
        <v>7</v>
      </c>
      <c r="Q16" s="88">
        <f t="shared" si="1"/>
        <v>137</v>
      </c>
      <c r="R16" s="87">
        <f t="shared" si="9"/>
        <v>144</v>
      </c>
      <c r="S16" s="87">
        <f t="shared" si="2"/>
        <v>23</v>
      </c>
      <c r="T16" s="87">
        <f t="shared" si="3"/>
        <v>4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8</v>
      </c>
      <c r="Y16" s="88">
        <f t="shared" si="8"/>
        <v>180</v>
      </c>
    </row>
    <row r="17" spans="1:25" ht="13.5" customHeight="1" x14ac:dyDescent="0.2">
      <c r="A17" s="60">
        <f>A16+'Internal Control-Check Sheet'!$H$26</f>
        <v>0.37500000000000017</v>
      </c>
      <c r="B17" s="87">
        <v>28</v>
      </c>
      <c r="C17" s="87">
        <v>6</v>
      </c>
      <c r="D17" s="87">
        <v>3</v>
      </c>
      <c r="E17" s="87">
        <v>0</v>
      </c>
      <c r="F17" s="87">
        <v>1</v>
      </c>
      <c r="G17" s="87">
        <v>1</v>
      </c>
      <c r="H17" s="87">
        <v>6</v>
      </c>
      <c r="I17" s="88">
        <f t="shared" si="0"/>
        <v>45</v>
      </c>
      <c r="J17" s="87">
        <v>124</v>
      </c>
      <c r="K17" s="87">
        <v>22</v>
      </c>
      <c r="L17" s="87">
        <v>10</v>
      </c>
      <c r="M17" s="87">
        <v>0</v>
      </c>
      <c r="N17" s="87">
        <v>1</v>
      </c>
      <c r="O17" s="87">
        <v>1</v>
      </c>
      <c r="P17" s="87">
        <v>3</v>
      </c>
      <c r="Q17" s="88">
        <f t="shared" si="1"/>
        <v>161</v>
      </c>
      <c r="R17" s="87">
        <f t="shared" si="9"/>
        <v>152</v>
      </c>
      <c r="S17" s="87">
        <f t="shared" si="2"/>
        <v>28</v>
      </c>
      <c r="T17" s="87">
        <f t="shared" si="3"/>
        <v>13</v>
      </c>
      <c r="U17" s="87">
        <f t="shared" si="4"/>
        <v>0</v>
      </c>
      <c r="V17" s="87">
        <f t="shared" si="5"/>
        <v>2</v>
      </c>
      <c r="W17" s="87">
        <f t="shared" si="6"/>
        <v>2</v>
      </c>
      <c r="X17" s="87">
        <f t="shared" si="7"/>
        <v>9</v>
      </c>
      <c r="Y17" s="88">
        <f t="shared" si="8"/>
        <v>206</v>
      </c>
    </row>
    <row r="18" spans="1:25" ht="13.5" customHeight="1" x14ac:dyDescent="0.2">
      <c r="A18" s="60">
        <f>A17+'Internal Control-Check Sheet'!$H$26</f>
        <v>0.38541666666666685</v>
      </c>
      <c r="B18" s="87">
        <v>24</v>
      </c>
      <c r="C18" s="87">
        <v>7</v>
      </c>
      <c r="D18" s="87">
        <v>2</v>
      </c>
      <c r="E18" s="87">
        <v>0</v>
      </c>
      <c r="F18" s="87">
        <v>1</v>
      </c>
      <c r="G18" s="87">
        <v>1</v>
      </c>
      <c r="H18" s="87">
        <v>4</v>
      </c>
      <c r="I18" s="88">
        <f t="shared" si="0"/>
        <v>39</v>
      </c>
      <c r="J18" s="87">
        <v>140</v>
      </c>
      <c r="K18" s="87">
        <v>22</v>
      </c>
      <c r="L18" s="87">
        <v>4</v>
      </c>
      <c r="M18" s="87">
        <v>0</v>
      </c>
      <c r="N18" s="87">
        <v>2</v>
      </c>
      <c r="O18" s="87">
        <v>3</v>
      </c>
      <c r="P18" s="87">
        <v>2</v>
      </c>
      <c r="Q18" s="88">
        <f t="shared" si="1"/>
        <v>173</v>
      </c>
      <c r="R18" s="87">
        <f t="shared" si="9"/>
        <v>164</v>
      </c>
      <c r="S18" s="87">
        <f t="shared" si="2"/>
        <v>29</v>
      </c>
      <c r="T18" s="87">
        <f t="shared" si="3"/>
        <v>6</v>
      </c>
      <c r="U18" s="87">
        <f t="shared" si="4"/>
        <v>0</v>
      </c>
      <c r="V18" s="87">
        <f t="shared" si="5"/>
        <v>3</v>
      </c>
      <c r="W18" s="87">
        <f t="shared" si="6"/>
        <v>4</v>
      </c>
      <c r="X18" s="87">
        <f t="shared" si="7"/>
        <v>6</v>
      </c>
      <c r="Y18" s="88">
        <f t="shared" si="8"/>
        <v>212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28</v>
      </c>
      <c r="C19" s="87">
        <v>6</v>
      </c>
      <c r="D19" s="87">
        <v>2</v>
      </c>
      <c r="E19" s="87">
        <v>0</v>
      </c>
      <c r="F19" s="87">
        <v>0</v>
      </c>
      <c r="G19" s="87">
        <v>0</v>
      </c>
      <c r="H19" s="87">
        <v>2</v>
      </c>
      <c r="I19" s="88">
        <f t="shared" si="0"/>
        <v>38</v>
      </c>
      <c r="J19" s="87">
        <v>113</v>
      </c>
      <c r="K19" s="87">
        <v>16</v>
      </c>
      <c r="L19" s="87">
        <v>3</v>
      </c>
      <c r="M19" s="87">
        <v>0</v>
      </c>
      <c r="N19" s="87">
        <v>0</v>
      </c>
      <c r="O19" s="87">
        <v>1</v>
      </c>
      <c r="P19" s="87">
        <v>3</v>
      </c>
      <c r="Q19" s="88">
        <f t="shared" si="1"/>
        <v>136</v>
      </c>
      <c r="R19" s="87">
        <f t="shared" si="9"/>
        <v>141</v>
      </c>
      <c r="S19" s="87">
        <f t="shared" si="2"/>
        <v>22</v>
      </c>
      <c r="T19" s="87">
        <f t="shared" si="3"/>
        <v>5</v>
      </c>
      <c r="U19" s="87">
        <f t="shared" si="4"/>
        <v>0</v>
      </c>
      <c r="V19" s="87">
        <f t="shared" si="5"/>
        <v>0</v>
      </c>
      <c r="W19" s="87">
        <f t="shared" si="6"/>
        <v>1</v>
      </c>
      <c r="X19" s="87">
        <f t="shared" si="7"/>
        <v>5</v>
      </c>
      <c r="Y19" s="88">
        <f t="shared" si="8"/>
        <v>174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30</v>
      </c>
      <c r="C20" s="87">
        <v>8</v>
      </c>
      <c r="D20" s="87">
        <v>0</v>
      </c>
      <c r="E20" s="87">
        <v>0</v>
      </c>
      <c r="F20" s="87">
        <v>1</v>
      </c>
      <c r="G20" s="87">
        <v>0</v>
      </c>
      <c r="H20" s="87">
        <v>3</v>
      </c>
      <c r="I20" s="88">
        <f t="shared" si="0"/>
        <v>42</v>
      </c>
      <c r="J20" s="87">
        <v>84</v>
      </c>
      <c r="K20" s="87">
        <v>12</v>
      </c>
      <c r="L20" s="87">
        <v>2</v>
      </c>
      <c r="M20" s="87">
        <v>0</v>
      </c>
      <c r="N20" s="87">
        <v>0</v>
      </c>
      <c r="O20" s="87">
        <v>1</v>
      </c>
      <c r="P20" s="87">
        <v>3</v>
      </c>
      <c r="Q20" s="88">
        <f t="shared" si="1"/>
        <v>102</v>
      </c>
      <c r="R20" s="87">
        <f t="shared" si="9"/>
        <v>114</v>
      </c>
      <c r="S20" s="87">
        <f t="shared" si="2"/>
        <v>20</v>
      </c>
      <c r="T20" s="87">
        <f t="shared" si="3"/>
        <v>2</v>
      </c>
      <c r="U20" s="87">
        <f t="shared" si="4"/>
        <v>0</v>
      </c>
      <c r="V20" s="87">
        <f t="shared" si="5"/>
        <v>1</v>
      </c>
      <c r="W20" s="87">
        <f t="shared" si="6"/>
        <v>1</v>
      </c>
      <c r="X20" s="87">
        <f t="shared" si="7"/>
        <v>6</v>
      </c>
      <c r="Y20" s="88">
        <f t="shared" si="8"/>
        <v>144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18</v>
      </c>
      <c r="C21" s="87">
        <v>5</v>
      </c>
      <c r="D21" s="87">
        <v>1</v>
      </c>
      <c r="E21" s="87">
        <v>0</v>
      </c>
      <c r="F21" s="87">
        <v>0</v>
      </c>
      <c r="G21" s="87">
        <v>2</v>
      </c>
      <c r="H21" s="87">
        <v>2</v>
      </c>
      <c r="I21" s="88">
        <f t="shared" si="0"/>
        <v>28</v>
      </c>
      <c r="J21" s="87">
        <v>88</v>
      </c>
      <c r="K21" s="87">
        <v>10</v>
      </c>
      <c r="L21" s="87">
        <v>3</v>
      </c>
      <c r="M21" s="87">
        <v>0</v>
      </c>
      <c r="N21" s="87">
        <v>2</v>
      </c>
      <c r="O21" s="87">
        <v>3</v>
      </c>
      <c r="P21" s="87">
        <v>2</v>
      </c>
      <c r="Q21" s="88">
        <f t="shared" si="1"/>
        <v>108</v>
      </c>
      <c r="R21" s="87">
        <f t="shared" si="9"/>
        <v>106</v>
      </c>
      <c r="S21" s="87">
        <f t="shared" si="2"/>
        <v>15</v>
      </c>
      <c r="T21" s="87">
        <f t="shared" si="3"/>
        <v>4</v>
      </c>
      <c r="U21" s="87">
        <f t="shared" si="4"/>
        <v>0</v>
      </c>
      <c r="V21" s="87">
        <f t="shared" si="5"/>
        <v>2</v>
      </c>
      <c r="W21" s="87">
        <f t="shared" si="6"/>
        <v>5</v>
      </c>
      <c r="X21" s="87">
        <f t="shared" si="7"/>
        <v>4</v>
      </c>
      <c r="Y21" s="88">
        <f t="shared" si="8"/>
        <v>136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38</v>
      </c>
      <c r="C22" s="87">
        <v>3</v>
      </c>
      <c r="D22" s="87">
        <v>2</v>
      </c>
      <c r="E22" s="87">
        <v>0</v>
      </c>
      <c r="F22" s="87">
        <v>2</v>
      </c>
      <c r="G22" s="87">
        <v>0</v>
      </c>
      <c r="H22" s="87">
        <v>0</v>
      </c>
      <c r="I22" s="88">
        <f t="shared" si="0"/>
        <v>45</v>
      </c>
      <c r="J22" s="87">
        <v>78</v>
      </c>
      <c r="K22" s="87">
        <v>13</v>
      </c>
      <c r="L22" s="87">
        <v>3</v>
      </c>
      <c r="M22" s="87">
        <v>0</v>
      </c>
      <c r="N22" s="87">
        <v>0</v>
      </c>
      <c r="O22" s="87">
        <v>2</v>
      </c>
      <c r="P22" s="87">
        <v>4</v>
      </c>
      <c r="Q22" s="88">
        <f t="shared" si="1"/>
        <v>100</v>
      </c>
      <c r="R22" s="87">
        <f t="shared" si="9"/>
        <v>116</v>
      </c>
      <c r="S22" s="87">
        <f t="shared" si="2"/>
        <v>16</v>
      </c>
      <c r="T22" s="87">
        <f t="shared" si="3"/>
        <v>5</v>
      </c>
      <c r="U22" s="87">
        <f t="shared" si="4"/>
        <v>0</v>
      </c>
      <c r="V22" s="87">
        <f t="shared" si="5"/>
        <v>2</v>
      </c>
      <c r="W22" s="87">
        <f t="shared" si="6"/>
        <v>2</v>
      </c>
      <c r="X22" s="87">
        <f t="shared" si="7"/>
        <v>4</v>
      </c>
      <c r="Y22" s="88">
        <f t="shared" si="8"/>
        <v>145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32</v>
      </c>
      <c r="C23" s="87">
        <v>7</v>
      </c>
      <c r="D23" s="87">
        <v>2</v>
      </c>
      <c r="E23" s="87">
        <v>0</v>
      </c>
      <c r="F23" s="87">
        <v>1</v>
      </c>
      <c r="G23" s="87">
        <v>1</v>
      </c>
      <c r="H23" s="87">
        <v>3</v>
      </c>
      <c r="I23" s="88">
        <f t="shared" si="0"/>
        <v>46</v>
      </c>
      <c r="J23" s="87">
        <v>88</v>
      </c>
      <c r="K23" s="87">
        <v>15</v>
      </c>
      <c r="L23" s="87">
        <v>3</v>
      </c>
      <c r="M23" s="87">
        <v>0</v>
      </c>
      <c r="N23" s="87">
        <v>1</v>
      </c>
      <c r="O23" s="87">
        <v>1</v>
      </c>
      <c r="P23" s="87">
        <v>3</v>
      </c>
      <c r="Q23" s="88">
        <f t="shared" si="1"/>
        <v>111</v>
      </c>
      <c r="R23" s="87">
        <f t="shared" si="9"/>
        <v>120</v>
      </c>
      <c r="S23" s="87">
        <f t="shared" si="2"/>
        <v>22</v>
      </c>
      <c r="T23" s="87">
        <f t="shared" si="3"/>
        <v>5</v>
      </c>
      <c r="U23" s="87">
        <f t="shared" si="4"/>
        <v>0</v>
      </c>
      <c r="V23" s="87">
        <f t="shared" si="5"/>
        <v>2</v>
      </c>
      <c r="W23" s="87">
        <f t="shared" si="6"/>
        <v>2</v>
      </c>
      <c r="X23" s="87">
        <f t="shared" si="7"/>
        <v>6</v>
      </c>
      <c r="Y23" s="88">
        <f t="shared" si="8"/>
        <v>157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34</v>
      </c>
      <c r="C24" s="87">
        <v>5</v>
      </c>
      <c r="D24" s="87">
        <v>2</v>
      </c>
      <c r="E24" s="87">
        <v>0</v>
      </c>
      <c r="F24" s="87">
        <v>1</v>
      </c>
      <c r="G24" s="87">
        <v>0</v>
      </c>
      <c r="H24" s="87">
        <v>1</v>
      </c>
      <c r="I24" s="88">
        <f t="shared" si="0"/>
        <v>43</v>
      </c>
      <c r="J24" s="87">
        <v>82</v>
      </c>
      <c r="K24" s="87">
        <v>10</v>
      </c>
      <c r="L24" s="87">
        <v>6</v>
      </c>
      <c r="M24" s="87">
        <v>0</v>
      </c>
      <c r="N24" s="87">
        <v>0</v>
      </c>
      <c r="O24" s="87">
        <v>4</v>
      </c>
      <c r="P24" s="87">
        <v>2</v>
      </c>
      <c r="Q24" s="88">
        <f t="shared" si="1"/>
        <v>104</v>
      </c>
      <c r="R24" s="87">
        <f t="shared" si="9"/>
        <v>116</v>
      </c>
      <c r="S24" s="87">
        <f t="shared" si="2"/>
        <v>15</v>
      </c>
      <c r="T24" s="87">
        <f t="shared" si="3"/>
        <v>8</v>
      </c>
      <c r="U24" s="87">
        <f t="shared" si="4"/>
        <v>0</v>
      </c>
      <c r="V24" s="87">
        <f t="shared" si="5"/>
        <v>1</v>
      </c>
      <c r="W24" s="87">
        <f t="shared" si="6"/>
        <v>4</v>
      </c>
      <c r="X24" s="87">
        <f t="shared" si="7"/>
        <v>3</v>
      </c>
      <c r="Y24" s="88">
        <f t="shared" si="8"/>
        <v>147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31</v>
      </c>
      <c r="C25" s="87">
        <v>7</v>
      </c>
      <c r="D25" s="87">
        <v>1</v>
      </c>
      <c r="E25" s="87">
        <v>0</v>
      </c>
      <c r="F25" s="87">
        <v>0</v>
      </c>
      <c r="G25" s="87">
        <v>0</v>
      </c>
      <c r="H25" s="87">
        <v>3</v>
      </c>
      <c r="I25" s="88">
        <f t="shared" si="0"/>
        <v>42</v>
      </c>
      <c r="J25" s="87">
        <v>66</v>
      </c>
      <c r="K25" s="87">
        <v>18</v>
      </c>
      <c r="L25" s="87">
        <v>2</v>
      </c>
      <c r="M25" s="87">
        <v>0</v>
      </c>
      <c r="N25" s="87">
        <v>1</v>
      </c>
      <c r="O25" s="87">
        <v>1</v>
      </c>
      <c r="P25" s="87">
        <v>4</v>
      </c>
      <c r="Q25" s="88">
        <f t="shared" si="1"/>
        <v>92</v>
      </c>
      <c r="R25" s="87">
        <f t="shared" si="9"/>
        <v>97</v>
      </c>
      <c r="S25" s="87">
        <f t="shared" si="2"/>
        <v>25</v>
      </c>
      <c r="T25" s="87">
        <f t="shared" si="3"/>
        <v>3</v>
      </c>
      <c r="U25" s="87">
        <f t="shared" si="4"/>
        <v>0</v>
      </c>
      <c r="V25" s="87">
        <f t="shared" si="5"/>
        <v>1</v>
      </c>
      <c r="W25" s="87">
        <f t="shared" si="6"/>
        <v>1</v>
      </c>
      <c r="X25" s="87">
        <f t="shared" si="7"/>
        <v>7</v>
      </c>
      <c r="Y25" s="88">
        <f t="shared" si="8"/>
        <v>134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35</v>
      </c>
      <c r="C26" s="87">
        <v>2</v>
      </c>
      <c r="D26" s="87">
        <v>1</v>
      </c>
      <c r="E26" s="87">
        <v>0</v>
      </c>
      <c r="F26" s="87">
        <v>1</v>
      </c>
      <c r="G26" s="87">
        <v>1</v>
      </c>
      <c r="H26" s="87">
        <v>1</v>
      </c>
      <c r="I26" s="88">
        <f t="shared" si="0"/>
        <v>41</v>
      </c>
      <c r="J26" s="87">
        <v>68</v>
      </c>
      <c r="K26" s="87">
        <v>13</v>
      </c>
      <c r="L26" s="87">
        <v>2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84</v>
      </c>
      <c r="R26" s="87">
        <f t="shared" si="9"/>
        <v>103</v>
      </c>
      <c r="S26" s="87">
        <f t="shared" si="2"/>
        <v>15</v>
      </c>
      <c r="T26" s="87">
        <f t="shared" si="3"/>
        <v>3</v>
      </c>
      <c r="U26" s="87">
        <f t="shared" si="4"/>
        <v>0</v>
      </c>
      <c r="V26" s="87">
        <f t="shared" si="5"/>
        <v>1</v>
      </c>
      <c r="W26" s="87">
        <f t="shared" si="6"/>
        <v>1</v>
      </c>
      <c r="X26" s="87">
        <f t="shared" si="7"/>
        <v>2</v>
      </c>
      <c r="Y26" s="88">
        <f t="shared" si="8"/>
        <v>125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47</v>
      </c>
      <c r="C27" s="87">
        <v>5</v>
      </c>
      <c r="D27" s="87">
        <v>2</v>
      </c>
      <c r="E27" s="87">
        <v>0</v>
      </c>
      <c r="F27" s="87">
        <v>0</v>
      </c>
      <c r="G27" s="87">
        <v>0</v>
      </c>
      <c r="H27" s="87">
        <v>4</v>
      </c>
      <c r="I27" s="88">
        <f t="shared" si="0"/>
        <v>58</v>
      </c>
      <c r="J27" s="87">
        <v>89</v>
      </c>
      <c r="K27" s="87">
        <v>12</v>
      </c>
      <c r="L27" s="87">
        <v>3</v>
      </c>
      <c r="M27" s="87">
        <v>0</v>
      </c>
      <c r="N27" s="87">
        <v>0</v>
      </c>
      <c r="O27" s="87">
        <v>0</v>
      </c>
      <c r="P27" s="87">
        <v>2</v>
      </c>
      <c r="Q27" s="88">
        <f t="shared" si="1"/>
        <v>106</v>
      </c>
      <c r="R27" s="87">
        <f t="shared" si="9"/>
        <v>136</v>
      </c>
      <c r="S27" s="87">
        <f t="shared" si="2"/>
        <v>17</v>
      </c>
      <c r="T27" s="87">
        <f t="shared" si="3"/>
        <v>5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6</v>
      </c>
      <c r="Y27" s="88">
        <f t="shared" si="8"/>
        <v>164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38</v>
      </c>
      <c r="C28" s="87">
        <v>5</v>
      </c>
      <c r="D28" s="87">
        <v>1</v>
      </c>
      <c r="E28" s="87">
        <v>0</v>
      </c>
      <c r="F28" s="87">
        <v>1</v>
      </c>
      <c r="G28" s="87">
        <v>0</v>
      </c>
      <c r="H28" s="87">
        <v>2</v>
      </c>
      <c r="I28" s="88">
        <f t="shared" si="0"/>
        <v>47</v>
      </c>
      <c r="J28" s="87">
        <v>86</v>
      </c>
      <c r="K28" s="87">
        <v>14</v>
      </c>
      <c r="L28" s="87">
        <v>1</v>
      </c>
      <c r="M28" s="87">
        <v>0</v>
      </c>
      <c r="N28" s="87">
        <v>1</v>
      </c>
      <c r="O28" s="87">
        <v>2</v>
      </c>
      <c r="P28" s="87">
        <v>3</v>
      </c>
      <c r="Q28" s="88">
        <f t="shared" si="1"/>
        <v>107</v>
      </c>
      <c r="R28" s="87">
        <f t="shared" si="9"/>
        <v>124</v>
      </c>
      <c r="S28" s="87">
        <f t="shared" si="2"/>
        <v>19</v>
      </c>
      <c r="T28" s="87">
        <f t="shared" si="3"/>
        <v>2</v>
      </c>
      <c r="U28" s="87">
        <f t="shared" si="4"/>
        <v>0</v>
      </c>
      <c r="V28" s="87">
        <f t="shared" si="5"/>
        <v>2</v>
      </c>
      <c r="W28" s="87">
        <f t="shared" si="6"/>
        <v>2</v>
      </c>
      <c r="X28" s="87">
        <f t="shared" si="7"/>
        <v>5</v>
      </c>
      <c r="Y28" s="88">
        <f t="shared" si="8"/>
        <v>154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47</v>
      </c>
      <c r="C29" s="87">
        <v>9</v>
      </c>
      <c r="D29" s="87">
        <v>1</v>
      </c>
      <c r="E29" s="87">
        <v>0</v>
      </c>
      <c r="F29" s="87">
        <v>0</v>
      </c>
      <c r="G29" s="87">
        <v>1</v>
      </c>
      <c r="H29" s="87">
        <v>4</v>
      </c>
      <c r="I29" s="88">
        <f t="shared" si="0"/>
        <v>62</v>
      </c>
      <c r="J29" s="87">
        <v>85</v>
      </c>
      <c r="K29" s="87">
        <v>14</v>
      </c>
      <c r="L29" s="87">
        <v>1</v>
      </c>
      <c r="M29" s="87">
        <v>0</v>
      </c>
      <c r="N29" s="87">
        <v>1</v>
      </c>
      <c r="O29" s="87">
        <v>0</v>
      </c>
      <c r="P29" s="87">
        <v>1</v>
      </c>
      <c r="Q29" s="88">
        <f t="shared" si="1"/>
        <v>102</v>
      </c>
      <c r="R29" s="87">
        <f t="shared" si="9"/>
        <v>132</v>
      </c>
      <c r="S29" s="87">
        <f t="shared" si="2"/>
        <v>23</v>
      </c>
      <c r="T29" s="87">
        <f t="shared" si="3"/>
        <v>2</v>
      </c>
      <c r="U29" s="87">
        <f t="shared" si="4"/>
        <v>0</v>
      </c>
      <c r="V29" s="87">
        <f t="shared" si="5"/>
        <v>1</v>
      </c>
      <c r="W29" s="87">
        <f t="shared" si="6"/>
        <v>1</v>
      </c>
      <c r="X29" s="87">
        <f t="shared" si="7"/>
        <v>5</v>
      </c>
      <c r="Y29" s="88">
        <f t="shared" si="8"/>
        <v>164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36</v>
      </c>
      <c r="C30" s="87">
        <v>9</v>
      </c>
      <c r="D30" s="87">
        <v>3</v>
      </c>
      <c r="E30" s="87">
        <v>0</v>
      </c>
      <c r="F30" s="87">
        <v>1</v>
      </c>
      <c r="G30" s="87">
        <v>0</v>
      </c>
      <c r="H30" s="87">
        <v>4</v>
      </c>
      <c r="I30" s="88">
        <f t="shared" si="0"/>
        <v>53</v>
      </c>
      <c r="J30" s="87">
        <v>89</v>
      </c>
      <c r="K30" s="87">
        <v>16</v>
      </c>
      <c r="L30" s="87">
        <v>3</v>
      </c>
      <c r="M30" s="87">
        <v>0</v>
      </c>
      <c r="N30" s="87">
        <v>1</v>
      </c>
      <c r="O30" s="87">
        <v>2</v>
      </c>
      <c r="P30" s="87">
        <v>3</v>
      </c>
      <c r="Q30" s="88">
        <f t="shared" si="1"/>
        <v>114</v>
      </c>
      <c r="R30" s="87">
        <f t="shared" si="9"/>
        <v>125</v>
      </c>
      <c r="S30" s="87">
        <f t="shared" si="2"/>
        <v>25</v>
      </c>
      <c r="T30" s="87">
        <f t="shared" si="3"/>
        <v>6</v>
      </c>
      <c r="U30" s="87">
        <f t="shared" si="4"/>
        <v>0</v>
      </c>
      <c r="V30" s="87">
        <f t="shared" si="5"/>
        <v>2</v>
      </c>
      <c r="W30" s="87">
        <f t="shared" si="6"/>
        <v>2</v>
      </c>
      <c r="X30" s="87">
        <f t="shared" si="7"/>
        <v>7</v>
      </c>
      <c r="Y30" s="88">
        <f t="shared" si="8"/>
        <v>167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41</v>
      </c>
      <c r="C31" s="87">
        <v>11</v>
      </c>
      <c r="D31" s="87">
        <v>1</v>
      </c>
      <c r="E31" s="87">
        <v>0</v>
      </c>
      <c r="F31" s="87">
        <v>0</v>
      </c>
      <c r="G31" s="87">
        <v>1</v>
      </c>
      <c r="H31" s="87">
        <v>2</v>
      </c>
      <c r="I31" s="88">
        <f t="shared" si="0"/>
        <v>56</v>
      </c>
      <c r="J31" s="87">
        <v>70</v>
      </c>
      <c r="K31" s="87">
        <v>11</v>
      </c>
      <c r="L31" s="87">
        <v>2</v>
      </c>
      <c r="M31" s="87">
        <v>1</v>
      </c>
      <c r="N31" s="87">
        <v>1</v>
      </c>
      <c r="O31" s="87">
        <v>2</v>
      </c>
      <c r="P31" s="87">
        <v>0</v>
      </c>
      <c r="Q31" s="88">
        <f t="shared" si="1"/>
        <v>87</v>
      </c>
      <c r="R31" s="87">
        <f t="shared" si="9"/>
        <v>111</v>
      </c>
      <c r="S31" s="87">
        <f t="shared" si="2"/>
        <v>22</v>
      </c>
      <c r="T31" s="87">
        <f t="shared" si="3"/>
        <v>3</v>
      </c>
      <c r="U31" s="87">
        <f t="shared" si="4"/>
        <v>1</v>
      </c>
      <c r="V31" s="87">
        <f t="shared" si="5"/>
        <v>1</v>
      </c>
      <c r="W31" s="87">
        <f t="shared" si="6"/>
        <v>3</v>
      </c>
      <c r="X31" s="87">
        <f t="shared" si="7"/>
        <v>2</v>
      </c>
      <c r="Y31" s="88">
        <f t="shared" si="8"/>
        <v>143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45</v>
      </c>
      <c r="C32" s="87">
        <v>14</v>
      </c>
      <c r="D32" s="87">
        <v>1</v>
      </c>
      <c r="E32" s="87">
        <v>0</v>
      </c>
      <c r="F32" s="87">
        <v>0</v>
      </c>
      <c r="G32" s="87">
        <v>0</v>
      </c>
      <c r="H32" s="87">
        <v>3</v>
      </c>
      <c r="I32" s="88">
        <f t="shared" si="0"/>
        <v>63</v>
      </c>
      <c r="J32" s="87">
        <v>94</v>
      </c>
      <c r="K32" s="87">
        <v>14</v>
      </c>
      <c r="L32" s="87">
        <v>5</v>
      </c>
      <c r="M32" s="87">
        <v>0</v>
      </c>
      <c r="N32" s="87">
        <v>0</v>
      </c>
      <c r="O32" s="87">
        <v>6</v>
      </c>
      <c r="P32" s="87">
        <v>2</v>
      </c>
      <c r="Q32" s="88">
        <f t="shared" si="1"/>
        <v>121</v>
      </c>
      <c r="R32" s="87">
        <f t="shared" si="9"/>
        <v>139</v>
      </c>
      <c r="S32" s="87">
        <f t="shared" si="2"/>
        <v>28</v>
      </c>
      <c r="T32" s="87">
        <f t="shared" si="3"/>
        <v>6</v>
      </c>
      <c r="U32" s="87">
        <f t="shared" si="4"/>
        <v>0</v>
      </c>
      <c r="V32" s="87">
        <f t="shared" si="5"/>
        <v>0</v>
      </c>
      <c r="W32" s="87">
        <f t="shared" si="6"/>
        <v>6</v>
      </c>
      <c r="X32" s="87">
        <f t="shared" si="7"/>
        <v>5</v>
      </c>
      <c r="Y32" s="88">
        <f t="shared" si="8"/>
        <v>184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52</v>
      </c>
      <c r="C33" s="87">
        <v>9</v>
      </c>
      <c r="D33" s="87">
        <v>2</v>
      </c>
      <c r="E33" s="87">
        <v>0</v>
      </c>
      <c r="F33" s="87">
        <v>1</v>
      </c>
      <c r="G33" s="87">
        <v>1</v>
      </c>
      <c r="H33" s="87">
        <v>3</v>
      </c>
      <c r="I33" s="88">
        <f t="shared" si="0"/>
        <v>68</v>
      </c>
      <c r="J33" s="87">
        <v>84</v>
      </c>
      <c r="K33" s="87">
        <v>9</v>
      </c>
      <c r="L33" s="87">
        <v>0</v>
      </c>
      <c r="M33" s="87">
        <v>1</v>
      </c>
      <c r="N33" s="87">
        <v>1</v>
      </c>
      <c r="O33" s="87">
        <v>3</v>
      </c>
      <c r="P33" s="87">
        <v>1</v>
      </c>
      <c r="Q33" s="88">
        <f t="shared" si="1"/>
        <v>99</v>
      </c>
      <c r="R33" s="87">
        <f t="shared" si="9"/>
        <v>136</v>
      </c>
      <c r="S33" s="87">
        <f t="shared" si="2"/>
        <v>18</v>
      </c>
      <c r="T33" s="87">
        <f t="shared" si="3"/>
        <v>2</v>
      </c>
      <c r="U33" s="87">
        <f t="shared" si="4"/>
        <v>1</v>
      </c>
      <c r="V33" s="87">
        <f t="shared" si="5"/>
        <v>2</v>
      </c>
      <c r="W33" s="87">
        <f t="shared" si="6"/>
        <v>4</v>
      </c>
      <c r="X33" s="87">
        <f t="shared" si="7"/>
        <v>4</v>
      </c>
      <c r="Y33" s="88">
        <f t="shared" si="8"/>
        <v>167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35</v>
      </c>
      <c r="C34" s="87">
        <v>6</v>
      </c>
      <c r="D34" s="87">
        <v>1</v>
      </c>
      <c r="E34" s="87">
        <v>0</v>
      </c>
      <c r="F34" s="87">
        <v>1</v>
      </c>
      <c r="G34" s="87">
        <v>0</v>
      </c>
      <c r="H34" s="87">
        <v>4</v>
      </c>
      <c r="I34" s="88">
        <f t="shared" si="0"/>
        <v>47</v>
      </c>
      <c r="J34" s="87">
        <v>81</v>
      </c>
      <c r="K34" s="87">
        <v>15</v>
      </c>
      <c r="L34" s="87">
        <v>3</v>
      </c>
      <c r="M34" s="87">
        <v>0</v>
      </c>
      <c r="N34" s="87">
        <v>0</v>
      </c>
      <c r="O34" s="87">
        <v>3</v>
      </c>
      <c r="P34" s="87">
        <v>2</v>
      </c>
      <c r="Q34" s="88">
        <f t="shared" si="1"/>
        <v>104</v>
      </c>
      <c r="R34" s="87">
        <f t="shared" si="9"/>
        <v>116</v>
      </c>
      <c r="S34" s="87">
        <f t="shared" si="2"/>
        <v>21</v>
      </c>
      <c r="T34" s="87">
        <f t="shared" si="3"/>
        <v>4</v>
      </c>
      <c r="U34" s="87">
        <f t="shared" si="4"/>
        <v>0</v>
      </c>
      <c r="V34" s="87">
        <f t="shared" si="5"/>
        <v>1</v>
      </c>
      <c r="W34" s="87">
        <f t="shared" si="6"/>
        <v>3</v>
      </c>
      <c r="X34" s="87">
        <f t="shared" si="7"/>
        <v>6</v>
      </c>
      <c r="Y34" s="88">
        <f t="shared" si="8"/>
        <v>151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40</v>
      </c>
      <c r="C35" s="87">
        <v>4</v>
      </c>
      <c r="D35" s="87">
        <v>1</v>
      </c>
      <c r="E35" s="87">
        <v>0</v>
      </c>
      <c r="F35" s="87">
        <v>0</v>
      </c>
      <c r="G35" s="87">
        <v>2</v>
      </c>
      <c r="H35" s="87">
        <v>3</v>
      </c>
      <c r="I35" s="88">
        <f t="shared" si="0"/>
        <v>50</v>
      </c>
      <c r="J35" s="87">
        <v>73</v>
      </c>
      <c r="K35" s="87">
        <v>17</v>
      </c>
      <c r="L35" s="87">
        <v>4</v>
      </c>
      <c r="M35" s="87">
        <v>0</v>
      </c>
      <c r="N35" s="87">
        <v>1</v>
      </c>
      <c r="O35" s="87">
        <v>2</v>
      </c>
      <c r="P35" s="87">
        <v>3</v>
      </c>
      <c r="Q35" s="88">
        <f t="shared" si="1"/>
        <v>100</v>
      </c>
      <c r="R35" s="87">
        <f t="shared" si="9"/>
        <v>113</v>
      </c>
      <c r="S35" s="87">
        <f t="shared" si="2"/>
        <v>21</v>
      </c>
      <c r="T35" s="87">
        <f t="shared" si="3"/>
        <v>5</v>
      </c>
      <c r="U35" s="87">
        <f t="shared" si="4"/>
        <v>0</v>
      </c>
      <c r="V35" s="87">
        <f t="shared" si="5"/>
        <v>1</v>
      </c>
      <c r="W35" s="87">
        <f t="shared" si="6"/>
        <v>4</v>
      </c>
      <c r="X35" s="87">
        <f t="shared" si="7"/>
        <v>6</v>
      </c>
      <c r="Y35" s="88">
        <f t="shared" si="8"/>
        <v>150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61</v>
      </c>
      <c r="C36" s="87">
        <v>4</v>
      </c>
      <c r="D36" s="87">
        <v>2</v>
      </c>
      <c r="E36" s="87">
        <v>0</v>
      </c>
      <c r="F36" s="87">
        <v>4</v>
      </c>
      <c r="G36" s="87">
        <v>0</v>
      </c>
      <c r="H36" s="87">
        <v>2</v>
      </c>
      <c r="I36" s="88">
        <f t="shared" si="0"/>
        <v>73</v>
      </c>
      <c r="J36" s="87">
        <v>86</v>
      </c>
      <c r="K36" s="87">
        <v>17</v>
      </c>
      <c r="L36" s="87">
        <v>3</v>
      </c>
      <c r="M36" s="87">
        <v>0</v>
      </c>
      <c r="N36" s="87">
        <v>2</v>
      </c>
      <c r="O36" s="87">
        <v>0</v>
      </c>
      <c r="P36" s="87">
        <v>0</v>
      </c>
      <c r="Q36" s="88">
        <f t="shared" si="1"/>
        <v>108</v>
      </c>
      <c r="R36" s="87">
        <f t="shared" si="9"/>
        <v>147</v>
      </c>
      <c r="S36" s="87">
        <f t="shared" si="2"/>
        <v>21</v>
      </c>
      <c r="T36" s="87">
        <f t="shared" si="3"/>
        <v>5</v>
      </c>
      <c r="U36" s="87">
        <f t="shared" si="4"/>
        <v>0</v>
      </c>
      <c r="V36" s="87">
        <f t="shared" si="5"/>
        <v>6</v>
      </c>
      <c r="W36" s="87">
        <f t="shared" si="6"/>
        <v>0</v>
      </c>
      <c r="X36" s="87">
        <f t="shared" si="7"/>
        <v>2</v>
      </c>
      <c r="Y36" s="88">
        <f t="shared" si="8"/>
        <v>181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48</v>
      </c>
      <c r="C37" s="87">
        <v>7</v>
      </c>
      <c r="D37" s="87">
        <v>0</v>
      </c>
      <c r="E37" s="87">
        <v>0</v>
      </c>
      <c r="F37" s="87">
        <v>0</v>
      </c>
      <c r="G37" s="87">
        <v>1</v>
      </c>
      <c r="H37" s="87">
        <v>2</v>
      </c>
      <c r="I37" s="88">
        <f t="shared" si="0"/>
        <v>58</v>
      </c>
      <c r="J37" s="87">
        <v>60</v>
      </c>
      <c r="K37" s="87">
        <v>11</v>
      </c>
      <c r="L37" s="87">
        <v>4</v>
      </c>
      <c r="M37" s="87">
        <v>0</v>
      </c>
      <c r="N37" s="87">
        <v>2</v>
      </c>
      <c r="O37" s="87">
        <v>0</v>
      </c>
      <c r="P37" s="87">
        <v>3</v>
      </c>
      <c r="Q37" s="88">
        <f t="shared" si="1"/>
        <v>80</v>
      </c>
      <c r="R37" s="87">
        <f t="shared" si="9"/>
        <v>108</v>
      </c>
      <c r="S37" s="87">
        <f t="shared" si="2"/>
        <v>18</v>
      </c>
      <c r="T37" s="87">
        <f t="shared" si="3"/>
        <v>4</v>
      </c>
      <c r="U37" s="87">
        <f t="shared" si="4"/>
        <v>0</v>
      </c>
      <c r="V37" s="87">
        <f t="shared" si="5"/>
        <v>2</v>
      </c>
      <c r="W37" s="87">
        <f t="shared" si="6"/>
        <v>1</v>
      </c>
      <c r="X37" s="87">
        <f t="shared" si="7"/>
        <v>5</v>
      </c>
      <c r="Y37" s="88">
        <f t="shared" si="8"/>
        <v>138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62</v>
      </c>
      <c r="C38" s="87">
        <v>5</v>
      </c>
      <c r="D38" s="87">
        <v>0</v>
      </c>
      <c r="E38" s="87">
        <v>0</v>
      </c>
      <c r="F38" s="87">
        <v>1</v>
      </c>
      <c r="G38" s="87">
        <v>0</v>
      </c>
      <c r="H38" s="87">
        <v>2</v>
      </c>
      <c r="I38" s="88">
        <f t="shared" si="0"/>
        <v>70</v>
      </c>
      <c r="J38" s="87">
        <v>78</v>
      </c>
      <c r="K38" s="87">
        <v>15</v>
      </c>
      <c r="L38" s="87">
        <v>2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95</v>
      </c>
      <c r="R38" s="87">
        <f t="shared" si="9"/>
        <v>140</v>
      </c>
      <c r="S38" s="87">
        <f t="shared" si="2"/>
        <v>20</v>
      </c>
      <c r="T38" s="87">
        <f t="shared" si="3"/>
        <v>2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2</v>
      </c>
      <c r="Y38" s="88">
        <f t="shared" si="8"/>
        <v>165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49</v>
      </c>
      <c r="C39" s="87">
        <v>5</v>
      </c>
      <c r="D39" s="87">
        <v>1</v>
      </c>
      <c r="E39" s="87">
        <v>0</v>
      </c>
      <c r="F39" s="87">
        <v>0</v>
      </c>
      <c r="G39" s="87">
        <v>0</v>
      </c>
      <c r="H39" s="87">
        <v>4</v>
      </c>
      <c r="I39" s="88">
        <f t="shared" si="0"/>
        <v>59</v>
      </c>
      <c r="J39" s="87">
        <v>91</v>
      </c>
      <c r="K39" s="87">
        <v>18</v>
      </c>
      <c r="L39" s="87">
        <v>3</v>
      </c>
      <c r="M39" s="87">
        <v>0</v>
      </c>
      <c r="N39" s="87">
        <v>1</v>
      </c>
      <c r="O39" s="87">
        <v>4</v>
      </c>
      <c r="P39" s="87">
        <v>0</v>
      </c>
      <c r="Q39" s="88">
        <f t="shared" si="1"/>
        <v>117</v>
      </c>
      <c r="R39" s="87">
        <f t="shared" si="9"/>
        <v>140</v>
      </c>
      <c r="S39" s="87">
        <f t="shared" si="2"/>
        <v>23</v>
      </c>
      <c r="T39" s="87">
        <f t="shared" si="3"/>
        <v>4</v>
      </c>
      <c r="U39" s="87">
        <f t="shared" si="4"/>
        <v>0</v>
      </c>
      <c r="V39" s="87">
        <f t="shared" si="5"/>
        <v>1</v>
      </c>
      <c r="W39" s="87">
        <f t="shared" si="6"/>
        <v>4</v>
      </c>
      <c r="X39" s="87">
        <f t="shared" si="7"/>
        <v>4</v>
      </c>
      <c r="Y39" s="88">
        <f t="shared" si="8"/>
        <v>176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67</v>
      </c>
      <c r="C40" s="87">
        <v>7</v>
      </c>
      <c r="D40" s="87">
        <v>2</v>
      </c>
      <c r="E40" s="87">
        <v>0</v>
      </c>
      <c r="F40" s="87">
        <v>0</v>
      </c>
      <c r="G40" s="87">
        <v>1</v>
      </c>
      <c r="H40" s="87">
        <v>1</v>
      </c>
      <c r="I40" s="88">
        <f t="shared" si="0"/>
        <v>78</v>
      </c>
      <c r="J40" s="87">
        <v>88</v>
      </c>
      <c r="K40" s="87">
        <v>21</v>
      </c>
      <c r="L40" s="87">
        <v>4</v>
      </c>
      <c r="M40" s="87">
        <v>1</v>
      </c>
      <c r="N40" s="87">
        <v>0</v>
      </c>
      <c r="O40" s="87">
        <v>1</v>
      </c>
      <c r="P40" s="87">
        <v>3</v>
      </c>
      <c r="Q40" s="88">
        <f t="shared" si="1"/>
        <v>118</v>
      </c>
      <c r="R40" s="87">
        <f t="shared" si="9"/>
        <v>155</v>
      </c>
      <c r="S40" s="87">
        <f t="shared" si="2"/>
        <v>28</v>
      </c>
      <c r="T40" s="87">
        <f t="shared" si="3"/>
        <v>6</v>
      </c>
      <c r="U40" s="87">
        <f t="shared" si="4"/>
        <v>1</v>
      </c>
      <c r="V40" s="87">
        <f t="shared" si="5"/>
        <v>0</v>
      </c>
      <c r="W40" s="87">
        <f t="shared" si="6"/>
        <v>2</v>
      </c>
      <c r="X40" s="87">
        <f t="shared" si="7"/>
        <v>4</v>
      </c>
      <c r="Y40" s="88">
        <f t="shared" si="8"/>
        <v>196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68</v>
      </c>
      <c r="C41" s="87">
        <v>8</v>
      </c>
      <c r="D41" s="87">
        <v>1</v>
      </c>
      <c r="E41" s="87">
        <v>0</v>
      </c>
      <c r="F41" s="87">
        <v>1</v>
      </c>
      <c r="G41" s="87">
        <v>3</v>
      </c>
      <c r="H41" s="87">
        <v>3</v>
      </c>
      <c r="I41" s="88">
        <f t="shared" si="0"/>
        <v>84</v>
      </c>
      <c r="J41" s="87">
        <v>72</v>
      </c>
      <c r="K41" s="87">
        <v>11</v>
      </c>
      <c r="L41" s="87">
        <v>1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85</v>
      </c>
      <c r="R41" s="87">
        <f t="shared" si="9"/>
        <v>140</v>
      </c>
      <c r="S41" s="87">
        <f t="shared" si="2"/>
        <v>19</v>
      </c>
      <c r="T41" s="87">
        <f t="shared" si="3"/>
        <v>2</v>
      </c>
      <c r="U41" s="87">
        <f t="shared" si="4"/>
        <v>0</v>
      </c>
      <c r="V41" s="87">
        <f t="shared" si="5"/>
        <v>1</v>
      </c>
      <c r="W41" s="87">
        <f t="shared" si="6"/>
        <v>3</v>
      </c>
      <c r="X41" s="87">
        <f t="shared" si="7"/>
        <v>4</v>
      </c>
      <c r="Y41" s="88">
        <f t="shared" si="8"/>
        <v>169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72</v>
      </c>
      <c r="C42" s="87">
        <v>11</v>
      </c>
      <c r="D42" s="87">
        <v>2</v>
      </c>
      <c r="E42" s="87">
        <v>0</v>
      </c>
      <c r="F42" s="87">
        <v>2</v>
      </c>
      <c r="G42" s="87">
        <v>2</v>
      </c>
      <c r="H42" s="87">
        <v>10</v>
      </c>
      <c r="I42" s="88">
        <f t="shared" si="0"/>
        <v>99</v>
      </c>
      <c r="J42" s="87">
        <v>75</v>
      </c>
      <c r="K42" s="87">
        <v>8</v>
      </c>
      <c r="L42" s="87">
        <v>0</v>
      </c>
      <c r="M42" s="87">
        <v>0</v>
      </c>
      <c r="N42" s="87">
        <v>1</v>
      </c>
      <c r="O42" s="87">
        <v>1</v>
      </c>
      <c r="P42" s="87">
        <v>3</v>
      </c>
      <c r="Q42" s="88">
        <f t="shared" si="1"/>
        <v>88</v>
      </c>
      <c r="R42" s="87">
        <f t="shared" si="9"/>
        <v>147</v>
      </c>
      <c r="S42" s="87">
        <f t="shared" si="2"/>
        <v>19</v>
      </c>
      <c r="T42" s="87">
        <f t="shared" si="3"/>
        <v>2</v>
      </c>
      <c r="U42" s="87">
        <f t="shared" si="4"/>
        <v>0</v>
      </c>
      <c r="V42" s="87">
        <f t="shared" si="5"/>
        <v>3</v>
      </c>
      <c r="W42" s="87">
        <f t="shared" si="6"/>
        <v>3</v>
      </c>
      <c r="X42" s="87">
        <f t="shared" si="7"/>
        <v>13</v>
      </c>
      <c r="Y42" s="88">
        <f t="shared" si="8"/>
        <v>187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78</v>
      </c>
      <c r="C43" s="87">
        <v>12</v>
      </c>
      <c r="D43" s="87">
        <v>0</v>
      </c>
      <c r="E43" s="87">
        <v>0</v>
      </c>
      <c r="F43" s="87">
        <v>1</v>
      </c>
      <c r="G43" s="87">
        <v>1</v>
      </c>
      <c r="H43" s="87">
        <v>4</v>
      </c>
      <c r="I43" s="88">
        <f t="shared" si="0"/>
        <v>96</v>
      </c>
      <c r="J43" s="87">
        <v>80</v>
      </c>
      <c r="K43" s="87">
        <v>13</v>
      </c>
      <c r="L43" s="87">
        <v>4</v>
      </c>
      <c r="M43" s="87">
        <v>0</v>
      </c>
      <c r="N43" s="87">
        <v>1</v>
      </c>
      <c r="O43" s="87">
        <v>3</v>
      </c>
      <c r="P43" s="87">
        <v>2</v>
      </c>
      <c r="Q43" s="88">
        <f t="shared" si="1"/>
        <v>103</v>
      </c>
      <c r="R43" s="87">
        <f t="shared" si="9"/>
        <v>158</v>
      </c>
      <c r="S43" s="87">
        <f t="shared" si="2"/>
        <v>25</v>
      </c>
      <c r="T43" s="87">
        <f t="shared" si="3"/>
        <v>4</v>
      </c>
      <c r="U43" s="87">
        <f t="shared" si="4"/>
        <v>0</v>
      </c>
      <c r="V43" s="87">
        <f t="shared" si="5"/>
        <v>2</v>
      </c>
      <c r="W43" s="87">
        <f t="shared" si="6"/>
        <v>4</v>
      </c>
      <c r="X43" s="87">
        <f t="shared" si="7"/>
        <v>6</v>
      </c>
      <c r="Y43" s="88">
        <f t="shared" si="8"/>
        <v>199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71</v>
      </c>
      <c r="C44" s="87">
        <v>13</v>
      </c>
      <c r="D44" s="87">
        <v>1</v>
      </c>
      <c r="E44" s="87">
        <v>0</v>
      </c>
      <c r="F44" s="87">
        <v>2</v>
      </c>
      <c r="G44" s="87">
        <v>0</v>
      </c>
      <c r="H44" s="87">
        <v>6</v>
      </c>
      <c r="I44" s="88">
        <f t="shared" si="0"/>
        <v>93</v>
      </c>
      <c r="J44" s="87">
        <v>112</v>
      </c>
      <c r="K44" s="87">
        <v>25</v>
      </c>
      <c r="L44" s="87">
        <v>5</v>
      </c>
      <c r="M44" s="87">
        <v>0</v>
      </c>
      <c r="N44" s="87">
        <v>1</v>
      </c>
      <c r="O44" s="87">
        <v>1</v>
      </c>
      <c r="P44" s="87">
        <v>3</v>
      </c>
      <c r="Q44" s="88">
        <f t="shared" si="1"/>
        <v>147</v>
      </c>
      <c r="R44" s="87">
        <f t="shared" si="9"/>
        <v>183</v>
      </c>
      <c r="S44" s="87">
        <f t="shared" si="2"/>
        <v>38</v>
      </c>
      <c r="T44" s="87">
        <f t="shared" si="3"/>
        <v>6</v>
      </c>
      <c r="U44" s="87">
        <f t="shared" si="4"/>
        <v>0</v>
      </c>
      <c r="V44" s="87">
        <f t="shared" si="5"/>
        <v>3</v>
      </c>
      <c r="W44" s="87">
        <f t="shared" si="6"/>
        <v>1</v>
      </c>
      <c r="X44" s="87">
        <f t="shared" si="7"/>
        <v>9</v>
      </c>
      <c r="Y44" s="88">
        <f t="shared" si="8"/>
        <v>240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88</v>
      </c>
      <c r="C45" s="87">
        <v>10</v>
      </c>
      <c r="D45" s="87">
        <v>2</v>
      </c>
      <c r="E45" s="87">
        <v>0</v>
      </c>
      <c r="F45" s="87">
        <v>0</v>
      </c>
      <c r="G45" s="87">
        <v>0</v>
      </c>
      <c r="H45" s="87">
        <v>8</v>
      </c>
      <c r="I45" s="88">
        <f t="shared" si="0"/>
        <v>108</v>
      </c>
      <c r="J45" s="87">
        <v>78</v>
      </c>
      <c r="K45" s="87">
        <v>10</v>
      </c>
      <c r="L45" s="87">
        <v>1</v>
      </c>
      <c r="M45" s="87">
        <v>0</v>
      </c>
      <c r="N45" s="87">
        <v>1</v>
      </c>
      <c r="O45" s="87">
        <v>3</v>
      </c>
      <c r="P45" s="87">
        <v>4</v>
      </c>
      <c r="Q45" s="88">
        <f t="shared" si="1"/>
        <v>97</v>
      </c>
      <c r="R45" s="87">
        <f t="shared" si="9"/>
        <v>166</v>
      </c>
      <c r="S45" s="87">
        <f t="shared" si="2"/>
        <v>20</v>
      </c>
      <c r="T45" s="87">
        <f t="shared" si="3"/>
        <v>3</v>
      </c>
      <c r="U45" s="87">
        <f t="shared" si="4"/>
        <v>0</v>
      </c>
      <c r="V45" s="87">
        <f t="shared" si="5"/>
        <v>1</v>
      </c>
      <c r="W45" s="87">
        <f t="shared" si="6"/>
        <v>3</v>
      </c>
      <c r="X45" s="87">
        <f t="shared" si="7"/>
        <v>12</v>
      </c>
      <c r="Y45" s="88">
        <f t="shared" si="8"/>
        <v>205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79</v>
      </c>
      <c r="C46" s="87">
        <v>13</v>
      </c>
      <c r="D46" s="87">
        <v>0</v>
      </c>
      <c r="E46" s="87">
        <v>0</v>
      </c>
      <c r="F46" s="87">
        <v>0</v>
      </c>
      <c r="G46" s="87">
        <v>0</v>
      </c>
      <c r="H46" s="87">
        <v>4</v>
      </c>
      <c r="I46" s="88">
        <f t="shared" si="0"/>
        <v>96</v>
      </c>
      <c r="J46" s="87">
        <v>93</v>
      </c>
      <c r="K46" s="87">
        <v>11</v>
      </c>
      <c r="L46" s="87">
        <v>0</v>
      </c>
      <c r="M46" s="87">
        <v>0</v>
      </c>
      <c r="N46" s="87">
        <v>1</v>
      </c>
      <c r="O46" s="87">
        <v>0</v>
      </c>
      <c r="P46" s="87">
        <v>1</v>
      </c>
      <c r="Q46" s="88">
        <f t="shared" si="1"/>
        <v>106</v>
      </c>
      <c r="R46" s="87">
        <f t="shared" si="9"/>
        <v>172</v>
      </c>
      <c r="S46" s="87">
        <f t="shared" si="2"/>
        <v>24</v>
      </c>
      <c r="T46" s="87">
        <f t="shared" si="3"/>
        <v>0</v>
      </c>
      <c r="U46" s="87">
        <f t="shared" si="4"/>
        <v>0</v>
      </c>
      <c r="V46" s="87">
        <f t="shared" si="5"/>
        <v>1</v>
      </c>
      <c r="W46" s="87">
        <f t="shared" si="6"/>
        <v>0</v>
      </c>
      <c r="X46" s="87">
        <f t="shared" si="7"/>
        <v>5</v>
      </c>
      <c r="Y46" s="88">
        <f t="shared" si="8"/>
        <v>202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100</v>
      </c>
      <c r="C47" s="87">
        <v>16</v>
      </c>
      <c r="D47" s="87">
        <v>2</v>
      </c>
      <c r="E47" s="87">
        <v>0</v>
      </c>
      <c r="F47" s="87">
        <v>1</v>
      </c>
      <c r="G47" s="87">
        <v>0</v>
      </c>
      <c r="H47" s="87">
        <v>5</v>
      </c>
      <c r="I47" s="88">
        <f t="shared" si="0"/>
        <v>124</v>
      </c>
      <c r="J47" s="87">
        <v>90</v>
      </c>
      <c r="K47" s="87">
        <v>15</v>
      </c>
      <c r="L47" s="87">
        <v>2</v>
      </c>
      <c r="M47" s="87">
        <v>0</v>
      </c>
      <c r="N47" s="87">
        <v>0</v>
      </c>
      <c r="O47" s="87">
        <v>2</v>
      </c>
      <c r="P47" s="87">
        <v>4</v>
      </c>
      <c r="Q47" s="88">
        <f t="shared" si="1"/>
        <v>113</v>
      </c>
      <c r="R47" s="87">
        <f t="shared" si="9"/>
        <v>190</v>
      </c>
      <c r="S47" s="87">
        <f t="shared" si="2"/>
        <v>31</v>
      </c>
      <c r="T47" s="87">
        <f t="shared" si="3"/>
        <v>4</v>
      </c>
      <c r="U47" s="87">
        <f t="shared" si="4"/>
        <v>0</v>
      </c>
      <c r="V47" s="87">
        <f t="shared" si="5"/>
        <v>1</v>
      </c>
      <c r="W47" s="87">
        <f t="shared" si="6"/>
        <v>2</v>
      </c>
      <c r="X47" s="87">
        <f t="shared" si="7"/>
        <v>9</v>
      </c>
      <c r="Y47" s="88">
        <f t="shared" si="8"/>
        <v>237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115</v>
      </c>
      <c r="C48" s="87">
        <v>12</v>
      </c>
      <c r="D48" s="87">
        <v>0</v>
      </c>
      <c r="E48" s="87">
        <v>0</v>
      </c>
      <c r="F48" s="87">
        <v>0</v>
      </c>
      <c r="G48" s="87">
        <v>2</v>
      </c>
      <c r="H48" s="87">
        <v>11</v>
      </c>
      <c r="I48" s="88">
        <f t="shared" si="0"/>
        <v>140</v>
      </c>
      <c r="J48" s="87">
        <v>87</v>
      </c>
      <c r="K48" s="87">
        <v>13</v>
      </c>
      <c r="L48" s="87">
        <v>4</v>
      </c>
      <c r="M48" s="87">
        <v>0</v>
      </c>
      <c r="N48" s="87">
        <v>2</v>
      </c>
      <c r="O48" s="87">
        <v>5</v>
      </c>
      <c r="P48" s="87">
        <v>3</v>
      </c>
      <c r="Q48" s="88">
        <f t="shared" si="1"/>
        <v>114</v>
      </c>
      <c r="R48" s="87">
        <f t="shared" si="9"/>
        <v>202</v>
      </c>
      <c r="S48" s="87">
        <f t="shared" si="2"/>
        <v>25</v>
      </c>
      <c r="T48" s="87">
        <f t="shared" si="3"/>
        <v>4</v>
      </c>
      <c r="U48" s="87">
        <f t="shared" si="4"/>
        <v>0</v>
      </c>
      <c r="V48" s="87">
        <f t="shared" si="5"/>
        <v>2</v>
      </c>
      <c r="W48" s="87">
        <f t="shared" si="6"/>
        <v>7</v>
      </c>
      <c r="X48" s="87">
        <f t="shared" si="7"/>
        <v>14</v>
      </c>
      <c r="Y48" s="88">
        <f t="shared" si="8"/>
        <v>254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115</v>
      </c>
      <c r="C49" s="87">
        <v>10</v>
      </c>
      <c r="D49" s="87">
        <v>2</v>
      </c>
      <c r="E49" s="87">
        <v>0</v>
      </c>
      <c r="F49" s="87">
        <v>0</v>
      </c>
      <c r="G49" s="87">
        <v>2</v>
      </c>
      <c r="H49" s="87">
        <v>14</v>
      </c>
      <c r="I49" s="88">
        <f t="shared" si="0"/>
        <v>143</v>
      </c>
      <c r="J49" s="87">
        <v>77</v>
      </c>
      <c r="K49" s="87">
        <v>12</v>
      </c>
      <c r="L49" s="87">
        <v>1</v>
      </c>
      <c r="M49" s="87">
        <v>1</v>
      </c>
      <c r="N49" s="87">
        <v>0</v>
      </c>
      <c r="O49" s="87">
        <v>1</v>
      </c>
      <c r="P49" s="87">
        <v>6</v>
      </c>
      <c r="Q49" s="88">
        <f t="shared" si="1"/>
        <v>98</v>
      </c>
      <c r="R49" s="87">
        <f t="shared" si="9"/>
        <v>192</v>
      </c>
      <c r="S49" s="87">
        <f t="shared" si="2"/>
        <v>22</v>
      </c>
      <c r="T49" s="87">
        <f t="shared" si="3"/>
        <v>3</v>
      </c>
      <c r="U49" s="87">
        <f t="shared" si="4"/>
        <v>1</v>
      </c>
      <c r="V49" s="87">
        <f t="shared" si="5"/>
        <v>0</v>
      </c>
      <c r="W49" s="87">
        <f t="shared" si="6"/>
        <v>3</v>
      </c>
      <c r="X49" s="87">
        <f t="shared" si="7"/>
        <v>20</v>
      </c>
      <c r="Y49" s="88">
        <f t="shared" si="8"/>
        <v>241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131</v>
      </c>
      <c r="C50" s="87">
        <v>13</v>
      </c>
      <c r="D50" s="87">
        <v>1</v>
      </c>
      <c r="E50" s="87">
        <v>0</v>
      </c>
      <c r="F50" s="87">
        <v>1</v>
      </c>
      <c r="G50" s="87">
        <v>3</v>
      </c>
      <c r="H50" s="87">
        <v>9</v>
      </c>
      <c r="I50" s="88">
        <f t="shared" si="0"/>
        <v>158</v>
      </c>
      <c r="J50" s="87">
        <v>87</v>
      </c>
      <c r="K50" s="87">
        <v>5</v>
      </c>
      <c r="L50" s="87">
        <v>1</v>
      </c>
      <c r="M50" s="87">
        <v>0</v>
      </c>
      <c r="N50" s="87">
        <v>1</v>
      </c>
      <c r="O50" s="87">
        <v>0</v>
      </c>
      <c r="P50" s="87">
        <v>7</v>
      </c>
      <c r="Q50" s="88">
        <f t="shared" si="1"/>
        <v>101</v>
      </c>
      <c r="R50" s="87">
        <f t="shared" si="9"/>
        <v>218</v>
      </c>
      <c r="S50" s="87">
        <f t="shared" si="2"/>
        <v>18</v>
      </c>
      <c r="T50" s="87">
        <f t="shared" si="3"/>
        <v>2</v>
      </c>
      <c r="U50" s="87">
        <f t="shared" si="4"/>
        <v>0</v>
      </c>
      <c r="V50" s="87">
        <f t="shared" si="5"/>
        <v>2</v>
      </c>
      <c r="W50" s="87">
        <f t="shared" si="6"/>
        <v>3</v>
      </c>
      <c r="X50" s="87">
        <f t="shared" si="7"/>
        <v>16</v>
      </c>
      <c r="Y50" s="88">
        <f t="shared" si="8"/>
        <v>259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99</v>
      </c>
      <c r="C51" s="87">
        <v>10</v>
      </c>
      <c r="D51" s="87">
        <v>0</v>
      </c>
      <c r="E51" s="87">
        <v>0</v>
      </c>
      <c r="F51" s="87">
        <v>1</v>
      </c>
      <c r="G51" s="87">
        <v>0</v>
      </c>
      <c r="H51" s="87">
        <v>7</v>
      </c>
      <c r="I51" s="88">
        <f t="shared" si="0"/>
        <v>117</v>
      </c>
      <c r="J51" s="87">
        <v>87</v>
      </c>
      <c r="K51" s="87">
        <v>13</v>
      </c>
      <c r="L51" s="87">
        <v>1</v>
      </c>
      <c r="M51" s="87">
        <v>0</v>
      </c>
      <c r="N51" s="87">
        <v>0</v>
      </c>
      <c r="O51" s="87">
        <v>2</v>
      </c>
      <c r="P51" s="87">
        <v>4</v>
      </c>
      <c r="Q51" s="88">
        <f t="shared" si="1"/>
        <v>107</v>
      </c>
      <c r="R51" s="87">
        <f t="shared" si="9"/>
        <v>186</v>
      </c>
      <c r="S51" s="87">
        <f t="shared" si="2"/>
        <v>23</v>
      </c>
      <c r="T51" s="87">
        <f t="shared" si="3"/>
        <v>1</v>
      </c>
      <c r="U51" s="87">
        <f t="shared" si="4"/>
        <v>0</v>
      </c>
      <c r="V51" s="87">
        <f t="shared" si="5"/>
        <v>1</v>
      </c>
      <c r="W51" s="87">
        <f t="shared" si="6"/>
        <v>2</v>
      </c>
      <c r="X51" s="87">
        <f t="shared" si="7"/>
        <v>11</v>
      </c>
      <c r="Y51" s="88">
        <f t="shared" si="8"/>
        <v>224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111</v>
      </c>
      <c r="C52" s="87">
        <v>5</v>
      </c>
      <c r="D52" s="87">
        <v>0</v>
      </c>
      <c r="E52" s="87">
        <v>0</v>
      </c>
      <c r="F52" s="87">
        <v>0</v>
      </c>
      <c r="G52" s="87">
        <v>3</v>
      </c>
      <c r="H52" s="87">
        <v>10</v>
      </c>
      <c r="I52" s="88">
        <f t="shared" si="0"/>
        <v>129</v>
      </c>
      <c r="J52" s="87">
        <v>84</v>
      </c>
      <c r="K52" s="87">
        <v>8</v>
      </c>
      <c r="L52" s="87">
        <v>0</v>
      </c>
      <c r="M52" s="87">
        <v>0</v>
      </c>
      <c r="N52" s="87">
        <v>0</v>
      </c>
      <c r="O52" s="87">
        <v>0</v>
      </c>
      <c r="P52" s="87">
        <v>5</v>
      </c>
      <c r="Q52" s="88">
        <f t="shared" si="1"/>
        <v>97</v>
      </c>
      <c r="R52" s="87">
        <f t="shared" si="9"/>
        <v>195</v>
      </c>
      <c r="S52" s="87">
        <f t="shared" si="2"/>
        <v>13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3</v>
      </c>
      <c r="X52" s="87">
        <f t="shared" si="7"/>
        <v>15</v>
      </c>
      <c r="Y52" s="88">
        <f t="shared" si="8"/>
        <v>226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106</v>
      </c>
      <c r="C53" s="87">
        <v>9</v>
      </c>
      <c r="D53" s="87">
        <v>0</v>
      </c>
      <c r="E53" s="87">
        <v>0</v>
      </c>
      <c r="F53" s="87">
        <v>1</v>
      </c>
      <c r="G53" s="87">
        <v>0</v>
      </c>
      <c r="H53" s="87">
        <v>6</v>
      </c>
      <c r="I53" s="88">
        <f t="shared" si="0"/>
        <v>122</v>
      </c>
      <c r="J53" s="87">
        <v>96</v>
      </c>
      <c r="K53" s="87">
        <v>3</v>
      </c>
      <c r="L53" s="87">
        <v>1</v>
      </c>
      <c r="M53" s="87">
        <v>0</v>
      </c>
      <c r="N53" s="87">
        <v>1</v>
      </c>
      <c r="O53" s="87">
        <v>0</v>
      </c>
      <c r="P53" s="87">
        <v>6</v>
      </c>
      <c r="Q53" s="88">
        <f t="shared" si="1"/>
        <v>107</v>
      </c>
      <c r="R53" s="87">
        <f t="shared" si="9"/>
        <v>202</v>
      </c>
      <c r="S53" s="87">
        <f t="shared" si="2"/>
        <v>12</v>
      </c>
      <c r="T53" s="87">
        <f t="shared" si="3"/>
        <v>1</v>
      </c>
      <c r="U53" s="87">
        <f t="shared" si="4"/>
        <v>0</v>
      </c>
      <c r="V53" s="87">
        <f t="shared" si="5"/>
        <v>2</v>
      </c>
      <c r="W53" s="87">
        <f t="shared" si="6"/>
        <v>0</v>
      </c>
      <c r="X53" s="87">
        <f t="shared" si="7"/>
        <v>12</v>
      </c>
      <c r="Y53" s="88">
        <f t="shared" si="8"/>
        <v>229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98</v>
      </c>
      <c r="C54" s="87">
        <v>7</v>
      </c>
      <c r="D54" s="87">
        <v>0</v>
      </c>
      <c r="E54" s="87">
        <v>0</v>
      </c>
      <c r="F54" s="87">
        <v>1</v>
      </c>
      <c r="G54" s="87">
        <v>0</v>
      </c>
      <c r="H54" s="87">
        <v>6</v>
      </c>
      <c r="I54" s="88">
        <f t="shared" si="0"/>
        <v>112</v>
      </c>
      <c r="J54" s="87">
        <v>80</v>
      </c>
      <c r="K54" s="87">
        <v>9</v>
      </c>
      <c r="L54" s="87">
        <v>1</v>
      </c>
      <c r="M54" s="87">
        <v>0</v>
      </c>
      <c r="N54" s="87">
        <v>1</v>
      </c>
      <c r="O54" s="87">
        <v>0</v>
      </c>
      <c r="P54" s="87">
        <v>9</v>
      </c>
      <c r="Q54" s="88">
        <f t="shared" si="1"/>
        <v>100</v>
      </c>
      <c r="R54" s="87">
        <f t="shared" si="9"/>
        <v>178</v>
      </c>
      <c r="S54" s="87">
        <f t="shared" si="2"/>
        <v>16</v>
      </c>
      <c r="T54" s="87">
        <f t="shared" si="3"/>
        <v>1</v>
      </c>
      <c r="U54" s="87">
        <f t="shared" si="4"/>
        <v>0</v>
      </c>
      <c r="V54" s="87">
        <f t="shared" si="5"/>
        <v>2</v>
      </c>
      <c r="W54" s="87">
        <f t="shared" si="6"/>
        <v>0</v>
      </c>
      <c r="X54" s="87">
        <f t="shared" si="7"/>
        <v>15</v>
      </c>
      <c r="Y54" s="88">
        <f t="shared" si="8"/>
        <v>212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82</v>
      </c>
      <c r="C55" s="87">
        <v>5</v>
      </c>
      <c r="D55" s="87">
        <v>1</v>
      </c>
      <c r="E55" s="87">
        <v>0</v>
      </c>
      <c r="F55" s="87">
        <v>0</v>
      </c>
      <c r="G55" s="87">
        <v>0</v>
      </c>
      <c r="H55" s="87">
        <v>5</v>
      </c>
      <c r="I55" s="88">
        <f t="shared" si="0"/>
        <v>93</v>
      </c>
      <c r="J55" s="87">
        <v>95</v>
      </c>
      <c r="K55" s="87">
        <v>11</v>
      </c>
      <c r="L55" s="87">
        <v>1</v>
      </c>
      <c r="M55" s="87">
        <v>0</v>
      </c>
      <c r="N55" s="87">
        <v>0</v>
      </c>
      <c r="O55" s="87">
        <v>0</v>
      </c>
      <c r="P55" s="87">
        <v>5</v>
      </c>
      <c r="Q55" s="88">
        <f t="shared" si="1"/>
        <v>112</v>
      </c>
      <c r="R55" s="87">
        <f t="shared" si="9"/>
        <v>177</v>
      </c>
      <c r="S55" s="87">
        <f t="shared" si="2"/>
        <v>16</v>
      </c>
      <c r="T55" s="87">
        <f t="shared" si="3"/>
        <v>2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10</v>
      </c>
      <c r="Y55" s="88">
        <f t="shared" si="8"/>
        <v>205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67</v>
      </c>
      <c r="C56" s="87">
        <v>5</v>
      </c>
      <c r="D56" s="87">
        <v>1</v>
      </c>
      <c r="E56" s="87">
        <v>0</v>
      </c>
      <c r="F56" s="87">
        <v>0</v>
      </c>
      <c r="G56" s="87">
        <v>1</v>
      </c>
      <c r="H56" s="87">
        <v>5</v>
      </c>
      <c r="I56" s="88">
        <f t="shared" si="0"/>
        <v>79</v>
      </c>
      <c r="J56" s="87">
        <v>116</v>
      </c>
      <c r="K56" s="87">
        <v>7</v>
      </c>
      <c r="L56" s="87">
        <v>1</v>
      </c>
      <c r="M56" s="87">
        <v>0</v>
      </c>
      <c r="N56" s="87">
        <v>1</v>
      </c>
      <c r="O56" s="87">
        <v>4</v>
      </c>
      <c r="P56" s="87">
        <v>2</v>
      </c>
      <c r="Q56" s="88">
        <f t="shared" si="1"/>
        <v>131</v>
      </c>
      <c r="R56" s="87">
        <f t="shared" si="9"/>
        <v>183</v>
      </c>
      <c r="S56" s="87">
        <f t="shared" si="2"/>
        <v>12</v>
      </c>
      <c r="T56" s="87">
        <f t="shared" si="3"/>
        <v>2</v>
      </c>
      <c r="U56" s="87">
        <f t="shared" si="4"/>
        <v>0</v>
      </c>
      <c r="V56" s="87">
        <f t="shared" si="5"/>
        <v>1</v>
      </c>
      <c r="W56" s="87">
        <f t="shared" si="6"/>
        <v>5</v>
      </c>
      <c r="X56" s="87">
        <f t="shared" si="7"/>
        <v>7</v>
      </c>
      <c r="Y56" s="88">
        <f t="shared" si="8"/>
        <v>210</v>
      </c>
    </row>
    <row r="57" spans="1:25" ht="13.5" customHeight="1" thickTop="1" thickBot="1" x14ac:dyDescent="0.25">
      <c r="A57" s="116" t="s">
        <v>4</v>
      </c>
      <c r="B57" s="339" t="s">
        <v>5</v>
      </c>
      <c r="C57" s="340"/>
      <c r="D57" s="340"/>
      <c r="E57" s="340"/>
      <c r="F57" s="340"/>
      <c r="G57" s="340"/>
      <c r="H57" s="341"/>
      <c r="I57" s="55" t="s">
        <v>7</v>
      </c>
      <c r="J57" s="339" t="s">
        <v>5</v>
      </c>
      <c r="K57" s="340"/>
      <c r="L57" s="340"/>
      <c r="M57" s="340"/>
      <c r="N57" s="340"/>
      <c r="O57" s="340"/>
      <c r="P57" s="341"/>
      <c r="Q57" s="55" t="s">
        <v>7</v>
      </c>
      <c r="R57" s="339" t="s">
        <v>5</v>
      </c>
      <c r="S57" s="340"/>
      <c r="T57" s="340"/>
      <c r="U57" s="340"/>
      <c r="V57" s="340"/>
      <c r="W57" s="340"/>
      <c r="X57" s="341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80</v>
      </c>
      <c r="C58" s="64">
        <f t="shared" si="11"/>
        <v>12</v>
      </c>
      <c r="D58" s="64">
        <f t="shared" si="11"/>
        <v>3</v>
      </c>
      <c r="E58" s="64">
        <f t="shared" si="11"/>
        <v>0</v>
      </c>
      <c r="F58" s="64">
        <f t="shared" si="11"/>
        <v>2</v>
      </c>
      <c r="G58" s="64">
        <f t="shared" si="11"/>
        <v>0</v>
      </c>
      <c r="H58" s="64">
        <f t="shared" si="11"/>
        <v>18</v>
      </c>
      <c r="I58" s="84">
        <f t="shared" ref="I58:I101" si="12">SUM(B58:H58)</f>
        <v>115</v>
      </c>
      <c r="J58" s="64">
        <f t="shared" ref="J58:P67" si="13">SUM(J9:J12)</f>
        <v>469</v>
      </c>
      <c r="K58" s="64">
        <f t="shared" si="13"/>
        <v>93</v>
      </c>
      <c r="L58" s="64">
        <f t="shared" si="13"/>
        <v>7</v>
      </c>
      <c r="M58" s="64">
        <f t="shared" si="13"/>
        <v>0</v>
      </c>
      <c r="N58" s="64">
        <f t="shared" si="13"/>
        <v>0</v>
      </c>
      <c r="O58" s="64">
        <f t="shared" si="13"/>
        <v>19</v>
      </c>
      <c r="P58" s="64">
        <f t="shared" si="13"/>
        <v>16</v>
      </c>
      <c r="Q58" s="65">
        <f>SUM(J58:P58)</f>
        <v>604</v>
      </c>
      <c r="R58" s="64">
        <f t="shared" ref="R58:X67" si="14">SUM(R9:R12)</f>
        <v>549</v>
      </c>
      <c r="S58" s="64">
        <f t="shared" si="14"/>
        <v>105</v>
      </c>
      <c r="T58" s="64">
        <f t="shared" si="14"/>
        <v>10</v>
      </c>
      <c r="U58" s="64">
        <f t="shared" si="14"/>
        <v>0</v>
      </c>
      <c r="V58" s="64">
        <f t="shared" si="14"/>
        <v>2</v>
      </c>
      <c r="W58" s="64">
        <f t="shared" si="14"/>
        <v>19</v>
      </c>
      <c r="X58" s="64">
        <f t="shared" si="14"/>
        <v>34</v>
      </c>
      <c r="Y58" s="65">
        <f>SUM(R58:X58)</f>
        <v>719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92</v>
      </c>
      <c r="C59" s="57">
        <f t="shared" si="11"/>
        <v>15</v>
      </c>
      <c r="D59" s="57">
        <f t="shared" si="11"/>
        <v>2</v>
      </c>
      <c r="E59" s="57">
        <f t="shared" si="11"/>
        <v>0</v>
      </c>
      <c r="F59" s="57">
        <f t="shared" si="11"/>
        <v>2</v>
      </c>
      <c r="G59" s="57">
        <f t="shared" si="11"/>
        <v>0</v>
      </c>
      <c r="H59" s="57">
        <f t="shared" si="11"/>
        <v>17</v>
      </c>
      <c r="I59" s="84">
        <f t="shared" si="12"/>
        <v>128</v>
      </c>
      <c r="J59" s="57">
        <f t="shared" si="13"/>
        <v>498</v>
      </c>
      <c r="K59" s="57">
        <f t="shared" si="13"/>
        <v>96</v>
      </c>
      <c r="L59" s="57">
        <f t="shared" si="13"/>
        <v>11</v>
      </c>
      <c r="M59" s="57">
        <f t="shared" si="13"/>
        <v>0</v>
      </c>
      <c r="N59" s="57">
        <f t="shared" si="13"/>
        <v>2</v>
      </c>
      <c r="O59" s="57">
        <f t="shared" si="13"/>
        <v>16</v>
      </c>
      <c r="P59" s="57">
        <f t="shared" si="13"/>
        <v>19</v>
      </c>
      <c r="Q59" s="58">
        <f t="shared" ref="Q59:Q101" si="15">SUM(J59:P59)</f>
        <v>642</v>
      </c>
      <c r="R59" s="57">
        <f t="shared" si="14"/>
        <v>590</v>
      </c>
      <c r="S59" s="57">
        <f t="shared" si="14"/>
        <v>111</v>
      </c>
      <c r="T59" s="57">
        <f t="shared" si="14"/>
        <v>13</v>
      </c>
      <c r="U59" s="57">
        <f t="shared" si="14"/>
        <v>0</v>
      </c>
      <c r="V59" s="57">
        <f t="shared" si="14"/>
        <v>4</v>
      </c>
      <c r="W59" s="57">
        <f t="shared" si="14"/>
        <v>16</v>
      </c>
      <c r="X59" s="57">
        <f t="shared" si="14"/>
        <v>36</v>
      </c>
      <c r="Y59" s="58">
        <f t="shared" ref="Y59:Y102" si="16">SUM(R59:X59)</f>
        <v>770</v>
      </c>
    </row>
    <row r="60" spans="1:25" ht="13.5" customHeight="1" x14ac:dyDescent="0.2">
      <c r="A60" s="60">
        <f t="shared" si="10"/>
        <v>0.31250000000000006</v>
      </c>
      <c r="B60" s="57">
        <f t="shared" si="11"/>
        <v>112</v>
      </c>
      <c r="C60" s="57">
        <f t="shared" si="11"/>
        <v>21</v>
      </c>
      <c r="D60" s="57">
        <f t="shared" si="11"/>
        <v>2</v>
      </c>
      <c r="E60" s="57">
        <f t="shared" si="11"/>
        <v>0</v>
      </c>
      <c r="F60" s="57">
        <f t="shared" si="11"/>
        <v>2</v>
      </c>
      <c r="G60" s="57">
        <f t="shared" si="11"/>
        <v>1</v>
      </c>
      <c r="H60" s="57">
        <f t="shared" si="11"/>
        <v>18</v>
      </c>
      <c r="I60" s="84">
        <f t="shared" si="12"/>
        <v>156</v>
      </c>
      <c r="J60" s="57">
        <f t="shared" si="13"/>
        <v>457</v>
      </c>
      <c r="K60" s="57">
        <f t="shared" si="13"/>
        <v>83</v>
      </c>
      <c r="L60" s="57">
        <f t="shared" si="13"/>
        <v>10</v>
      </c>
      <c r="M60" s="57">
        <f t="shared" si="13"/>
        <v>0</v>
      </c>
      <c r="N60" s="57">
        <f t="shared" si="13"/>
        <v>3</v>
      </c>
      <c r="O60" s="57">
        <f t="shared" si="13"/>
        <v>14</v>
      </c>
      <c r="P60" s="57">
        <f t="shared" si="13"/>
        <v>20</v>
      </c>
      <c r="Q60" s="58">
        <f t="shared" si="15"/>
        <v>587</v>
      </c>
      <c r="R60" s="57">
        <f t="shared" si="14"/>
        <v>569</v>
      </c>
      <c r="S60" s="57">
        <f t="shared" si="14"/>
        <v>104</v>
      </c>
      <c r="T60" s="57">
        <f t="shared" si="14"/>
        <v>12</v>
      </c>
      <c r="U60" s="57">
        <f t="shared" si="14"/>
        <v>0</v>
      </c>
      <c r="V60" s="57">
        <f t="shared" si="14"/>
        <v>5</v>
      </c>
      <c r="W60" s="57">
        <f t="shared" si="14"/>
        <v>15</v>
      </c>
      <c r="X60" s="57">
        <f t="shared" si="14"/>
        <v>38</v>
      </c>
      <c r="Y60" s="58">
        <f t="shared" si="16"/>
        <v>743</v>
      </c>
    </row>
    <row r="61" spans="1:25" ht="13.5" customHeight="1" x14ac:dyDescent="0.2">
      <c r="A61" s="59">
        <f t="shared" si="10"/>
        <v>0.32291666666666674</v>
      </c>
      <c r="B61" s="57">
        <f t="shared" si="11"/>
        <v>132</v>
      </c>
      <c r="C61" s="57">
        <f t="shared" si="11"/>
        <v>24</v>
      </c>
      <c r="D61" s="57">
        <f t="shared" si="11"/>
        <v>1</v>
      </c>
      <c r="E61" s="57">
        <f t="shared" si="11"/>
        <v>0</v>
      </c>
      <c r="F61" s="57">
        <f t="shared" si="11"/>
        <v>2</v>
      </c>
      <c r="G61" s="57">
        <f t="shared" si="11"/>
        <v>3</v>
      </c>
      <c r="H61" s="57">
        <f t="shared" si="11"/>
        <v>18</v>
      </c>
      <c r="I61" s="84">
        <f t="shared" si="12"/>
        <v>180</v>
      </c>
      <c r="J61" s="57">
        <f t="shared" si="13"/>
        <v>480</v>
      </c>
      <c r="K61" s="57">
        <f t="shared" si="13"/>
        <v>77</v>
      </c>
      <c r="L61" s="57">
        <f t="shared" si="13"/>
        <v>12</v>
      </c>
      <c r="M61" s="57">
        <f t="shared" si="13"/>
        <v>0</v>
      </c>
      <c r="N61" s="57">
        <f t="shared" si="13"/>
        <v>4</v>
      </c>
      <c r="O61" s="57">
        <f t="shared" si="13"/>
        <v>10</v>
      </c>
      <c r="P61" s="57">
        <f t="shared" si="13"/>
        <v>24</v>
      </c>
      <c r="Q61" s="58">
        <f t="shared" si="15"/>
        <v>607</v>
      </c>
      <c r="R61" s="57">
        <f t="shared" si="14"/>
        <v>612</v>
      </c>
      <c r="S61" s="57">
        <f t="shared" si="14"/>
        <v>101</v>
      </c>
      <c r="T61" s="57">
        <f t="shared" si="14"/>
        <v>13</v>
      </c>
      <c r="U61" s="57">
        <f t="shared" si="14"/>
        <v>0</v>
      </c>
      <c r="V61" s="57">
        <f t="shared" si="14"/>
        <v>6</v>
      </c>
      <c r="W61" s="57">
        <f t="shared" si="14"/>
        <v>13</v>
      </c>
      <c r="X61" s="57">
        <f t="shared" si="14"/>
        <v>42</v>
      </c>
      <c r="Y61" s="58">
        <f t="shared" si="16"/>
        <v>787</v>
      </c>
    </row>
    <row r="62" spans="1:25" ht="13.5" customHeight="1" x14ac:dyDescent="0.2">
      <c r="A62" s="59">
        <f t="shared" si="10"/>
        <v>0.33333333333333343</v>
      </c>
      <c r="B62" s="57">
        <f t="shared" si="11"/>
        <v>132</v>
      </c>
      <c r="C62" s="57">
        <f t="shared" si="11"/>
        <v>29</v>
      </c>
      <c r="D62" s="57">
        <f t="shared" si="11"/>
        <v>0</v>
      </c>
      <c r="E62" s="57">
        <f t="shared" si="11"/>
        <v>0</v>
      </c>
      <c r="F62" s="57">
        <f t="shared" si="11"/>
        <v>1</v>
      </c>
      <c r="G62" s="57">
        <f t="shared" si="11"/>
        <v>3</v>
      </c>
      <c r="H62" s="57">
        <f t="shared" si="11"/>
        <v>12</v>
      </c>
      <c r="I62" s="84">
        <f t="shared" si="12"/>
        <v>177</v>
      </c>
      <c r="J62" s="57">
        <f t="shared" si="13"/>
        <v>474</v>
      </c>
      <c r="K62" s="57">
        <f t="shared" si="13"/>
        <v>75</v>
      </c>
      <c r="L62" s="57">
        <f t="shared" si="13"/>
        <v>15</v>
      </c>
      <c r="M62" s="57">
        <f t="shared" si="13"/>
        <v>0</v>
      </c>
      <c r="N62" s="57">
        <f t="shared" si="13"/>
        <v>4</v>
      </c>
      <c r="O62" s="57">
        <f t="shared" si="13"/>
        <v>7</v>
      </c>
      <c r="P62" s="57">
        <f t="shared" si="13"/>
        <v>23</v>
      </c>
      <c r="Q62" s="58">
        <f t="shared" si="15"/>
        <v>598</v>
      </c>
      <c r="R62" s="57">
        <f t="shared" si="14"/>
        <v>606</v>
      </c>
      <c r="S62" s="57">
        <f t="shared" si="14"/>
        <v>104</v>
      </c>
      <c r="T62" s="57">
        <f t="shared" si="14"/>
        <v>15</v>
      </c>
      <c r="U62" s="57">
        <f t="shared" si="14"/>
        <v>0</v>
      </c>
      <c r="V62" s="57">
        <f t="shared" si="14"/>
        <v>5</v>
      </c>
      <c r="W62" s="57">
        <f t="shared" si="14"/>
        <v>10</v>
      </c>
      <c r="X62" s="57">
        <f t="shared" si="14"/>
        <v>35</v>
      </c>
      <c r="Y62" s="58">
        <f t="shared" si="16"/>
        <v>775</v>
      </c>
    </row>
    <row r="63" spans="1:25" ht="13.5" customHeight="1" x14ac:dyDescent="0.2">
      <c r="A63" s="60">
        <f t="shared" si="10"/>
        <v>0.34375000000000011</v>
      </c>
      <c r="B63" s="57">
        <f t="shared" si="11"/>
        <v>138</v>
      </c>
      <c r="C63" s="57">
        <f t="shared" si="11"/>
        <v>30</v>
      </c>
      <c r="D63" s="57">
        <f t="shared" si="11"/>
        <v>3</v>
      </c>
      <c r="E63" s="57">
        <f t="shared" si="11"/>
        <v>0</v>
      </c>
      <c r="F63" s="57">
        <f t="shared" si="11"/>
        <v>2</v>
      </c>
      <c r="G63" s="57">
        <f t="shared" si="11"/>
        <v>4</v>
      </c>
      <c r="H63" s="57">
        <f t="shared" si="11"/>
        <v>16</v>
      </c>
      <c r="I63" s="84">
        <f t="shared" si="12"/>
        <v>193</v>
      </c>
      <c r="J63" s="57">
        <f t="shared" si="13"/>
        <v>467</v>
      </c>
      <c r="K63" s="57">
        <f t="shared" si="13"/>
        <v>70</v>
      </c>
      <c r="L63" s="57">
        <f t="shared" si="13"/>
        <v>19</v>
      </c>
      <c r="M63" s="57">
        <f t="shared" si="13"/>
        <v>0</v>
      </c>
      <c r="N63" s="57">
        <f t="shared" si="13"/>
        <v>3</v>
      </c>
      <c r="O63" s="57">
        <f t="shared" si="13"/>
        <v>3</v>
      </c>
      <c r="P63" s="57">
        <f t="shared" si="13"/>
        <v>21</v>
      </c>
      <c r="Q63" s="58">
        <f t="shared" si="15"/>
        <v>583</v>
      </c>
      <c r="R63" s="57">
        <f t="shared" si="14"/>
        <v>605</v>
      </c>
      <c r="S63" s="57">
        <f t="shared" si="14"/>
        <v>100</v>
      </c>
      <c r="T63" s="57">
        <f t="shared" si="14"/>
        <v>22</v>
      </c>
      <c r="U63" s="57">
        <f t="shared" si="14"/>
        <v>0</v>
      </c>
      <c r="V63" s="57">
        <f t="shared" si="14"/>
        <v>5</v>
      </c>
      <c r="W63" s="57">
        <f t="shared" si="14"/>
        <v>7</v>
      </c>
      <c r="X63" s="57">
        <f t="shared" si="14"/>
        <v>37</v>
      </c>
      <c r="Y63" s="58">
        <f t="shared" si="16"/>
        <v>776</v>
      </c>
    </row>
    <row r="64" spans="1:25" ht="13.5" customHeight="1" x14ac:dyDescent="0.2">
      <c r="A64" s="59">
        <f t="shared" si="10"/>
        <v>0.3541666666666668</v>
      </c>
      <c r="B64" s="57">
        <f t="shared" si="11"/>
        <v>125</v>
      </c>
      <c r="C64" s="57">
        <f t="shared" si="11"/>
        <v>27</v>
      </c>
      <c r="D64" s="57">
        <f t="shared" si="11"/>
        <v>5</v>
      </c>
      <c r="E64" s="57">
        <f t="shared" si="11"/>
        <v>0</v>
      </c>
      <c r="F64" s="57">
        <f t="shared" si="11"/>
        <v>2</v>
      </c>
      <c r="G64" s="57">
        <f t="shared" si="11"/>
        <v>4</v>
      </c>
      <c r="H64" s="57">
        <f t="shared" si="11"/>
        <v>14</v>
      </c>
      <c r="I64" s="84">
        <f t="shared" si="12"/>
        <v>177</v>
      </c>
      <c r="J64" s="57">
        <f t="shared" si="13"/>
        <v>504</v>
      </c>
      <c r="K64" s="57">
        <f t="shared" si="13"/>
        <v>76</v>
      </c>
      <c r="L64" s="57">
        <f t="shared" si="13"/>
        <v>21</v>
      </c>
      <c r="M64" s="57">
        <f t="shared" si="13"/>
        <v>0</v>
      </c>
      <c r="N64" s="57">
        <f t="shared" si="13"/>
        <v>4</v>
      </c>
      <c r="O64" s="57">
        <f t="shared" si="13"/>
        <v>5</v>
      </c>
      <c r="P64" s="57">
        <f t="shared" si="13"/>
        <v>18</v>
      </c>
      <c r="Q64" s="58">
        <f t="shared" si="15"/>
        <v>628</v>
      </c>
      <c r="R64" s="57">
        <f t="shared" si="14"/>
        <v>629</v>
      </c>
      <c r="S64" s="57">
        <f t="shared" si="14"/>
        <v>103</v>
      </c>
      <c r="T64" s="57">
        <f t="shared" si="14"/>
        <v>26</v>
      </c>
      <c r="U64" s="57">
        <f t="shared" si="14"/>
        <v>0</v>
      </c>
      <c r="V64" s="57">
        <f t="shared" si="14"/>
        <v>6</v>
      </c>
      <c r="W64" s="57">
        <f t="shared" si="14"/>
        <v>9</v>
      </c>
      <c r="X64" s="57">
        <f t="shared" si="14"/>
        <v>32</v>
      </c>
      <c r="Y64" s="58">
        <f t="shared" si="16"/>
        <v>805</v>
      </c>
    </row>
    <row r="65" spans="1:25" ht="13.5" customHeight="1" x14ac:dyDescent="0.2">
      <c r="A65" s="59">
        <f t="shared" si="10"/>
        <v>0.36458333333333348</v>
      </c>
      <c r="B65" s="57">
        <f t="shared" si="11"/>
        <v>115</v>
      </c>
      <c r="C65" s="57">
        <f t="shared" si="11"/>
        <v>26</v>
      </c>
      <c r="D65" s="57">
        <f t="shared" si="11"/>
        <v>7</v>
      </c>
      <c r="E65" s="57">
        <f t="shared" si="11"/>
        <v>0</v>
      </c>
      <c r="F65" s="57">
        <f t="shared" si="11"/>
        <v>2</v>
      </c>
      <c r="G65" s="57">
        <f t="shared" si="11"/>
        <v>2</v>
      </c>
      <c r="H65" s="57">
        <f t="shared" si="11"/>
        <v>13</v>
      </c>
      <c r="I65" s="84">
        <f t="shared" si="12"/>
        <v>165</v>
      </c>
      <c r="J65" s="57">
        <f t="shared" si="13"/>
        <v>486</v>
      </c>
      <c r="K65" s="57">
        <f t="shared" si="13"/>
        <v>76</v>
      </c>
      <c r="L65" s="57">
        <f t="shared" si="13"/>
        <v>21</v>
      </c>
      <c r="M65" s="57">
        <f t="shared" si="13"/>
        <v>0</v>
      </c>
      <c r="N65" s="57">
        <f t="shared" si="13"/>
        <v>3</v>
      </c>
      <c r="O65" s="57">
        <f t="shared" si="13"/>
        <v>6</v>
      </c>
      <c r="P65" s="57">
        <f t="shared" si="13"/>
        <v>15</v>
      </c>
      <c r="Q65" s="58">
        <f t="shared" si="15"/>
        <v>607</v>
      </c>
      <c r="R65" s="57">
        <f t="shared" si="14"/>
        <v>601</v>
      </c>
      <c r="S65" s="57">
        <f t="shared" si="14"/>
        <v>102</v>
      </c>
      <c r="T65" s="57">
        <f t="shared" si="14"/>
        <v>28</v>
      </c>
      <c r="U65" s="57">
        <f t="shared" si="14"/>
        <v>0</v>
      </c>
      <c r="V65" s="57">
        <f t="shared" si="14"/>
        <v>5</v>
      </c>
      <c r="W65" s="57">
        <f t="shared" si="14"/>
        <v>8</v>
      </c>
      <c r="X65" s="57">
        <f t="shared" si="14"/>
        <v>28</v>
      </c>
      <c r="Y65" s="58">
        <f t="shared" si="16"/>
        <v>772</v>
      </c>
    </row>
    <row r="66" spans="1:25" ht="13.5" customHeight="1" x14ac:dyDescent="0.2">
      <c r="A66" s="60">
        <f t="shared" si="10"/>
        <v>0.37500000000000017</v>
      </c>
      <c r="B66" s="57">
        <f t="shared" si="11"/>
        <v>110</v>
      </c>
      <c r="C66" s="57">
        <f t="shared" si="11"/>
        <v>27</v>
      </c>
      <c r="D66" s="57">
        <f t="shared" si="11"/>
        <v>7</v>
      </c>
      <c r="E66" s="57">
        <f t="shared" si="11"/>
        <v>0</v>
      </c>
      <c r="F66" s="57">
        <f t="shared" si="11"/>
        <v>3</v>
      </c>
      <c r="G66" s="57">
        <f t="shared" si="11"/>
        <v>2</v>
      </c>
      <c r="H66" s="57">
        <f t="shared" si="11"/>
        <v>15</v>
      </c>
      <c r="I66" s="84">
        <f t="shared" si="12"/>
        <v>164</v>
      </c>
      <c r="J66" s="57">
        <f t="shared" si="13"/>
        <v>461</v>
      </c>
      <c r="K66" s="57">
        <f t="shared" si="13"/>
        <v>72</v>
      </c>
      <c r="L66" s="57">
        <f t="shared" si="13"/>
        <v>19</v>
      </c>
      <c r="M66" s="57">
        <f t="shared" si="13"/>
        <v>0</v>
      </c>
      <c r="N66" s="57">
        <f t="shared" si="13"/>
        <v>3</v>
      </c>
      <c r="O66" s="57">
        <f t="shared" si="13"/>
        <v>6</v>
      </c>
      <c r="P66" s="57">
        <f t="shared" si="13"/>
        <v>11</v>
      </c>
      <c r="Q66" s="58">
        <f t="shared" si="15"/>
        <v>572</v>
      </c>
      <c r="R66" s="57">
        <f t="shared" si="14"/>
        <v>571</v>
      </c>
      <c r="S66" s="57">
        <f t="shared" si="14"/>
        <v>99</v>
      </c>
      <c r="T66" s="57">
        <f t="shared" si="14"/>
        <v>26</v>
      </c>
      <c r="U66" s="57">
        <f t="shared" si="14"/>
        <v>0</v>
      </c>
      <c r="V66" s="57">
        <f t="shared" si="14"/>
        <v>6</v>
      </c>
      <c r="W66" s="57">
        <f t="shared" si="14"/>
        <v>8</v>
      </c>
      <c r="X66" s="57">
        <f t="shared" si="14"/>
        <v>26</v>
      </c>
      <c r="Y66" s="58">
        <f t="shared" si="16"/>
        <v>736</v>
      </c>
    </row>
    <row r="67" spans="1:25" ht="13.5" customHeight="1" x14ac:dyDescent="0.2">
      <c r="A67" s="59">
        <f t="shared" si="10"/>
        <v>0.38541666666666685</v>
      </c>
      <c r="B67" s="57">
        <f t="shared" si="11"/>
        <v>100</v>
      </c>
      <c r="C67" s="57">
        <f t="shared" si="11"/>
        <v>26</v>
      </c>
      <c r="D67" s="57">
        <f t="shared" si="11"/>
        <v>5</v>
      </c>
      <c r="E67" s="57">
        <f t="shared" si="11"/>
        <v>0</v>
      </c>
      <c r="F67" s="57">
        <f t="shared" si="11"/>
        <v>2</v>
      </c>
      <c r="G67" s="57">
        <f t="shared" si="11"/>
        <v>3</v>
      </c>
      <c r="H67" s="57">
        <f t="shared" si="11"/>
        <v>11</v>
      </c>
      <c r="I67" s="84">
        <f t="shared" si="12"/>
        <v>147</v>
      </c>
      <c r="J67" s="57">
        <f t="shared" si="13"/>
        <v>425</v>
      </c>
      <c r="K67" s="57">
        <f t="shared" si="13"/>
        <v>60</v>
      </c>
      <c r="L67" s="57">
        <f t="shared" si="13"/>
        <v>12</v>
      </c>
      <c r="M67" s="57">
        <f t="shared" si="13"/>
        <v>0</v>
      </c>
      <c r="N67" s="57">
        <f t="shared" si="13"/>
        <v>4</v>
      </c>
      <c r="O67" s="57">
        <f t="shared" si="13"/>
        <v>8</v>
      </c>
      <c r="P67" s="57">
        <f t="shared" si="13"/>
        <v>10</v>
      </c>
      <c r="Q67" s="58">
        <f t="shared" si="15"/>
        <v>519</v>
      </c>
      <c r="R67" s="57">
        <f t="shared" si="14"/>
        <v>525</v>
      </c>
      <c r="S67" s="57">
        <f t="shared" si="14"/>
        <v>86</v>
      </c>
      <c r="T67" s="57">
        <f t="shared" si="14"/>
        <v>17</v>
      </c>
      <c r="U67" s="57">
        <f t="shared" si="14"/>
        <v>0</v>
      </c>
      <c r="V67" s="57">
        <f t="shared" si="14"/>
        <v>6</v>
      </c>
      <c r="W67" s="57">
        <f t="shared" si="14"/>
        <v>11</v>
      </c>
      <c r="X67" s="57">
        <f t="shared" si="14"/>
        <v>21</v>
      </c>
      <c r="Y67" s="58">
        <f t="shared" si="16"/>
        <v>666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114</v>
      </c>
      <c r="C68" s="57">
        <f t="shared" si="17"/>
        <v>22</v>
      </c>
      <c r="D68" s="57">
        <f t="shared" si="17"/>
        <v>5</v>
      </c>
      <c r="E68" s="57">
        <f t="shared" si="17"/>
        <v>0</v>
      </c>
      <c r="F68" s="57">
        <f t="shared" si="17"/>
        <v>3</v>
      </c>
      <c r="G68" s="57">
        <f t="shared" si="17"/>
        <v>2</v>
      </c>
      <c r="H68" s="57">
        <f t="shared" si="17"/>
        <v>7</v>
      </c>
      <c r="I68" s="84">
        <f t="shared" si="12"/>
        <v>153</v>
      </c>
      <c r="J68" s="57">
        <f t="shared" ref="J68:P77" si="18">SUM(J19:J22)</f>
        <v>363</v>
      </c>
      <c r="K68" s="57">
        <f t="shared" si="18"/>
        <v>51</v>
      </c>
      <c r="L68" s="57">
        <f t="shared" si="18"/>
        <v>11</v>
      </c>
      <c r="M68" s="57">
        <f t="shared" si="18"/>
        <v>0</v>
      </c>
      <c r="N68" s="57">
        <f t="shared" si="18"/>
        <v>2</v>
      </c>
      <c r="O68" s="57">
        <f t="shared" si="18"/>
        <v>7</v>
      </c>
      <c r="P68" s="57">
        <f t="shared" si="18"/>
        <v>12</v>
      </c>
      <c r="Q68" s="58">
        <f t="shared" si="15"/>
        <v>446</v>
      </c>
      <c r="R68" s="57">
        <f t="shared" ref="R68:X77" si="19">SUM(R19:R22)</f>
        <v>477</v>
      </c>
      <c r="S68" s="57">
        <f t="shared" si="19"/>
        <v>73</v>
      </c>
      <c r="T68" s="57">
        <f t="shared" si="19"/>
        <v>16</v>
      </c>
      <c r="U68" s="57">
        <f t="shared" si="19"/>
        <v>0</v>
      </c>
      <c r="V68" s="57">
        <f t="shared" si="19"/>
        <v>5</v>
      </c>
      <c r="W68" s="57">
        <f t="shared" si="19"/>
        <v>9</v>
      </c>
      <c r="X68" s="57">
        <f t="shared" si="19"/>
        <v>19</v>
      </c>
      <c r="Y68" s="58">
        <f t="shared" si="16"/>
        <v>599</v>
      </c>
    </row>
    <row r="69" spans="1:25" ht="13.5" customHeight="1" x14ac:dyDescent="0.2">
      <c r="A69" s="60">
        <f t="shared" si="10"/>
        <v>0.40625000000000022</v>
      </c>
      <c r="B69" s="57">
        <f t="shared" si="17"/>
        <v>118</v>
      </c>
      <c r="C69" s="57">
        <f t="shared" si="17"/>
        <v>23</v>
      </c>
      <c r="D69" s="57">
        <f t="shared" si="17"/>
        <v>5</v>
      </c>
      <c r="E69" s="57">
        <f t="shared" si="17"/>
        <v>0</v>
      </c>
      <c r="F69" s="57">
        <f t="shared" si="17"/>
        <v>4</v>
      </c>
      <c r="G69" s="57">
        <f t="shared" si="17"/>
        <v>3</v>
      </c>
      <c r="H69" s="57">
        <f t="shared" si="17"/>
        <v>8</v>
      </c>
      <c r="I69" s="84">
        <f t="shared" si="12"/>
        <v>161</v>
      </c>
      <c r="J69" s="57">
        <f t="shared" si="18"/>
        <v>338</v>
      </c>
      <c r="K69" s="57">
        <f t="shared" si="18"/>
        <v>50</v>
      </c>
      <c r="L69" s="57">
        <f t="shared" si="18"/>
        <v>11</v>
      </c>
      <c r="M69" s="57">
        <f t="shared" si="18"/>
        <v>0</v>
      </c>
      <c r="N69" s="57">
        <f t="shared" si="18"/>
        <v>3</v>
      </c>
      <c r="O69" s="57">
        <f t="shared" si="18"/>
        <v>7</v>
      </c>
      <c r="P69" s="57">
        <f t="shared" si="18"/>
        <v>12</v>
      </c>
      <c r="Q69" s="58">
        <f t="shared" si="15"/>
        <v>421</v>
      </c>
      <c r="R69" s="57">
        <f t="shared" si="19"/>
        <v>456</v>
      </c>
      <c r="S69" s="57">
        <f t="shared" si="19"/>
        <v>73</v>
      </c>
      <c r="T69" s="57">
        <f t="shared" si="19"/>
        <v>16</v>
      </c>
      <c r="U69" s="57">
        <f t="shared" si="19"/>
        <v>0</v>
      </c>
      <c r="V69" s="57">
        <f t="shared" si="19"/>
        <v>7</v>
      </c>
      <c r="W69" s="57">
        <f t="shared" si="19"/>
        <v>10</v>
      </c>
      <c r="X69" s="57">
        <f t="shared" si="19"/>
        <v>20</v>
      </c>
      <c r="Y69" s="58">
        <f t="shared" si="16"/>
        <v>582</v>
      </c>
    </row>
    <row r="70" spans="1:25" ht="13.5" customHeight="1" x14ac:dyDescent="0.2">
      <c r="A70" s="59">
        <f t="shared" si="10"/>
        <v>0.41666666666666691</v>
      </c>
      <c r="B70" s="57">
        <f t="shared" si="17"/>
        <v>122</v>
      </c>
      <c r="C70" s="57">
        <f t="shared" si="17"/>
        <v>20</v>
      </c>
      <c r="D70" s="57">
        <f t="shared" si="17"/>
        <v>7</v>
      </c>
      <c r="E70" s="57">
        <f t="shared" si="17"/>
        <v>0</v>
      </c>
      <c r="F70" s="57">
        <f t="shared" si="17"/>
        <v>4</v>
      </c>
      <c r="G70" s="57">
        <f t="shared" si="17"/>
        <v>3</v>
      </c>
      <c r="H70" s="57">
        <f t="shared" si="17"/>
        <v>6</v>
      </c>
      <c r="I70" s="84">
        <f t="shared" si="12"/>
        <v>162</v>
      </c>
      <c r="J70" s="57">
        <f t="shared" si="18"/>
        <v>336</v>
      </c>
      <c r="K70" s="57">
        <f t="shared" si="18"/>
        <v>48</v>
      </c>
      <c r="L70" s="57">
        <f t="shared" si="18"/>
        <v>15</v>
      </c>
      <c r="M70" s="57">
        <f t="shared" si="18"/>
        <v>0</v>
      </c>
      <c r="N70" s="57">
        <f t="shared" si="18"/>
        <v>3</v>
      </c>
      <c r="O70" s="57">
        <f t="shared" si="18"/>
        <v>10</v>
      </c>
      <c r="P70" s="57">
        <f t="shared" si="18"/>
        <v>11</v>
      </c>
      <c r="Q70" s="58">
        <f t="shared" si="15"/>
        <v>423</v>
      </c>
      <c r="R70" s="57">
        <f t="shared" si="19"/>
        <v>458</v>
      </c>
      <c r="S70" s="57">
        <f t="shared" si="19"/>
        <v>68</v>
      </c>
      <c r="T70" s="57">
        <f t="shared" si="19"/>
        <v>22</v>
      </c>
      <c r="U70" s="57">
        <f t="shared" si="19"/>
        <v>0</v>
      </c>
      <c r="V70" s="57">
        <f t="shared" si="19"/>
        <v>7</v>
      </c>
      <c r="W70" s="57">
        <f t="shared" si="19"/>
        <v>13</v>
      </c>
      <c r="X70" s="57">
        <f t="shared" si="19"/>
        <v>17</v>
      </c>
      <c r="Y70" s="58">
        <f t="shared" si="16"/>
        <v>585</v>
      </c>
    </row>
    <row r="71" spans="1:25" ht="13.5" customHeight="1" x14ac:dyDescent="0.2">
      <c r="A71" s="59">
        <f t="shared" si="10"/>
        <v>0.42708333333333359</v>
      </c>
      <c r="B71" s="57">
        <f t="shared" si="17"/>
        <v>135</v>
      </c>
      <c r="C71" s="57">
        <f t="shared" si="17"/>
        <v>22</v>
      </c>
      <c r="D71" s="57">
        <f t="shared" si="17"/>
        <v>7</v>
      </c>
      <c r="E71" s="57">
        <f t="shared" si="17"/>
        <v>0</v>
      </c>
      <c r="F71" s="57">
        <f t="shared" si="17"/>
        <v>4</v>
      </c>
      <c r="G71" s="57">
        <f t="shared" si="17"/>
        <v>1</v>
      </c>
      <c r="H71" s="57">
        <f t="shared" si="17"/>
        <v>7</v>
      </c>
      <c r="I71" s="84">
        <f t="shared" si="12"/>
        <v>176</v>
      </c>
      <c r="J71" s="57">
        <f t="shared" si="18"/>
        <v>314</v>
      </c>
      <c r="K71" s="57">
        <f t="shared" si="18"/>
        <v>56</v>
      </c>
      <c r="L71" s="57">
        <f t="shared" si="18"/>
        <v>14</v>
      </c>
      <c r="M71" s="57">
        <f t="shared" si="18"/>
        <v>0</v>
      </c>
      <c r="N71" s="57">
        <f t="shared" si="18"/>
        <v>2</v>
      </c>
      <c r="O71" s="57">
        <f t="shared" si="18"/>
        <v>8</v>
      </c>
      <c r="P71" s="57">
        <f t="shared" si="18"/>
        <v>13</v>
      </c>
      <c r="Q71" s="58">
        <f t="shared" si="15"/>
        <v>407</v>
      </c>
      <c r="R71" s="57">
        <f t="shared" si="19"/>
        <v>449</v>
      </c>
      <c r="S71" s="57">
        <f t="shared" si="19"/>
        <v>78</v>
      </c>
      <c r="T71" s="57">
        <f t="shared" si="19"/>
        <v>21</v>
      </c>
      <c r="U71" s="57">
        <f t="shared" si="19"/>
        <v>0</v>
      </c>
      <c r="V71" s="57">
        <f t="shared" si="19"/>
        <v>6</v>
      </c>
      <c r="W71" s="57">
        <f t="shared" si="19"/>
        <v>9</v>
      </c>
      <c r="X71" s="57">
        <f t="shared" si="19"/>
        <v>20</v>
      </c>
      <c r="Y71" s="58">
        <f t="shared" si="16"/>
        <v>583</v>
      </c>
    </row>
    <row r="72" spans="1:25" ht="13.5" customHeight="1" x14ac:dyDescent="0.2">
      <c r="A72" s="60">
        <f t="shared" si="10"/>
        <v>0.43750000000000028</v>
      </c>
      <c r="B72" s="57">
        <f t="shared" si="17"/>
        <v>132</v>
      </c>
      <c r="C72" s="57">
        <f t="shared" si="17"/>
        <v>21</v>
      </c>
      <c r="D72" s="57">
        <f t="shared" si="17"/>
        <v>6</v>
      </c>
      <c r="E72" s="57">
        <f t="shared" si="17"/>
        <v>0</v>
      </c>
      <c r="F72" s="57">
        <f t="shared" si="17"/>
        <v>3</v>
      </c>
      <c r="G72" s="57">
        <f t="shared" si="17"/>
        <v>2</v>
      </c>
      <c r="H72" s="57">
        <f t="shared" si="17"/>
        <v>8</v>
      </c>
      <c r="I72" s="84">
        <f t="shared" si="12"/>
        <v>172</v>
      </c>
      <c r="J72" s="57">
        <f t="shared" si="18"/>
        <v>304</v>
      </c>
      <c r="K72" s="57">
        <f t="shared" si="18"/>
        <v>56</v>
      </c>
      <c r="L72" s="57">
        <f t="shared" si="18"/>
        <v>13</v>
      </c>
      <c r="M72" s="57">
        <f t="shared" si="18"/>
        <v>0</v>
      </c>
      <c r="N72" s="57">
        <f t="shared" si="18"/>
        <v>2</v>
      </c>
      <c r="O72" s="57">
        <f t="shared" si="18"/>
        <v>6</v>
      </c>
      <c r="P72" s="57">
        <f t="shared" si="18"/>
        <v>10</v>
      </c>
      <c r="Q72" s="58">
        <f t="shared" si="15"/>
        <v>391</v>
      </c>
      <c r="R72" s="57">
        <f t="shared" si="19"/>
        <v>436</v>
      </c>
      <c r="S72" s="57">
        <f t="shared" si="19"/>
        <v>77</v>
      </c>
      <c r="T72" s="57">
        <f t="shared" si="19"/>
        <v>19</v>
      </c>
      <c r="U72" s="57">
        <f t="shared" si="19"/>
        <v>0</v>
      </c>
      <c r="V72" s="57">
        <f t="shared" si="19"/>
        <v>5</v>
      </c>
      <c r="W72" s="57">
        <f t="shared" si="19"/>
        <v>8</v>
      </c>
      <c r="X72" s="57">
        <f t="shared" si="19"/>
        <v>18</v>
      </c>
      <c r="Y72" s="58">
        <f t="shared" si="16"/>
        <v>563</v>
      </c>
    </row>
    <row r="73" spans="1:25" ht="13.5" customHeight="1" x14ac:dyDescent="0.2">
      <c r="A73" s="59">
        <f t="shared" si="10"/>
        <v>0.44791666666666696</v>
      </c>
      <c r="B73" s="57">
        <f t="shared" si="17"/>
        <v>147</v>
      </c>
      <c r="C73" s="57">
        <f t="shared" si="17"/>
        <v>19</v>
      </c>
      <c r="D73" s="57">
        <f t="shared" si="17"/>
        <v>6</v>
      </c>
      <c r="E73" s="57">
        <f t="shared" si="17"/>
        <v>0</v>
      </c>
      <c r="F73" s="57">
        <f t="shared" si="17"/>
        <v>2</v>
      </c>
      <c r="G73" s="57">
        <f t="shared" si="17"/>
        <v>1</v>
      </c>
      <c r="H73" s="57">
        <f t="shared" si="17"/>
        <v>9</v>
      </c>
      <c r="I73" s="84">
        <f t="shared" si="12"/>
        <v>184</v>
      </c>
      <c r="J73" s="57">
        <f t="shared" si="18"/>
        <v>305</v>
      </c>
      <c r="K73" s="57">
        <f t="shared" si="18"/>
        <v>53</v>
      </c>
      <c r="L73" s="57">
        <f t="shared" si="18"/>
        <v>13</v>
      </c>
      <c r="M73" s="57">
        <f t="shared" si="18"/>
        <v>0</v>
      </c>
      <c r="N73" s="57">
        <f t="shared" si="18"/>
        <v>1</v>
      </c>
      <c r="O73" s="57">
        <f t="shared" si="18"/>
        <v>5</v>
      </c>
      <c r="P73" s="57">
        <f t="shared" si="18"/>
        <v>9</v>
      </c>
      <c r="Q73" s="58">
        <f t="shared" si="15"/>
        <v>386</v>
      </c>
      <c r="R73" s="57">
        <f t="shared" si="19"/>
        <v>452</v>
      </c>
      <c r="S73" s="57">
        <f t="shared" si="19"/>
        <v>72</v>
      </c>
      <c r="T73" s="57">
        <f t="shared" si="19"/>
        <v>19</v>
      </c>
      <c r="U73" s="57">
        <f t="shared" si="19"/>
        <v>0</v>
      </c>
      <c r="V73" s="57">
        <f t="shared" si="19"/>
        <v>3</v>
      </c>
      <c r="W73" s="57">
        <f t="shared" si="19"/>
        <v>6</v>
      </c>
      <c r="X73" s="57">
        <f t="shared" si="19"/>
        <v>18</v>
      </c>
      <c r="Y73" s="58">
        <f t="shared" si="16"/>
        <v>570</v>
      </c>
    </row>
    <row r="74" spans="1:25" ht="13.5" customHeight="1" x14ac:dyDescent="0.2">
      <c r="A74" s="59">
        <f t="shared" si="10"/>
        <v>0.45833333333333365</v>
      </c>
      <c r="B74" s="57">
        <f t="shared" si="17"/>
        <v>151</v>
      </c>
      <c r="C74" s="57">
        <f t="shared" si="17"/>
        <v>19</v>
      </c>
      <c r="D74" s="57">
        <f t="shared" si="17"/>
        <v>5</v>
      </c>
      <c r="E74" s="57">
        <f t="shared" si="17"/>
        <v>0</v>
      </c>
      <c r="F74" s="57">
        <f t="shared" si="17"/>
        <v>2</v>
      </c>
      <c r="G74" s="57">
        <f t="shared" si="17"/>
        <v>1</v>
      </c>
      <c r="H74" s="57">
        <f t="shared" si="17"/>
        <v>10</v>
      </c>
      <c r="I74" s="84">
        <f t="shared" si="12"/>
        <v>188</v>
      </c>
      <c r="J74" s="57">
        <f t="shared" si="18"/>
        <v>309</v>
      </c>
      <c r="K74" s="57">
        <f t="shared" si="18"/>
        <v>57</v>
      </c>
      <c r="L74" s="57">
        <f t="shared" si="18"/>
        <v>8</v>
      </c>
      <c r="M74" s="57">
        <f t="shared" si="18"/>
        <v>0</v>
      </c>
      <c r="N74" s="57">
        <f t="shared" si="18"/>
        <v>2</v>
      </c>
      <c r="O74" s="57">
        <f t="shared" si="18"/>
        <v>3</v>
      </c>
      <c r="P74" s="57">
        <f t="shared" si="18"/>
        <v>10</v>
      </c>
      <c r="Q74" s="58">
        <f t="shared" si="15"/>
        <v>389</v>
      </c>
      <c r="R74" s="57">
        <f t="shared" si="19"/>
        <v>460</v>
      </c>
      <c r="S74" s="57">
        <f t="shared" si="19"/>
        <v>76</v>
      </c>
      <c r="T74" s="57">
        <f t="shared" si="19"/>
        <v>13</v>
      </c>
      <c r="U74" s="57">
        <f t="shared" si="19"/>
        <v>0</v>
      </c>
      <c r="V74" s="57">
        <f t="shared" si="19"/>
        <v>4</v>
      </c>
      <c r="W74" s="57">
        <f t="shared" si="19"/>
        <v>4</v>
      </c>
      <c r="X74" s="57">
        <f t="shared" si="19"/>
        <v>20</v>
      </c>
      <c r="Y74" s="58">
        <f t="shared" si="16"/>
        <v>577</v>
      </c>
    </row>
    <row r="75" spans="1:25" ht="13.5" customHeight="1" x14ac:dyDescent="0.2">
      <c r="A75" s="60">
        <f t="shared" si="10"/>
        <v>0.46875000000000033</v>
      </c>
      <c r="B75" s="57">
        <f t="shared" si="17"/>
        <v>167</v>
      </c>
      <c r="C75" s="57">
        <f t="shared" si="17"/>
        <v>21</v>
      </c>
      <c r="D75" s="57">
        <f t="shared" si="17"/>
        <v>5</v>
      </c>
      <c r="E75" s="57">
        <f t="shared" si="17"/>
        <v>0</v>
      </c>
      <c r="F75" s="57">
        <f t="shared" si="17"/>
        <v>2</v>
      </c>
      <c r="G75" s="57">
        <f t="shared" si="17"/>
        <v>2</v>
      </c>
      <c r="H75" s="57">
        <f t="shared" si="17"/>
        <v>11</v>
      </c>
      <c r="I75" s="84">
        <f t="shared" si="12"/>
        <v>208</v>
      </c>
      <c r="J75" s="57">
        <f t="shared" si="18"/>
        <v>328</v>
      </c>
      <c r="K75" s="57">
        <f t="shared" si="18"/>
        <v>53</v>
      </c>
      <c r="L75" s="57">
        <f t="shared" si="18"/>
        <v>7</v>
      </c>
      <c r="M75" s="57">
        <f t="shared" si="18"/>
        <v>0</v>
      </c>
      <c r="N75" s="57">
        <f t="shared" si="18"/>
        <v>2</v>
      </c>
      <c r="O75" s="57">
        <f t="shared" si="18"/>
        <v>2</v>
      </c>
      <c r="P75" s="57">
        <f t="shared" si="18"/>
        <v>7</v>
      </c>
      <c r="Q75" s="58">
        <f t="shared" si="15"/>
        <v>399</v>
      </c>
      <c r="R75" s="57">
        <f t="shared" si="19"/>
        <v>495</v>
      </c>
      <c r="S75" s="57">
        <f t="shared" si="19"/>
        <v>74</v>
      </c>
      <c r="T75" s="57">
        <f t="shared" si="19"/>
        <v>12</v>
      </c>
      <c r="U75" s="57">
        <f t="shared" si="19"/>
        <v>0</v>
      </c>
      <c r="V75" s="57">
        <f t="shared" si="19"/>
        <v>4</v>
      </c>
      <c r="W75" s="57">
        <f t="shared" si="19"/>
        <v>4</v>
      </c>
      <c r="X75" s="57">
        <f t="shared" si="19"/>
        <v>18</v>
      </c>
      <c r="Y75" s="58">
        <f t="shared" si="16"/>
        <v>607</v>
      </c>
    </row>
    <row r="76" spans="1:25" ht="13.5" customHeight="1" x14ac:dyDescent="0.2">
      <c r="A76" s="59">
        <f t="shared" si="10"/>
        <v>0.47916666666666702</v>
      </c>
      <c r="B76" s="57">
        <f t="shared" si="17"/>
        <v>168</v>
      </c>
      <c r="C76" s="57">
        <f t="shared" si="17"/>
        <v>28</v>
      </c>
      <c r="D76" s="57">
        <f t="shared" si="17"/>
        <v>7</v>
      </c>
      <c r="E76" s="57">
        <f t="shared" si="17"/>
        <v>0</v>
      </c>
      <c r="F76" s="57">
        <f t="shared" si="17"/>
        <v>2</v>
      </c>
      <c r="G76" s="57">
        <f t="shared" si="17"/>
        <v>1</v>
      </c>
      <c r="H76" s="57">
        <f t="shared" si="17"/>
        <v>14</v>
      </c>
      <c r="I76" s="84">
        <f t="shared" si="12"/>
        <v>220</v>
      </c>
      <c r="J76" s="57">
        <f t="shared" si="18"/>
        <v>349</v>
      </c>
      <c r="K76" s="57">
        <f t="shared" si="18"/>
        <v>56</v>
      </c>
      <c r="L76" s="57">
        <f t="shared" si="18"/>
        <v>8</v>
      </c>
      <c r="M76" s="57">
        <f t="shared" si="18"/>
        <v>0</v>
      </c>
      <c r="N76" s="57">
        <f t="shared" si="18"/>
        <v>3</v>
      </c>
      <c r="O76" s="57">
        <f t="shared" si="18"/>
        <v>4</v>
      </c>
      <c r="P76" s="57">
        <f t="shared" si="18"/>
        <v>9</v>
      </c>
      <c r="Q76" s="58">
        <f t="shared" si="15"/>
        <v>429</v>
      </c>
      <c r="R76" s="57">
        <f t="shared" si="19"/>
        <v>517</v>
      </c>
      <c r="S76" s="57">
        <f t="shared" si="19"/>
        <v>84</v>
      </c>
      <c r="T76" s="57">
        <f t="shared" si="19"/>
        <v>15</v>
      </c>
      <c r="U76" s="57">
        <f t="shared" si="19"/>
        <v>0</v>
      </c>
      <c r="V76" s="57">
        <f t="shared" si="19"/>
        <v>5</v>
      </c>
      <c r="W76" s="57">
        <f t="shared" si="19"/>
        <v>5</v>
      </c>
      <c r="X76" s="57">
        <f t="shared" si="19"/>
        <v>23</v>
      </c>
      <c r="Y76" s="58">
        <f t="shared" si="16"/>
        <v>649</v>
      </c>
    </row>
    <row r="77" spans="1:25" ht="13.5" customHeight="1" x14ac:dyDescent="0.2">
      <c r="A77" s="59">
        <f t="shared" si="10"/>
        <v>0.4895833333333337</v>
      </c>
      <c r="B77" s="57">
        <f t="shared" si="17"/>
        <v>162</v>
      </c>
      <c r="C77" s="57">
        <f t="shared" si="17"/>
        <v>34</v>
      </c>
      <c r="D77" s="57">
        <f t="shared" si="17"/>
        <v>6</v>
      </c>
      <c r="E77" s="57">
        <f t="shared" si="17"/>
        <v>0</v>
      </c>
      <c r="F77" s="57">
        <f t="shared" si="17"/>
        <v>2</v>
      </c>
      <c r="G77" s="57">
        <f t="shared" si="17"/>
        <v>2</v>
      </c>
      <c r="H77" s="57">
        <f t="shared" si="17"/>
        <v>12</v>
      </c>
      <c r="I77" s="84">
        <f t="shared" si="12"/>
        <v>218</v>
      </c>
      <c r="J77" s="57">
        <f t="shared" si="18"/>
        <v>330</v>
      </c>
      <c r="K77" s="57">
        <f t="shared" si="18"/>
        <v>55</v>
      </c>
      <c r="L77" s="57">
        <f t="shared" si="18"/>
        <v>7</v>
      </c>
      <c r="M77" s="57">
        <f t="shared" si="18"/>
        <v>1</v>
      </c>
      <c r="N77" s="57">
        <f t="shared" si="18"/>
        <v>4</v>
      </c>
      <c r="O77" s="57">
        <f t="shared" si="18"/>
        <v>6</v>
      </c>
      <c r="P77" s="57">
        <f t="shared" si="18"/>
        <v>7</v>
      </c>
      <c r="Q77" s="58">
        <f t="shared" si="15"/>
        <v>410</v>
      </c>
      <c r="R77" s="57">
        <f t="shared" si="19"/>
        <v>492</v>
      </c>
      <c r="S77" s="57">
        <f t="shared" si="19"/>
        <v>89</v>
      </c>
      <c r="T77" s="57">
        <f t="shared" si="19"/>
        <v>13</v>
      </c>
      <c r="U77" s="57">
        <f t="shared" si="19"/>
        <v>1</v>
      </c>
      <c r="V77" s="57">
        <f t="shared" si="19"/>
        <v>6</v>
      </c>
      <c r="W77" s="57">
        <f t="shared" si="19"/>
        <v>8</v>
      </c>
      <c r="X77" s="57">
        <f t="shared" si="19"/>
        <v>19</v>
      </c>
      <c r="Y77" s="58">
        <f t="shared" si="16"/>
        <v>628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169</v>
      </c>
      <c r="C78" s="57">
        <f t="shared" si="20"/>
        <v>43</v>
      </c>
      <c r="D78" s="57">
        <f t="shared" si="20"/>
        <v>6</v>
      </c>
      <c r="E78" s="57">
        <f t="shared" si="20"/>
        <v>0</v>
      </c>
      <c r="F78" s="57">
        <f t="shared" si="20"/>
        <v>1</v>
      </c>
      <c r="G78" s="57">
        <f t="shared" si="20"/>
        <v>2</v>
      </c>
      <c r="H78" s="57">
        <f t="shared" si="20"/>
        <v>13</v>
      </c>
      <c r="I78" s="84">
        <f t="shared" si="12"/>
        <v>234</v>
      </c>
      <c r="J78" s="57">
        <f t="shared" ref="J78:P87" si="21">SUM(J29:J32)</f>
        <v>338</v>
      </c>
      <c r="K78" s="57">
        <f t="shared" si="21"/>
        <v>55</v>
      </c>
      <c r="L78" s="57">
        <f t="shared" si="21"/>
        <v>11</v>
      </c>
      <c r="M78" s="57">
        <f t="shared" si="21"/>
        <v>1</v>
      </c>
      <c r="N78" s="57">
        <f t="shared" si="21"/>
        <v>3</v>
      </c>
      <c r="O78" s="57">
        <f t="shared" si="21"/>
        <v>10</v>
      </c>
      <c r="P78" s="57">
        <f t="shared" si="21"/>
        <v>6</v>
      </c>
      <c r="Q78" s="58">
        <f t="shared" si="15"/>
        <v>424</v>
      </c>
      <c r="R78" s="57">
        <f t="shared" ref="R78:X87" si="22">SUM(R29:R32)</f>
        <v>507</v>
      </c>
      <c r="S78" s="57">
        <f t="shared" si="22"/>
        <v>98</v>
      </c>
      <c r="T78" s="57">
        <f t="shared" si="22"/>
        <v>17</v>
      </c>
      <c r="U78" s="57">
        <f t="shared" si="22"/>
        <v>1</v>
      </c>
      <c r="V78" s="57">
        <f t="shared" si="22"/>
        <v>4</v>
      </c>
      <c r="W78" s="57">
        <f t="shared" si="22"/>
        <v>12</v>
      </c>
      <c r="X78" s="57">
        <f t="shared" si="22"/>
        <v>19</v>
      </c>
      <c r="Y78" s="58">
        <f t="shared" si="16"/>
        <v>658</v>
      </c>
    </row>
    <row r="79" spans="1:25" ht="13.5" customHeight="1" x14ac:dyDescent="0.2">
      <c r="A79" s="59">
        <f t="shared" si="10"/>
        <v>0.51041666666666696</v>
      </c>
      <c r="B79" s="57">
        <f t="shared" si="20"/>
        <v>174</v>
      </c>
      <c r="C79" s="57">
        <f t="shared" si="20"/>
        <v>43</v>
      </c>
      <c r="D79" s="57">
        <f t="shared" si="20"/>
        <v>7</v>
      </c>
      <c r="E79" s="57">
        <f t="shared" si="20"/>
        <v>0</v>
      </c>
      <c r="F79" s="57">
        <f t="shared" si="20"/>
        <v>2</v>
      </c>
      <c r="G79" s="57">
        <f t="shared" si="20"/>
        <v>2</v>
      </c>
      <c r="H79" s="57">
        <f t="shared" si="20"/>
        <v>12</v>
      </c>
      <c r="I79" s="84">
        <f t="shared" si="12"/>
        <v>240</v>
      </c>
      <c r="J79" s="57">
        <f t="shared" si="21"/>
        <v>337</v>
      </c>
      <c r="K79" s="57">
        <f t="shared" si="21"/>
        <v>50</v>
      </c>
      <c r="L79" s="57">
        <f t="shared" si="21"/>
        <v>10</v>
      </c>
      <c r="M79" s="57">
        <f t="shared" si="21"/>
        <v>2</v>
      </c>
      <c r="N79" s="57">
        <f t="shared" si="21"/>
        <v>3</v>
      </c>
      <c r="O79" s="57">
        <f t="shared" si="21"/>
        <v>13</v>
      </c>
      <c r="P79" s="57">
        <f t="shared" si="21"/>
        <v>6</v>
      </c>
      <c r="Q79" s="58">
        <f t="shared" si="15"/>
        <v>421</v>
      </c>
      <c r="R79" s="57">
        <f t="shared" si="22"/>
        <v>511</v>
      </c>
      <c r="S79" s="57">
        <f t="shared" si="22"/>
        <v>93</v>
      </c>
      <c r="T79" s="57">
        <f t="shared" si="22"/>
        <v>17</v>
      </c>
      <c r="U79" s="57">
        <f t="shared" si="22"/>
        <v>2</v>
      </c>
      <c r="V79" s="57">
        <f t="shared" si="22"/>
        <v>5</v>
      </c>
      <c r="W79" s="57">
        <f t="shared" si="22"/>
        <v>15</v>
      </c>
      <c r="X79" s="57">
        <f t="shared" si="22"/>
        <v>18</v>
      </c>
      <c r="Y79" s="58">
        <f t="shared" si="16"/>
        <v>661</v>
      </c>
    </row>
    <row r="80" spans="1:25" ht="13.5" customHeight="1" x14ac:dyDescent="0.2">
      <c r="A80" s="59">
        <f t="shared" si="10"/>
        <v>0.52083333333333359</v>
      </c>
      <c r="B80" s="57">
        <f t="shared" si="20"/>
        <v>173</v>
      </c>
      <c r="C80" s="57">
        <f t="shared" si="20"/>
        <v>40</v>
      </c>
      <c r="D80" s="57">
        <f t="shared" si="20"/>
        <v>5</v>
      </c>
      <c r="E80" s="57">
        <f t="shared" si="20"/>
        <v>0</v>
      </c>
      <c r="F80" s="57">
        <f t="shared" si="20"/>
        <v>2</v>
      </c>
      <c r="G80" s="57">
        <f t="shared" si="20"/>
        <v>2</v>
      </c>
      <c r="H80" s="57">
        <f t="shared" si="20"/>
        <v>12</v>
      </c>
      <c r="I80" s="84">
        <f t="shared" si="12"/>
        <v>234</v>
      </c>
      <c r="J80" s="57">
        <f t="shared" si="21"/>
        <v>329</v>
      </c>
      <c r="K80" s="57">
        <f t="shared" si="21"/>
        <v>49</v>
      </c>
      <c r="L80" s="57">
        <f t="shared" si="21"/>
        <v>10</v>
      </c>
      <c r="M80" s="57">
        <f t="shared" si="21"/>
        <v>2</v>
      </c>
      <c r="N80" s="57">
        <f t="shared" si="21"/>
        <v>2</v>
      </c>
      <c r="O80" s="57">
        <f t="shared" si="21"/>
        <v>14</v>
      </c>
      <c r="P80" s="57">
        <f t="shared" si="21"/>
        <v>5</v>
      </c>
      <c r="Q80" s="58">
        <f t="shared" si="15"/>
        <v>411</v>
      </c>
      <c r="R80" s="57">
        <f t="shared" si="22"/>
        <v>502</v>
      </c>
      <c r="S80" s="57">
        <f t="shared" si="22"/>
        <v>89</v>
      </c>
      <c r="T80" s="57">
        <f t="shared" si="22"/>
        <v>15</v>
      </c>
      <c r="U80" s="57">
        <f t="shared" si="22"/>
        <v>2</v>
      </c>
      <c r="V80" s="57">
        <f t="shared" si="22"/>
        <v>4</v>
      </c>
      <c r="W80" s="57">
        <f t="shared" si="22"/>
        <v>16</v>
      </c>
      <c r="X80" s="57">
        <f t="shared" si="22"/>
        <v>17</v>
      </c>
      <c r="Y80" s="58">
        <f t="shared" si="16"/>
        <v>645</v>
      </c>
    </row>
    <row r="81" spans="1:25" ht="13.5" customHeight="1" x14ac:dyDescent="0.2">
      <c r="A81" s="60">
        <f t="shared" si="10"/>
        <v>0.53125000000000022</v>
      </c>
      <c r="B81" s="57">
        <f t="shared" si="20"/>
        <v>172</v>
      </c>
      <c r="C81" s="57">
        <f t="shared" si="20"/>
        <v>33</v>
      </c>
      <c r="D81" s="57">
        <f t="shared" si="20"/>
        <v>5</v>
      </c>
      <c r="E81" s="57">
        <f t="shared" si="20"/>
        <v>0</v>
      </c>
      <c r="F81" s="57">
        <f t="shared" si="20"/>
        <v>2</v>
      </c>
      <c r="G81" s="57">
        <f t="shared" si="20"/>
        <v>3</v>
      </c>
      <c r="H81" s="57">
        <f t="shared" si="20"/>
        <v>13</v>
      </c>
      <c r="I81" s="84">
        <f t="shared" si="12"/>
        <v>228</v>
      </c>
      <c r="J81" s="57">
        <f t="shared" si="21"/>
        <v>332</v>
      </c>
      <c r="K81" s="57">
        <f t="shared" si="21"/>
        <v>55</v>
      </c>
      <c r="L81" s="57">
        <f t="shared" si="21"/>
        <v>12</v>
      </c>
      <c r="M81" s="57">
        <f t="shared" si="21"/>
        <v>1</v>
      </c>
      <c r="N81" s="57">
        <f t="shared" si="21"/>
        <v>2</v>
      </c>
      <c r="O81" s="57">
        <f t="shared" si="21"/>
        <v>14</v>
      </c>
      <c r="P81" s="57">
        <f t="shared" si="21"/>
        <v>8</v>
      </c>
      <c r="Q81" s="58">
        <f t="shared" si="15"/>
        <v>424</v>
      </c>
      <c r="R81" s="57">
        <f t="shared" si="22"/>
        <v>504</v>
      </c>
      <c r="S81" s="57">
        <f t="shared" si="22"/>
        <v>88</v>
      </c>
      <c r="T81" s="57">
        <f t="shared" si="22"/>
        <v>17</v>
      </c>
      <c r="U81" s="57">
        <f t="shared" si="22"/>
        <v>1</v>
      </c>
      <c r="V81" s="57">
        <f t="shared" si="22"/>
        <v>4</v>
      </c>
      <c r="W81" s="57">
        <f t="shared" si="22"/>
        <v>17</v>
      </c>
      <c r="X81" s="57">
        <f t="shared" si="22"/>
        <v>21</v>
      </c>
      <c r="Y81" s="58">
        <f t="shared" si="16"/>
        <v>652</v>
      </c>
    </row>
    <row r="82" spans="1:25" ht="13.5" customHeight="1" x14ac:dyDescent="0.2">
      <c r="A82" s="59">
        <f t="shared" si="10"/>
        <v>0.54166666666666685</v>
      </c>
      <c r="B82" s="57">
        <f t="shared" si="20"/>
        <v>188</v>
      </c>
      <c r="C82" s="57">
        <f t="shared" si="20"/>
        <v>23</v>
      </c>
      <c r="D82" s="57">
        <f t="shared" si="20"/>
        <v>6</v>
      </c>
      <c r="E82" s="57">
        <f t="shared" si="20"/>
        <v>0</v>
      </c>
      <c r="F82" s="57">
        <f t="shared" si="20"/>
        <v>6</v>
      </c>
      <c r="G82" s="57">
        <f t="shared" si="20"/>
        <v>3</v>
      </c>
      <c r="H82" s="57">
        <f t="shared" si="20"/>
        <v>12</v>
      </c>
      <c r="I82" s="84">
        <f t="shared" si="12"/>
        <v>238</v>
      </c>
      <c r="J82" s="57">
        <f t="shared" si="21"/>
        <v>324</v>
      </c>
      <c r="K82" s="57">
        <f t="shared" si="21"/>
        <v>58</v>
      </c>
      <c r="L82" s="57">
        <f t="shared" si="21"/>
        <v>10</v>
      </c>
      <c r="M82" s="57">
        <f t="shared" si="21"/>
        <v>1</v>
      </c>
      <c r="N82" s="57">
        <f t="shared" si="21"/>
        <v>4</v>
      </c>
      <c r="O82" s="57">
        <f t="shared" si="21"/>
        <v>8</v>
      </c>
      <c r="P82" s="57">
        <f t="shared" si="21"/>
        <v>6</v>
      </c>
      <c r="Q82" s="58">
        <f t="shared" si="15"/>
        <v>411</v>
      </c>
      <c r="R82" s="57">
        <f t="shared" si="22"/>
        <v>512</v>
      </c>
      <c r="S82" s="57">
        <f t="shared" si="22"/>
        <v>81</v>
      </c>
      <c r="T82" s="57">
        <f t="shared" si="22"/>
        <v>16</v>
      </c>
      <c r="U82" s="57">
        <f t="shared" si="22"/>
        <v>1</v>
      </c>
      <c r="V82" s="57">
        <f t="shared" si="22"/>
        <v>10</v>
      </c>
      <c r="W82" s="57">
        <f t="shared" si="22"/>
        <v>11</v>
      </c>
      <c r="X82" s="57">
        <f t="shared" si="22"/>
        <v>18</v>
      </c>
      <c r="Y82" s="58">
        <f t="shared" si="16"/>
        <v>649</v>
      </c>
    </row>
    <row r="83" spans="1:25" ht="13.5" customHeight="1" x14ac:dyDescent="0.2">
      <c r="A83" s="59">
        <f t="shared" si="10"/>
        <v>0.55208333333333348</v>
      </c>
      <c r="B83" s="57">
        <f t="shared" si="20"/>
        <v>184</v>
      </c>
      <c r="C83" s="57">
        <f t="shared" si="20"/>
        <v>21</v>
      </c>
      <c r="D83" s="57">
        <f t="shared" si="20"/>
        <v>4</v>
      </c>
      <c r="E83" s="57">
        <f t="shared" si="20"/>
        <v>0</v>
      </c>
      <c r="F83" s="57">
        <f t="shared" si="20"/>
        <v>5</v>
      </c>
      <c r="G83" s="57">
        <f t="shared" si="20"/>
        <v>3</v>
      </c>
      <c r="H83" s="57">
        <f t="shared" si="20"/>
        <v>11</v>
      </c>
      <c r="I83" s="84">
        <f t="shared" si="12"/>
        <v>228</v>
      </c>
      <c r="J83" s="57">
        <f t="shared" si="21"/>
        <v>300</v>
      </c>
      <c r="K83" s="57">
        <f t="shared" si="21"/>
        <v>60</v>
      </c>
      <c r="L83" s="57">
        <f t="shared" si="21"/>
        <v>14</v>
      </c>
      <c r="M83" s="57">
        <f t="shared" si="21"/>
        <v>0</v>
      </c>
      <c r="N83" s="57">
        <f t="shared" si="21"/>
        <v>5</v>
      </c>
      <c r="O83" s="57">
        <f t="shared" si="21"/>
        <v>5</v>
      </c>
      <c r="P83" s="57">
        <f t="shared" si="21"/>
        <v>8</v>
      </c>
      <c r="Q83" s="58">
        <f t="shared" si="15"/>
        <v>392</v>
      </c>
      <c r="R83" s="57">
        <f t="shared" si="22"/>
        <v>484</v>
      </c>
      <c r="S83" s="57">
        <f t="shared" si="22"/>
        <v>81</v>
      </c>
      <c r="T83" s="57">
        <f t="shared" si="22"/>
        <v>18</v>
      </c>
      <c r="U83" s="57">
        <f t="shared" si="22"/>
        <v>0</v>
      </c>
      <c r="V83" s="57">
        <f t="shared" si="22"/>
        <v>10</v>
      </c>
      <c r="W83" s="57">
        <f t="shared" si="22"/>
        <v>8</v>
      </c>
      <c r="X83" s="57">
        <f t="shared" si="22"/>
        <v>19</v>
      </c>
      <c r="Y83" s="58">
        <f t="shared" si="16"/>
        <v>620</v>
      </c>
    </row>
    <row r="84" spans="1:25" ht="13.5" customHeight="1" x14ac:dyDescent="0.2">
      <c r="A84" s="60">
        <f t="shared" si="10"/>
        <v>0.56250000000000011</v>
      </c>
      <c r="B84" s="57">
        <f t="shared" si="20"/>
        <v>211</v>
      </c>
      <c r="C84" s="57">
        <f t="shared" si="20"/>
        <v>20</v>
      </c>
      <c r="D84" s="57">
        <f t="shared" si="20"/>
        <v>3</v>
      </c>
      <c r="E84" s="57">
        <f t="shared" si="20"/>
        <v>0</v>
      </c>
      <c r="F84" s="57">
        <f t="shared" si="20"/>
        <v>5</v>
      </c>
      <c r="G84" s="57">
        <f t="shared" si="20"/>
        <v>3</v>
      </c>
      <c r="H84" s="57">
        <f t="shared" si="20"/>
        <v>9</v>
      </c>
      <c r="I84" s="84">
        <f t="shared" si="12"/>
        <v>251</v>
      </c>
      <c r="J84" s="57">
        <f t="shared" si="21"/>
        <v>297</v>
      </c>
      <c r="K84" s="57">
        <f t="shared" si="21"/>
        <v>60</v>
      </c>
      <c r="L84" s="57">
        <f t="shared" si="21"/>
        <v>13</v>
      </c>
      <c r="M84" s="57">
        <f t="shared" si="21"/>
        <v>0</v>
      </c>
      <c r="N84" s="57">
        <f t="shared" si="21"/>
        <v>5</v>
      </c>
      <c r="O84" s="57">
        <f t="shared" si="21"/>
        <v>2</v>
      </c>
      <c r="P84" s="57">
        <f t="shared" si="21"/>
        <v>6</v>
      </c>
      <c r="Q84" s="58">
        <f t="shared" si="15"/>
        <v>383</v>
      </c>
      <c r="R84" s="57">
        <f t="shared" si="22"/>
        <v>508</v>
      </c>
      <c r="S84" s="57">
        <f t="shared" si="22"/>
        <v>80</v>
      </c>
      <c r="T84" s="57">
        <f t="shared" si="22"/>
        <v>16</v>
      </c>
      <c r="U84" s="57">
        <f t="shared" si="22"/>
        <v>0</v>
      </c>
      <c r="V84" s="57">
        <f t="shared" si="22"/>
        <v>10</v>
      </c>
      <c r="W84" s="57">
        <f t="shared" si="22"/>
        <v>5</v>
      </c>
      <c r="X84" s="57">
        <f t="shared" si="22"/>
        <v>15</v>
      </c>
      <c r="Y84" s="58">
        <f t="shared" si="16"/>
        <v>634</v>
      </c>
    </row>
    <row r="85" spans="1:25" ht="13.5" customHeight="1" x14ac:dyDescent="0.2">
      <c r="A85" s="59">
        <f t="shared" si="10"/>
        <v>0.57291666666666674</v>
      </c>
      <c r="B85" s="57">
        <f t="shared" si="20"/>
        <v>220</v>
      </c>
      <c r="C85" s="57">
        <f t="shared" si="20"/>
        <v>21</v>
      </c>
      <c r="D85" s="57">
        <f t="shared" si="20"/>
        <v>3</v>
      </c>
      <c r="E85" s="57">
        <f t="shared" si="20"/>
        <v>0</v>
      </c>
      <c r="F85" s="57">
        <f t="shared" si="20"/>
        <v>5</v>
      </c>
      <c r="G85" s="57">
        <f t="shared" si="20"/>
        <v>1</v>
      </c>
      <c r="H85" s="57">
        <f t="shared" si="20"/>
        <v>10</v>
      </c>
      <c r="I85" s="84">
        <f t="shared" si="12"/>
        <v>260</v>
      </c>
      <c r="J85" s="57">
        <f t="shared" si="21"/>
        <v>315</v>
      </c>
      <c r="K85" s="57">
        <f t="shared" si="21"/>
        <v>61</v>
      </c>
      <c r="L85" s="57">
        <f t="shared" si="21"/>
        <v>12</v>
      </c>
      <c r="M85" s="57">
        <f t="shared" si="21"/>
        <v>0</v>
      </c>
      <c r="N85" s="57">
        <f t="shared" si="21"/>
        <v>5</v>
      </c>
      <c r="O85" s="57">
        <f t="shared" si="21"/>
        <v>4</v>
      </c>
      <c r="P85" s="57">
        <f t="shared" si="21"/>
        <v>3</v>
      </c>
      <c r="Q85" s="58">
        <f t="shared" si="15"/>
        <v>400</v>
      </c>
      <c r="R85" s="57">
        <f t="shared" si="22"/>
        <v>535</v>
      </c>
      <c r="S85" s="57">
        <f t="shared" si="22"/>
        <v>82</v>
      </c>
      <c r="T85" s="57">
        <f t="shared" si="22"/>
        <v>15</v>
      </c>
      <c r="U85" s="57">
        <f t="shared" si="22"/>
        <v>0</v>
      </c>
      <c r="V85" s="57">
        <f t="shared" si="22"/>
        <v>10</v>
      </c>
      <c r="W85" s="57">
        <f t="shared" si="22"/>
        <v>5</v>
      </c>
      <c r="X85" s="57">
        <f t="shared" si="22"/>
        <v>13</v>
      </c>
      <c r="Y85" s="58">
        <f t="shared" si="16"/>
        <v>660</v>
      </c>
    </row>
    <row r="86" spans="1:25" ht="13.5" customHeight="1" x14ac:dyDescent="0.2">
      <c r="A86" s="59">
        <f t="shared" si="10"/>
        <v>0.58333333333333337</v>
      </c>
      <c r="B86" s="57">
        <f t="shared" si="20"/>
        <v>226</v>
      </c>
      <c r="C86" s="57">
        <f t="shared" si="20"/>
        <v>24</v>
      </c>
      <c r="D86" s="57">
        <f t="shared" si="20"/>
        <v>3</v>
      </c>
      <c r="E86" s="57">
        <f t="shared" si="20"/>
        <v>0</v>
      </c>
      <c r="F86" s="57">
        <f t="shared" si="20"/>
        <v>1</v>
      </c>
      <c r="G86" s="57">
        <f t="shared" si="20"/>
        <v>2</v>
      </c>
      <c r="H86" s="57">
        <f t="shared" si="20"/>
        <v>9</v>
      </c>
      <c r="I86" s="84">
        <f t="shared" si="12"/>
        <v>265</v>
      </c>
      <c r="J86" s="57">
        <f t="shared" si="21"/>
        <v>317</v>
      </c>
      <c r="K86" s="57">
        <f t="shared" si="21"/>
        <v>65</v>
      </c>
      <c r="L86" s="57">
        <f t="shared" si="21"/>
        <v>13</v>
      </c>
      <c r="M86" s="57">
        <f t="shared" si="21"/>
        <v>1</v>
      </c>
      <c r="N86" s="57">
        <f t="shared" si="21"/>
        <v>3</v>
      </c>
      <c r="O86" s="57">
        <f t="shared" si="21"/>
        <v>5</v>
      </c>
      <c r="P86" s="57">
        <f t="shared" si="21"/>
        <v>6</v>
      </c>
      <c r="Q86" s="58">
        <f t="shared" si="15"/>
        <v>410</v>
      </c>
      <c r="R86" s="57">
        <f t="shared" si="22"/>
        <v>543</v>
      </c>
      <c r="S86" s="57">
        <f t="shared" si="22"/>
        <v>89</v>
      </c>
      <c r="T86" s="57">
        <f t="shared" si="22"/>
        <v>16</v>
      </c>
      <c r="U86" s="57">
        <f t="shared" si="22"/>
        <v>1</v>
      </c>
      <c r="V86" s="57">
        <f t="shared" si="22"/>
        <v>4</v>
      </c>
      <c r="W86" s="57">
        <f t="shared" si="22"/>
        <v>7</v>
      </c>
      <c r="X86" s="57">
        <f t="shared" si="22"/>
        <v>15</v>
      </c>
      <c r="Y86" s="58">
        <f t="shared" si="16"/>
        <v>675</v>
      </c>
    </row>
    <row r="87" spans="1:25" ht="13.5" customHeight="1" x14ac:dyDescent="0.2">
      <c r="A87" s="60">
        <f t="shared" si="10"/>
        <v>0.59375</v>
      </c>
      <c r="B87" s="57">
        <f t="shared" si="20"/>
        <v>246</v>
      </c>
      <c r="C87" s="57">
        <f t="shared" si="20"/>
        <v>25</v>
      </c>
      <c r="D87" s="57">
        <f t="shared" si="20"/>
        <v>4</v>
      </c>
      <c r="E87" s="57">
        <f t="shared" si="20"/>
        <v>0</v>
      </c>
      <c r="F87" s="57">
        <f t="shared" si="20"/>
        <v>2</v>
      </c>
      <c r="G87" s="57">
        <f t="shared" si="20"/>
        <v>4</v>
      </c>
      <c r="H87" s="57">
        <f t="shared" si="20"/>
        <v>10</v>
      </c>
      <c r="I87" s="84">
        <f t="shared" si="12"/>
        <v>291</v>
      </c>
      <c r="J87" s="57">
        <f t="shared" si="21"/>
        <v>329</v>
      </c>
      <c r="K87" s="57">
        <f t="shared" si="21"/>
        <v>65</v>
      </c>
      <c r="L87" s="57">
        <f t="shared" si="21"/>
        <v>10</v>
      </c>
      <c r="M87" s="57">
        <f t="shared" si="21"/>
        <v>1</v>
      </c>
      <c r="N87" s="57">
        <f t="shared" si="21"/>
        <v>1</v>
      </c>
      <c r="O87" s="57">
        <f t="shared" si="21"/>
        <v>5</v>
      </c>
      <c r="P87" s="57">
        <f t="shared" si="21"/>
        <v>4</v>
      </c>
      <c r="Q87" s="58">
        <f t="shared" si="15"/>
        <v>415</v>
      </c>
      <c r="R87" s="57">
        <f t="shared" si="22"/>
        <v>575</v>
      </c>
      <c r="S87" s="57">
        <f t="shared" si="22"/>
        <v>90</v>
      </c>
      <c r="T87" s="57">
        <f t="shared" si="22"/>
        <v>14</v>
      </c>
      <c r="U87" s="57">
        <f t="shared" si="22"/>
        <v>1</v>
      </c>
      <c r="V87" s="57">
        <f t="shared" si="22"/>
        <v>3</v>
      </c>
      <c r="W87" s="57">
        <f t="shared" si="22"/>
        <v>9</v>
      </c>
      <c r="X87" s="57">
        <f t="shared" si="22"/>
        <v>14</v>
      </c>
      <c r="Y87" s="58">
        <f t="shared" si="16"/>
        <v>706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256</v>
      </c>
      <c r="C88" s="57">
        <f t="shared" si="23"/>
        <v>31</v>
      </c>
      <c r="D88" s="57">
        <f t="shared" si="23"/>
        <v>6</v>
      </c>
      <c r="E88" s="57">
        <f t="shared" si="23"/>
        <v>0</v>
      </c>
      <c r="F88" s="57">
        <f t="shared" si="23"/>
        <v>3</v>
      </c>
      <c r="G88" s="57">
        <f t="shared" si="23"/>
        <v>6</v>
      </c>
      <c r="H88" s="57">
        <f t="shared" si="23"/>
        <v>18</v>
      </c>
      <c r="I88" s="84">
        <f t="shared" si="12"/>
        <v>320</v>
      </c>
      <c r="J88" s="57">
        <f t="shared" ref="J88:P97" si="24">SUM(J39:J42)</f>
        <v>326</v>
      </c>
      <c r="K88" s="57">
        <f t="shared" si="24"/>
        <v>58</v>
      </c>
      <c r="L88" s="57">
        <f t="shared" si="24"/>
        <v>8</v>
      </c>
      <c r="M88" s="57">
        <f t="shared" si="24"/>
        <v>1</v>
      </c>
      <c r="N88" s="57">
        <f t="shared" si="24"/>
        <v>2</v>
      </c>
      <c r="O88" s="57">
        <f t="shared" si="24"/>
        <v>6</v>
      </c>
      <c r="P88" s="57">
        <f t="shared" si="24"/>
        <v>7</v>
      </c>
      <c r="Q88" s="58">
        <f t="shared" si="15"/>
        <v>408</v>
      </c>
      <c r="R88" s="57">
        <f t="shared" ref="R88:X97" si="25">SUM(R39:R42)</f>
        <v>582</v>
      </c>
      <c r="S88" s="57">
        <f t="shared" si="25"/>
        <v>89</v>
      </c>
      <c r="T88" s="57">
        <f t="shared" si="25"/>
        <v>14</v>
      </c>
      <c r="U88" s="57">
        <f t="shared" si="25"/>
        <v>1</v>
      </c>
      <c r="V88" s="57">
        <f t="shared" si="25"/>
        <v>5</v>
      </c>
      <c r="W88" s="57">
        <f t="shared" si="25"/>
        <v>12</v>
      </c>
      <c r="X88" s="57">
        <f t="shared" si="25"/>
        <v>25</v>
      </c>
      <c r="Y88" s="58">
        <f t="shared" si="16"/>
        <v>728</v>
      </c>
    </row>
    <row r="89" spans="1:25" ht="13.5" customHeight="1" x14ac:dyDescent="0.2">
      <c r="A89" s="59">
        <f t="shared" si="10"/>
        <v>0.61458333333333326</v>
      </c>
      <c r="B89" s="57">
        <f t="shared" si="23"/>
        <v>285</v>
      </c>
      <c r="C89" s="57">
        <f t="shared" si="23"/>
        <v>38</v>
      </c>
      <c r="D89" s="57">
        <f t="shared" si="23"/>
        <v>5</v>
      </c>
      <c r="E89" s="57">
        <f t="shared" si="23"/>
        <v>0</v>
      </c>
      <c r="F89" s="57">
        <f t="shared" si="23"/>
        <v>4</v>
      </c>
      <c r="G89" s="57">
        <f t="shared" si="23"/>
        <v>7</v>
      </c>
      <c r="H89" s="57">
        <f t="shared" si="23"/>
        <v>18</v>
      </c>
      <c r="I89" s="84">
        <f t="shared" si="12"/>
        <v>357</v>
      </c>
      <c r="J89" s="57">
        <f t="shared" si="24"/>
        <v>315</v>
      </c>
      <c r="K89" s="57">
        <f t="shared" si="24"/>
        <v>53</v>
      </c>
      <c r="L89" s="57">
        <f t="shared" si="24"/>
        <v>9</v>
      </c>
      <c r="M89" s="57">
        <f t="shared" si="24"/>
        <v>1</v>
      </c>
      <c r="N89" s="57">
        <f t="shared" si="24"/>
        <v>2</v>
      </c>
      <c r="O89" s="57">
        <f t="shared" si="24"/>
        <v>5</v>
      </c>
      <c r="P89" s="57">
        <f t="shared" si="24"/>
        <v>9</v>
      </c>
      <c r="Q89" s="58">
        <f t="shared" si="15"/>
        <v>394</v>
      </c>
      <c r="R89" s="57">
        <f t="shared" si="25"/>
        <v>600</v>
      </c>
      <c r="S89" s="57">
        <f t="shared" si="25"/>
        <v>91</v>
      </c>
      <c r="T89" s="57">
        <f t="shared" si="25"/>
        <v>14</v>
      </c>
      <c r="U89" s="57">
        <f t="shared" si="25"/>
        <v>1</v>
      </c>
      <c r="V89" s="57">
        <f t="shared" si="25"/>
        <v>6</v>
      </c>
      <c r="W89" s="57">
        <f t="shared" si="25"/>
        <v>12</v>
      </c>
      <c r="X89" s="57">
        <f t="shared" si="25"/>
        <v>27</v>
      </c>
      <c r="Y89" s="58">
        <f t="shared" si="16"/>
        <v>751</v>
      </c>
    </row>
    <row r="90" spans="1:25" ht="13.5" customHeight="1" x14ac:dyDescent="0.2">
      <c r="A90" s="60">
        <f t="shared" si="10"/>
        <v>0.62499999999999989</v>
      </c>
      <c r="B90" s="57">
        <f t="shared" si="23"/>
        <v>289</v>
      </c>
      <c r="C90" s="57">
        <f t="shared" si="23"/>
        <v>44</v>
      </c>
      <c r="D90" s="57">
        <f t="shared" si="23"/>
        <v>4</v>
      </c>
      <c r="E90" s="57">
        <f t="shared" si="23"/>
        <v>0</v>
      </c>
      <c r="F90" s="57">
        <f t="shared" si="23"/>
        <v>6</v>
      </c>
      <c r="G90" s="57">
        <f t="shared" si="23"/>
        <v>6</v>
      </c>
      <c r="H90" s="57">
        <f t="shared" si="23"/>
        <v>23</v>
      </c>
      <c r="I90" s="84">
        <f t="shared" si="12"/>
        <v>372</v>
      </c>
      <c r="J90" s="57">
        <f t="shared" si="24"/>
        <v>339</v>
      </c>
      <c r="K90" s="57">
        <f t="shared" si="24"/>
        <v>57</v>
      </c>
      <c r="L90" s="57">
        <f t="shared" si="24"/>
        <v>10</v>
      </c>
      <c r="M90" s="57">
        <f t="shared" si="24"/>
        <v>0</v>
      </c>
      <c r="N90" s="57">
        <f t="shared" si="24"/>
        <v>3</v>
      </c>
      <c r="O90" s="57">
        <f t="shared" si="24"/>
        <v>5</v>
      </c>
      <c r="P90" s="57">
        <f t="shared" si="24"/>
        <v>9</v>
      </c>
      <c r="Q90" s="58">
        <f t="shared" si="15"/>
        <v>423</v>
      </c>
      <c r="R90" s="57">
        <f t="shared" si="25"/>
        <v>628</v>
      </c>
      <c r="S90" s="57">
        <f t="shared" si="25"/>
        <v>101</v>
      </c>
      <c r="T90" s="57">
        <f t="shared" si="25"/>
        <v>14</v>
      </c>
      <c r="U90" s="57">
        <f t="shared" si="25"/>
        <v>0</v>
      </c>
      <c r="V90" s="57">
        <f t="shared" si="25"/>
        <v>9</v>
      </c>
      <c r="W90" s="57">
        <f t="shared" si="25"/>
        <v>11</v>
      </c>
      <c r="X90" s="57">
        <f t="shared" si="25"/>
        <v>32</v>
      </c>
      <c r="Y90" s="58">
        <f t="shared" si="16"/>
        <v>795</v>
      </c>
    </row>
    <row r="91" spans="1:25" ht="13.5" customHeight="1" x14ac:dyDescent="0.2">
      <c r="A91" s="59">
        <f t="shared" si="10"/>
        <v>0.63541666666666652</v>
      </c>
      <c r="B91" s="57">
        <f t="shared" si="23"/>
        <v>309</v>
      </c>
      <c r="C91" s="57">
        <f t="shared" si="23"/>
        <v>46</v>
      </c>
      <c r="D91" s="57">
        <f t="shared" si="23"/>
        <v>5</v>
      </c>
      <c r="E91" s="57">
        <f t="shared" si="23"/>
        <v>0</v>
      </c>
      <c r="F91" s="57">
        <f t="shared" si="23"/>
        <v>5</v>
      </c>
      <c r="G91" s="57">
        <f t="shared" si="23"/>
        <v>3</v>
      </c>
      <c r="H91" s="57">
        <f t="shared" si="23"/>
        <v>28</v>
      </c>
      <c r="I91" s="84">
        <f t="shared" si="12"/>
        <v>396</v>
      </c>
      <c r="J91" s="57">
        <f t="shared" si="24"/>
        <v>345</v>
      </c>
      <c r="K91" s="57">
        <f t="shared" si="24"/>
        <v>56</v>
      </c>
      <c r="L91" s="57">
        <f t="shared" si="24"/>
        <v>10</v>
      </c>
      <c r="M91" s="57">
        <f t="shared" si="24"/>
        <v>0</v>
      </c>
      <c r="N91" s="57">
        <f t="shared" si="24"/>
        <v>4</v>
      </c>
      <c r="O91" s="57">
        <f t="shared" si="24"/>
        <v>8</v>
      </c>
      <c r="P91" s="57">
        <f t="shared" si="24"/>
        <v>12</v>
      </c>
      <c r="Q91" s="58">
        <f t="shared" si="15"/>
        <v>435</v>
      </c>
      <c r="R91" s="57">
        <f t="shared" si="25"/>
        <v>654</v>
      </c>
      <c r="S91" s="57">
        <f t="shared" si="25"/>
        <v>102</v>
      </c>
      <c r="T91" s="57">
        <f t="shared" si="25"/>
        <v>15</v>
      </c>
      <c r="U91" s="57">
        <f t="shared" si="25"/>
        <v>0</v>
      </c>
      <c r="V91" s="57">
        <f t="shared" si="25"/>
        <v>9</v>
      </c>
      <c r="W91" s="57">
        <f t="shared" si="25"/>
        <v>11</v>
      </c>
      <c r="X91" s="57">
        <f t="shared" si="25"/>
        <v>40</v>
      </c>
      <c r="Y91" s="58">
        <f t="shared" si="16"/>
        <v>831</v>
      </c>
    </row>
    <row r="92" spans="1:25" ht="13.5" customHeight="1" x14ac:dyDescent="0.2">
      <c r="A92" s="59">
        <f t="shared" si="10"/>
        <v>0.64583333333333315</v>
      </c>
      <c r="B92" s="57">
        <f t="shared" si="23"/>
        <v>316</v>
      </c>
      <c r="C92" s="57">
        <f t="shared" si="23"/>
        <v>48</v>
      </c>
      <c r="D92" s="57">
        <f t="shared" si="23"/>
        <v>3</v>
      </c>
      <c r="E92" s="57">
        <f t="shared" si="23"/>
        <v>0</v>
      </c>
      <c r="F92" s="57">
        <f t="shared" si="23"/>
        <v>3</v>
      </c>
      <c r="G92" s="57">
        <f t="shared" si="23"/>
        <v>1</v>
      </c>
      <c r="H92" s="57">
        <f t="shared" si="23"/>
        <v>22</v>
      </c>
      <c r="I92" s="84">
        <f t="shared" si="12"/>
        <v>393</v>
      </c>
      <c r="J92" s="57">
        <f t="shared" si="24"/>
        <v>363</v>
      </c>
      <c r="K92" s="57">
        <f t="shared" si="24"/>
        <v>59</v>
      </c>
      <c r="L92" s="57">
        <f t="shared" si="24"/>
        <v>10</v>
      </c>
      <c r="M92" s="57">
        <f t="shared" si="24"/>
        <v>0</v>
      </c>
      <c r="N92" s="57">
        <f t="shared" si="24"/>
        <v>4</v>
      </c>
      <c r="O92" s="57">
        <f t="shared" si="24"/>
        <v>7</v>
      </c>
      <c r="P92" s="57">
        <f t="shared" si="24"/>
        <v>10</v>
      </c>
      <c r="Q92" s="58">
        <f t="shared" si="15"/>
        <v>453</v>
      </c>
      <c r="R92" s="57">
        <f t="shared" si="25"/>
        <v>679</v>
      </c>
      <c r="S92" s="57">
        <f t="shared" si="25"/>
        <v>107</v>
      </c>
      <c r="T92" s="57">
        <f t="shared" si="25"/>
        <v>13</v>
      </c>
      <c r="U92" s="57">
        <f t="shared" si="25"/>
        <v>0</v>
      </c>
      <c r="V92" s="57">
        <f t="shared" si="25"/>
        <v>7</v>
      </c>
      <c r="W92" s="57">
        <f t="shared" si="25"/>
        <v>8</v>
      </c>
      <c r="X92" s="57">
        <f t="shared" si="25"/>
        <v>32</v>
      </c>
      <c r="Y92" s="58">
        <f t="shared" si="16"/>
        <v>846</v>
      </c>
    </row>
    <row r="93" spans="1:25" ht="13.5" customHeight="1" x14ac:dyDescent="0.2">
      <c r="A93" s="60">
        <f t="shared" si="10"/>
        <v>0.65624999999999978</v>
      </c>
      <c r="B93" s="57">
        <f t="shared" si="23"/>
        <v>338</v>
      </c>
      <c r="C93" s="57">
        <f t="shared" si="23"/>
        <v>52</v>
      </c>
      <c r="D93" s="57">
        <f t="shared" si="23"/>
        <v>5</v>
      </c>
      <c r="E93" s="57">
        <f t="shared" si="23"/>
        <v>0</v>
      </c>
      <c r="F93" s="57">
        <f t="shared" si="23"/>
        <v>3</v>
      </c>
      <c r="G93" s="57">
        <f t="shared" si="23"/>
        <v>0</v>
      </c>
      <c r="H93" s="57">
        <f t="shared" si="23"/>
        <v>23</v>
      </c>
      <c r="I93" s="84">
        <f t="shared" si="12"/>
        <v>421</v>
      </c>
      <c r="J93" s="57">
        <f t="shared" si="24"/>
        <v>373</v>
      </c>
      <c r="K93" s="57">
        <f t="shared" si="24"/>
        <v>61</v>
      </c>
      <c r="L93" s="57">
        <f t="shared" si="24"/>
        <v>8</v>
      </c>
      <c r="M93" s="57">
        <f t="shared" si="24"/>
        <v>0</v>
      </c>
      <c r="N93" s="57">
        <f t="shared" si="24"/>
        <v>3</v>
      </c>
      <c r="O93" s="57">
        <f t="shared" si="24"/>
        <v>6</v>
      </c>
      <c r="P93" s="57">
        <f t="shared" si="24"/>
        <v>12</v>
      </c>
      <c r="Q93" s="58">
        <f t="shared" si="15"/>
        <v>463</v>
      </c>
      <c r="R93" s="57">
        <f t="shared" si="25"/>
        <v>711</v>
      </c>
      <c r="S93" s="57">
        <f t="shared" si="25"/>
        <v>113</v>
      </c>
      <c r="T93" s="57">
        <f t="shared" si="25"/>
        <v>13</v>
      </c>
      <c r="U93" s="57">
        <f t="shared" si="25"/>
        <v>0</v>
      </c>
      <c r="V93" s="57">
        <f t="shared" si="25"/>
        <v>6</v>
      </c>
      <c r="W93" s="57">
        <f t="shared" si="25"/>
        <v>6</v>
      </c>
      <c r="X93" s="57">
        <f t="shared" si="25"/>
        <v>35</v>
      </c>
      <c r="Y93" s="58">
        <f t="shared" si="16"/>
        <v>884</v>
      </c>
    </row>
    <row r="94" spans="1:25" ht="13.5" customHeight="1" x14ac:dyDescent="0.2">
      <c r="A94" s="59">
        <f t="shared" si="10"/>
        <v>0.66666666666666641</v>
      </c>
      <c r="B94" s="57">
        <f t="shared" si="23"/>
        <v>382</v>
      </c>
      <c r="C94" s="57">
        <f t="shared" si="23"/>
        <v>51</v>
      </c>
      <c r="D94" s="57">
        <f t="shared" si="23"/>
        <v>4</v>
      </c>
      <c r="E94" s="57">
        <f t="shared" si="23"/>
        <v>0</v>
      </c>
      <c r="F94" s="57">
        <f t="shared" si="23"/>
        <v>1</v>
      </c>
      <c r="G94" s="57">
        <f t="shared" si="23"/>
        <v>2</v>
      </c>
      <c r="H94" s="57">
        <f t="shared" si="23"/>
        <v>28</v>
      </c>
      <c r="I94" s="84">
        <f t="shared" si="12"/>
        <v>468</v>
      </c>
      <c r="J94" s="57">
        <f t="shared" si="24"/>
        <v>348</v>
      </c>
      <c r="K94" s="57">
        <f t="shared" si="24"/>
        <v>49</v>
      </c>
      <c r="L94" s="57">
        <f t="shared" si="24"/>
        <v>7</v>
      </c>
      <c r="M94" s="57">
        <f t="shared" si="24"/>
        <v>0</v>
      </c>
      <c r="N94" s="57">
        <f t="shared" si="24"/>
        <v>4</v>
      </c>
      <c r="O94" s="57">
        <f t="shared" si="24"/>
        <v>10</v>
      </c>
      <c r="P94" s="57">
        <f t="shared" si="24"/>
        <v>12</v>
      </c>
      <c r="Q94" s="58">
        <f t="shared" si="15"/>
        <v>430</v>
      </c>
      <c r="R94" s="57">
        <f t="shared" si="25"/>
        <v>730</v>
      </c>
      <c r="S94" s="57">
        <f t="shared" si="25"/>
        <v>100</v>
      </c>
      <c r="T94" s="57">
        <f t="shared" si="25"/>
        <v>11</v>
      </c>
      <c r="U94" s="57">
        <f t="shared" si="25"/>
        <v>0</v>
      </c>
      <c r="V94" s="57">
        <f t="shared" si="25"/>
        <v>5</v>
      </c>
      <c r="W94" s="57">
        <f t="shared" si="25"/>
        <v>12</v>
      </c>
      <c r="X94" s="57">
        <f t="shared" si="25"/>
        <v>40</v>
      </c>
      <c r="Y94" s="58">
        <f t="shared" si="16"/>
        <v>898</v>
      </c>
    </row>
    <row r="95" spans="1:25" ht="13.5" customHeight="1" x14ac:dyDescent="0.2">
      <c r="A95" s="59">
        <f t="shared" si="10"/>
        <v>0.67708333333333304</v>
      </c>
      <c r="B95" s="57">
        <f t="shared" si="23"/>
        <v>409</v>
      </c>
      <c r="C95" s="57">
        <f t="shared" si="23"/>
        <v>51</v>
      </c>
      <c r="D95" s="57">
        <f t="shared" si="23"/>
        <v>4</v>
      </c>
      <c r="E95" s="57">
        <f t="shared" si="23"/>
        <v>0</v>
      </c>
      <c r="F95" s="57">
        <f t="shared" si="23"/>
        <v>1</v>
      </c>
      <c r="G95" s="57">
        <f t="shared" si="23"/>
        <v>4</v>
      </c>
      <c r="H95" s="57">
        <f t="shared" si="23"/>
        <v>34</v>
      </c>
      <c r="I95" s="84">
        <f t="shared" si="12"/>
        <v>503</v>
      </c>
      <c r="J95" s="57">
        <f t="shared" si="24"/>
        <v>347</v>
      </c>
      <c r="K95" s="57">
        <f t="shared" si="24"/>
        <v>51</v>
      </c>
      <c r="L95" s="57">
        <f t="shared" si="24"/>
        <v>7</v>
      </c>
      <c r="M95" s="57">
        <f t="shared" si="24"/>
        <v>1</v>
      </c>
      <c r="N95" s="57">
        <f t="shared" si="24"/>
        <v>3</v>
      </c>
      <c r="O95" s="57">
        <f t="shared" si="24"/>
        <v>8</v>
      </c>
      <c r="P95" s="57">
        <f t="shared" si="24"/>
        <v>14</v>
      </c>
      <c r="Q95" s="58">
        <f t="shared" si="15"/>
        <v>431</v>
      </c>
      <c r="R95" s="57">
        <f t="shared" si="25"/>
        <v>756</v>
      </c>
      <c r="S95" s="57">
        <f t="shared" si="25"/>
        <v>102</v>
      </c>
      <c r="T95" s="57">
        <f t="shared" si="25"/>
        <v>11</v>
      </c>
      <c r="U95" s="57">
        <f t="shared" si="25"/>
        <v>1</v>
      </c>
      <c r="V95" s="57">
        <f t="shared" si="25"/>
        <v>4</v>
      </c>
      <c r="W95" s="57">
        <f t="shared" si="25"/>
        <v>12</v>
      </c>
      <c r="X95" s="57">
        <f t="shared" si="25"/>
        <v>48</v>
      </c>
      <c r="Y95" s="58">
        <f t="shared" si="16"/>
        <v>934</v>
      </c>
    </row>
    <row r="96" spans="1:25" ht="13.5" customHeight="1" x14ac:dyDescent="0.2">
      <c r="A96" s="60">
        <f t="shared" si="10"/>
        <v>0.68749999999999967</v>
      </c>
      <c r="B96" s="57">
        <f t="shared" si="23"/>
        <v>461</v>
      </c>
      <c r="C96" s="57">
        <f t="shared" si="23"/>
        <v>51</v>
      </c>
      <c r="D96" s="57">
        <f t="shared" si="23"/>
        <v>5</v>
      </c>
      <c r="E96" s="57">
        <f t="shared" si="23"/>
        <v>0</v>
      </c>
      <c r="F96" s="57">
        <f t="shared" si="23"/>
        <v>2</v>
      </c>
      <c r="G96" s="57">
        <f t="shared" si="23"/>
        <v>7</v>
      </c>
      <c r="H96" s="57">
        <f t="shared" si="23"/>
        <v>39</v>
      </c>
      <c r="I96" s="84">
        <f t="shared" si="12"/>
        <v>565</v>
      </c>
      <c r="J96" s="57">
        <f t="shared" si="24"/>
        <v>341</v>
      </c>
      <c r="K96" s="57">
        <f t="shared" si="24"/>
        <v>45</v>
      </c>
      <c r="L96" s="57">
        <f t="shared" si="24"/>
        <v>8</v>
      </c>
      <c r="M96" s="57">
        <f t="shared" si="24"/>
        <v>1</v>
      </c>
      <c r="N96" s="57">
        <f t="shared" si="24"/>
        <v>3</v>
      </c>
      <c r="O96" s="57">
        <f t="shared" si="24"/>
        <v>8</v>
      </c>
      <c r="P96" s="57">
        <f t="shared" si="24"/>
        <v>20</v>
      </c>
      <c r="Q96" s="58">
        <f t="shared" si="15"/>
        <v>426</v>
      </c>
      <c r="R96" s="57">
        <f t="shared" si="25"/>
        <v>802</v>
      </c>
      <c r="S96" s="57">
        <f t="shared" si="25"/>
        <v>96</v>
      </c>
      <c r="T96" s="57">
        <f t="shared" si="25"/>
        <v>13</v>
      </c>
      <c r="U96" s="57">
        <f t="shared" si="25"/>
        <v>1</v>
      </c>
      <c r="V96" s="57">
        <f t="shared" si="25"/>
        <v>5</v>
      </c>
      <c r="W96" s="57">
        <f t="shared" si="25"/>
        <v>15</v>
      </c>
      <c r="X96" s="57">
        <f t="shared" si="25"/>
        <v>59</v>
      </c>
      <c r="Y96" s="58">
        <f t="shared" si="16"/>
        <v>991</v>
      </c>
    </row>
    <row r="97" spans="1:25" ht="13.5" customHeight="1" x14ac:dyDescent="0.2">
      <c r="A97" s="59">
        <f t="shared" si="10"/>
        <v>0.6979166666666663</v>
      </c>
      <c r="B97" s="57">
        <f t="shared" si="23"/>
        <v>460</v>
      </c>
      <c r="C97" s="57">
        <f t="shared" si="23"/>
        <v>45</v>
      </c>
      <c r="D97" s="57">
        <f t="shared" si="23"/>
        <v>3</v>
      </c>
      <c r="E97" s="57">
        <f t="shared" si="23"/>
        <v>0</v>
      </c>
      <c r="F97" s="57">
        <f t="shared" si="23"/>
        <v>2</v>
      </c>
      <c r="G97" s="57">
        <f t="shared" si="23"/>
        <v>7</v>
      </c>
      <c r="H97" s="57">
        <f t="shared" si="23"/>
        <v>41</v>
      </c>
      <c r="I97" s="84">
        <f t="shared" si="12"/>
        <v>558</v>
      </c>
      <c r="J97" s="57">
        <f t="shared" si="24"/>
        <v>338</v>
      </c>
      <c r="K97" s="57">
        <f t="shared" si="24"/>
        <v>43</v>
      </c>
      <c r="L97" s="57">
        <f t="shared" si="24"/>
        <v>7</v>
      </c>
      <c r="M97" s="57">
        <f t="shared" si="24"/>
        <v>1</v>
      </c>
      <c r="N97" s="57">
        <f t="shared" si="24"/>
        <v>3</v>
      </c>
      <c r="O97" s="57">
        <f t="shared" si="24"/>
        <v>8</v>
      </c>
      <c r="P97" s="57">
        <f t="shared" si="24"/>
        <v>20</v>
      </c>
      <c r="Q97" s="58">
        <f t="shared" si="15"/>
        <v>420</v>
      </c>
      <c r="R97" s="57">
        <f t="shared" si="25"/>
        <v>798</v>
      </c>
      <c r="S97" s="57">
        <f t="shared" si="25"/>
        <v>88</v>
      </c>
      <c r="T97" s="57">
        <f t="shared" si="25"/>
        <v>10</v>
      </c>
      <c r="U97" s="57">
        <f t="shared" si="25"/>
        <v>1</v>
      </c>
      <c r="V97" s="57">
        <f t="shared" si="25"/>
        <v>5</v>
      </c>
      <c r="W97" s="57">
        <f t="shared" si="25"/>
        <v>15</v>
      </c>
      <c r="X97" s="57">
        <f t="shared" si="25"/>
        <v>61</v>
      </c>
      <c r="Y97" s="58">
        <f t="shared" si="16"/>
        <v>978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456</v>
      </c>
      <c r="C98" s="57">
        <f t="shared" si="26"/>
        <v>38</v>
      </c>
      <c r="D98" s="57">
        <f t="shared" si="26"/>
        <v>3</v>
      </c>
      <c r="E98" s="57">
        <f t="shared" si="26"/>
        <v>0</v>
      </c>
      <c r="F98" s="57">
        <f t="shared" si="26"/>
        <v>2</v>
      </c>
      <c r="G98" s="57">
        <f t="shared" si="26"/>
        <v>8</v>
      </c>
      <c r="H98" s="57">
        <f t="shared" si="26"/>
        <v>40</v>
      </c>
      <c r="I98" s="84">
        <f t="shared" si="12"/>
        <v>547</v>
      </c>
      <c r="J98" s="57">
        <f t="shared" ref="J98:P102" si="27">SUM(J49:J52)</f>
        <v>335</v>
      </c>
      <c r="K98" s="57">
        <f t="shared" si="27"/>
        <v>38</v>
      </c>
      <c r="L98" s="57">
        <f t="shared" si="27"/>
        <v>3</v>
      </c>
      <c r="M98" s="57">
        <f t="shared" si="27"/>
        <v>1</v>
      </c>
      <c r="N98" s="57">
        <f t="shared" si="27"/>
        <v>1</v>
      </c>
      <c r="O98" s="57">
        <f t="shared" si="27"/>
        <v>3</v>
      </c>
      <c r="P98" s="57">
        <f t="shared" si="27"/>
        <v>22</v>
      </c>
      <c r="Q98" s="58">
        <f t="shared" si="15"/>
        <v>403</v>
      </c>
      <c r="R98" s="57">
        <f t="shared" ref="R98:X102" si="28">SUM(R49:R52)</f>
        <v>791</v>
      </c>
      <c r="S98" s="57">
        <f t="shared" si="28"/>
        <v>76</v>
      </c>
      <c r="T98" s="57">
        <f t="shared" si="28"/>
        <v>6</v>
      </c>
      <c r="U98" s="57">
        <f t="shared" si="28"/>
        <v>1</v>
      </c>
      <c r="V98" s="57">
        <f t="shared" si="28"/>
        <v>3</v>
      </c>
      <c r="W98" s="57">
        <f t="shared" si="28"/>
        <v>11</v>
      </c>
      <c r="X98" s="57">
        <f t="shared" si="28"/>
        <v>62</v>
      </c>
      <c r="Y98" s="58">
        <f t="shared" si="16"/>
        <v>950</v>
      </c>
    </row>
    <row r="99" spans="1:25" ht="13.5" customHeight="1" x14ac:dyDescent="0.2">
      <c r="A99" s="60">
        <f t="shared" si="10"/>
        <v>0.71874999999999956</v>
      </c>
      <c r="B99" s="57">
        <f t="shared" si="26"/>
        <v>447</v>
      </c>
      <c r="C99" s="57">
        <f t="shared" si="26"/>
        <v>37</v>
      </c>
      <c r="D99" s="57">
        <f t="shared" si="26"/>
        <v>1</v>
      </c>
      <c r="E99" s="57">
        <f t="shared" si="26"/>
        <v>0</v>
      </c>
      <c r="F99" s="57">
        <f t="shared" si="26"/>
        <v>3</v>
      </c>
      <c r="G99" s="57">
        <f t="shared" si="26"/>
        <v>6</v>
      </c>
      <c r="H99" s="57">
        <f t="shared" si="26"/>
        <v>32</v>
      </c>
      <c r="I99" s="84">
        <f t="shared" si="12"/>
        <v>526</v>
      </c>
      <c r="J99" s="57">
        <f t="shared" si="27"/>
        <v>354</v>
      </c>
      <c r="K99" s="57">
        <f t="shared" si="27"/>
        <v>29</v>
      </c>
      <c r="L99" s="57">
        <f t="shared" si="27"/>
        <v>3</v>
      </c>
      <c r="M99" s="57">
        <f t="shared" si="27"/>
        <v>0</v>
      </c>
      <c r="N99" s="57">
        <f t="shared" si="27"/>
        <v>2</v>
      </c>
      <c r="O99" s="57">
        <f t="shared" si="27"/>
        <v>2</v>
      </c>
      <c r="P99" s="57">
        <f t="shared" si="27"/>
        <v>22</v>
      </c>
      <c r="Q99" s="58">
        <f t="shared" si="15"/>
        <v>412</v>
      </c>
      <c r="R99" s="57">
        <f t="shared" si="28"/>
        <v>801</v>
      </c>
      <c r="S99" s="57">
        <f t="shared" si="28"/>
        <v>66</v>
      </c>
      <c r="T99" s="57">
        <f t="shared" si="28"/>
        <v>4</v>
      </c>
      <c r="U99" s="57">
        <f t="shared" si="28"/>
        <v>0</v>
      </c>
      <c r="V99" s="57">
        <f t="shared" si="28"/>
        <v>5</v>
      </c>
      <c r="W99" s="57">
        <f t="shared" si="28"/>
        <v>8</v>
      </c>
      <c r="X99" s="57">
        <f t="shared" si="28"/>
        <v>54</v>
      </c>
      <c r="Y99" s="58">
        <f t="shared" si="16"/>
        <v>938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414</v>
      </c>
      <c r="C100" s="57">
        <f t="shared" si="26"/>
        <v>31</v>
      </c>
      <c r="D100" s="57">
        <f t="shared" si="26"/>
        <v>0</v>
      </c>
      <c r="E100" s="57">
        <f t="shared" si="26"/>
        <v>0</v>
      </c>
      <c r="F100" s="57">
        <f t="shared" si="26"/>
        <v>3</v>
      </c>
      <c r="G100" s="57">
        <f t="shared" si="26"/>
        <v>3</v>
      </c>
      <c r="H100" s="57">
        <f t="shared" si="26"/>
        <v>29</v>
      </c>
      <c r="I100" s="84">
        <f t="shared" si="12"/>
        <v>480</v>
      </c>
      <c r="J100" s="57">
        <f t="shared" si="27"/>
        <v>347</v>
      </c>
      <c r="K100" s="57">
        <f t="shared" si="27"/>
        <v>33</v>
      </c>
      <c r="L100" s="57">
        <f t="shared" si="27"/>
        <v>3</v>
      </c>
      <c r="M100" s="57">
        <f t="shared" si="27"/>
        <v>0</v>
      </c>
      <c r="N100" s="57">
        <f t="shared" si="27"/>
        <v>2</v>
      </c>
      <c r="O100" s="57">
        <f t="shared" si="27"/>
        <v>2</v>
      </c>
      <c r="P100" s="57">
        <f t="shared" si="27"/>
        <v>24</v>
      </c>
      <c r="Q100" s="58">
        <f t="shared" si="15"/>
        <v>411</v>
      </c>
      <c r="R100" s="57">
        <f t="shared" si="28"/>
        <v>761</v>
      </c>
      <c r="S100" s="57">
        <f t="shared" si="28"/>
        <v>64</v>
      </c>
      <c r="T100" s="57">
        <f t="shared" si="28"/>
        <v>3</v>
      </c>
      <c r="U100" s="57">
        <f t="shared" si="28"/>
        <v>0</v>
      </c>
      <c r="V100" s="57">
        <f t="shared" si="28"/>
        <v>5</v>
      </c>
      <c r="W100" s="57">
        <f t="shared" si="28"/>
        <v>5</v>
      </c>
      <c r="X100" s="57">
        <f t="shared" si="28"/>
        <v>53</v>
      </c>
      <c r="Y100" s="58">
        <f t="shared" si="16"/>
        <v>891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397</v>
      </c>
      <c r="C101" s="57">
        <f t="shared" si="26"/>
        <v>26</v>
      </c>
      <c r="D101" s="57">
        <f t="shared" si="26"/>
        <v>1</v>
      </c>
      <c r="E101" s="57">
        <f t="shared" si="26"/>
        <v>0</v>
      </c>
      <c r="F101" s="57">
        <f t="shared" si="26"/>
        <v>2</v>
      </c>
      <c r="G101" s="57">
        <f t="shared" si="26"/>
        <v>3</v>
      </c>
      <c r="H101" s="57">
        <f t="shared" si="26"/>
        <v>27</v>
      </c>
      <c r="I101" s="84">
        <f t="shared" si="12"/>
        <v>456</v>
      </c>
      <c r="J101" s="57">
        <f t="shared" si="27"/>
        <v>355</v>
      </c>
      <c r="K101" s="57">
        <f t="shared" si="27"/>
        <v>31</v>
      </c>
      <c r="L101" s="57">
        <f t="shared" si="27"/>
        <v>3</v>
      </c>
      <c r="M101" s="57">
        <f t="shared" si="27"/>
        <v>0</v>
      </c>
      <c r="N101" s="57">
        <f t="shared" si="27"/>
        <v>2</v>
      </c>
      <c r="O101" s="57">
        <f t="shared" si="27"/>
        <v>0</v>
      </c>
      <c r="P101" s="57">
        <f t="shared" si="27"/>
        <v>25</v>
      </c>
      <c r="Q101" s="58">
        <f t="shared" si="15"/>
        <v>416</v>
      </c>
      <c r="R101" s="57">
        <f t="shared" si="28"/>
        <v>752</v>
      </c>
      <c r="S101" s="57">
        <f t="shared" si="28"/>
        <v>57</v>
      </c>
      <c r="T101" s="57">
        <f t="shared" si="28"/>
        <v>4</v>
      </c>
      <c r="U101" s="57">
        <f t="shared" si="28"/>
        <v>0</v>
      </c>
      <c r="V101" s="57">
        <f t="shared" si="28"/>
        <v>4</v>
      </c>
      <c r="W101" s="57">
        <f t="shared" si="28"/>
        <v>3</v>
      </c>
      <c r="X101" s="57">
        <f t="shared" si="28"/>
        <v>52</v>
      </c>
      <c r="Y101" s="58">
        <f t="shared" si="16"/>
        <v>872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353</v>
      </c>
      <c r="C102" s="62">
        <f t="shared" si="26"/>
        <v>26</v>
      </c>
      <c r="D102" s="62">
        <f t="shared" si="26"/>
        <v>2</v>
      </c>
      <c r="E102" s="62">
        <f t="shared" si="26"/>
        <v>0</v>
      </c>
      <c r="F102" s="62">
        <f t="shared" si="26"/>
        <v>2</v>
      </c>
      <c r="G102" s="62">
        <f t="shared" si="26"/>
        <v>1</v>
      </c>
      <c r="H102" s="62">
        <f t="shared" si="26"/>
        <v>22</v>
      </c>
      <c r="I102" s="123">
        <f t="shared" ref="I102" si="29">SUM(B102:H102)</f>
        <v>406</v>
      </c>
      <c r="J102" s="62">
        <f t="shared" si="27"/>
        <v>387</v>
      </c>
      <c r="K102" s="62">
        <f t="shared" si="27"/>
        <v>30</v>
      </c>
      <c r="L102" s="62">
        <f t="shared" si="27"/>
        <v>4</v>
      </c>
      <c r="M102" s="62">
        <f t="shared" si="27"/>
        <v>0</v>
      </c>
      <c r="N102" s="62">
        <f t="shared" si="27"/>
        <v>3</v>
      </c>
      <c r="O102" s="62">
        <f t="shared" si="27"/>
        <v>4</v>
      </c>
      <c r="P102" s="62">
        <f t="shared" si="27"/>
        <v>22</v>
      </c>
      <c r="Q102" s="63">
        <f t="shared" ref="Q102" si="30">SUM(J102:P102)</f>
        <v>450</v>
      </c>
      <c r="R102" s="62">
        <f t="shared" si="28"/>
        <v>740</v>
      </c>
      <c r="S102" s="62">
        <f t="shared" si="28"/>
        <v>56</v>
      </c>
      <c r="T102" s="62">
        <f t="shared" si="28"/>
        <v>6</v>
      </c>
      <c r="U102" s="62">
        <f t="shared" si="28"/>
        <v>0</v>
      </c>
      <c r="V102" s="62">
        <f t="shared" si="28"/>
        <v>5</v>
      </c>
      <c r="W102" s="62">
        <f t="shared" si="28"/>
        <v>5</v>
      </c>
      <c r="X102" s="62">
        <f t="shared" si="28"/>
        <v>44</v>
      </c>
      <c r="Y102" s="63">
        <f t="shared" si="16"/>
        <v>856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Easton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28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Easton Road (W)</v>
      </c>
      <c r="D7" s="3"/>
      <c r="E7" s="3"/>
      <c r="F7" s="127" t="s">
        <v>48</v>
      </c>
      <c r="G7" s="51" t="str">
        <f>'Internal Control-Check Sheet'!F10</f>
        <v>Easton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105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14.5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133.4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24.5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180.7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24.5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133.9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42.8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138.1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27.4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177.4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51.1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126.7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46.4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156.39999999999998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42.2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134.4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43.800000000000004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168.5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38.499999999999993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176.2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38.199999999999996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135.69999999999999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41.1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100.8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26.099999999999998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110.30000000000001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49.8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98.3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46.3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112.2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45.5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105.4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40.5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91.5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42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85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56.599999999999994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107.10000000000001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47.8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105.8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59.099999999999994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103.60000000000001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54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114.6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54.699999999999996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91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61.5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120.30000000000001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68.3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99.800000000000011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46.199999999999996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103.30000000000001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47.3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101.49999999999999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79.2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113.7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55.8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84.199999999999989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69.900000000000006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96.8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56.699999999999996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118.8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78.400000000000006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120.5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82.2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85.100000000000009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94.6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86.5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93.7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104.7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92.100000000000009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150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103.39999999999999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94.4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92.8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106.7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123.3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110.39999999999999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130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115.19999999999999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132.40000000000003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95.40000000000002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151.4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97.800000000000011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112.9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103.5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119.2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93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118.7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104.60000000000001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108.7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95.2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89.9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108.9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75.300000000000011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129.4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2" t="s">
        <v>5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106.3</v>
      </c>
      <c r="C60" s="122">
        <f t="shared" si="0"/>
        <v>586.1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119.19999999999999</v>
      </c>
      <c r="C61" s="85">
        <f t="shared" si="0"/>
        <v>630.1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145.79999999999998</v>
      </c>
      <c r="C62" s="85">
        <f t="shared" si="0"/>
        <v>576.1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167.7</v>
      </c>
      <c r="C63" s="85">
        <f t="shared" si="0"/>
        <v>598.59999999999991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167.10000000000002</v>
      </c>
      <c r="C64" s="85">
        <f t="shared" si="0"/>
        <v>594.9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183.5</v>
      </c>
      <c r="C65" s="85">
        <f t="shared" si="0"/>
        <v>586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170.9</v>
      </c>
      <c r="C66" s="85">
        <f t="shared" si="0"/>
        <v>635.5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162.69999999999999</v>
      </c>
      <c r="C67" s="85">
        <f t="shared" si="0"/>
        <v>614.79999999999995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161.6</v>
      </c>
      <c r="C68" s="85">
        <f t="shared" si="0"/>
        <v>581.19999999999993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143.89999999999998</v>
      </c>
      <c r="C69" s="85">
        <f t="shared" si="0"/>
        <v>523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155.19999999999999</v>
      </c>
      <c r="C70" s="85">
        <f t="shared" si="0"/>
        <v>445.1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163.30000000000001</v>
      </c>
      <c r="C71" s="85">
        <f t="shared" si="0"/>
        <v>421.6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167.7</v>
      </c>
      <c r="C72" s="85">
        <f t="shared" si="0"/>
        <v>426.20000000000005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182.1</v>
      </c>
      <c r="C73" s="85">
        <f t="shared" si="0"/>
        <v>407.4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174.3</v>
      </c>
      <c r="C74" s="85">
        <f t="shared" si="0"/>
        <v>394.1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184.6</v>
      </c>
      <c r="C75" s="85">
        <f t="shared" si="0"/>
        <v>389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186.89999999999998</v>
      </c>
      <c r="C76" s="85">
        <f t="shared" si="0"/>
        <v>389.40000000000003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205.49999999999997</v>
      </c>
      <c r="C77" s="85">
        <f t="shared" si="0"/>
        <v>401.50000000000006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217.5</v>
      </c>
      <c r="C78" s="85">
        <f t="shared" si="0"/>
        <v>431.1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215.59999999999997</v>
      </c>
      <c r="C79" s="85">
        <f t="shared" si="0"/>
        <v>415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229.29999999999998</v>
      </c>
      <c r="C80" s="85">
        <f t="shared" si="1"/>
        <v>429.5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238.5</v>
      </c>
      <c r="C81" s="85">
        <f t="shared" si="1"/>
        <v>425.7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230.7</v>
      </c>
      <c r="C82" s="85">
        <f t="shared" si="1"/>
        <v>414.40000000000003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223.3</v>
      </c>
      <c r="C83" s="85">
        <f t="shared" si="1"/>
        <v>424.90000000000003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241</v>
      </c>
      <c r="C84" s="85">
        <f t="shared" si="1"/>
        <v>418.3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228.5</v>
      </c>
      <c r="C85" s="85">
        <f t="shared" si="1"/>
        <v>402.7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252.20000000000002</v>
      </c>
      <c r="C86" s="85">
        <f t="shared" si="1"/>
        <v>396.2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261.60000000000002</v>
      </c>
      <c r="C87" s="85">
        <f t="shared" si="1"/>
        <v>413.5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260.8</v>
      </c>
      <c r="C88" s="85">
        <f t="shared" si="1"/>
        <v>420.3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287.2</v>
      </c>
      <c r="C89" s="85">
        <f t="shared" si="1"/>
        <v>421.20000000000005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311.89999999999998</v>
      </c>
      <c r="C90" s="85">
        <f t="shared" si="1"/>
        <v>410.90000000000003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348.90000000000003</v>
      </c>
      <c r="C91" s="85">
        <f t="shared" si="1"/>
        <v>396.8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362.6</v>
      </c>
      <c r="C92" s="85">
        <f t="shared" si="1"/>
        <v>426.3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383.8</v>
      </c>
      <c r="C93" s="85">
        <f t="shared" si="1"/>
        <v>435.6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382</v>
      </c>
      <c r="C94" s="85">
        <f t="shared" si="1"/>
        <v>455.8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411.6</v>
      </c>
      <c r="C95" s="85">
        <f t="shared" si="1"/>
        <v>461.5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449.5</v>
      </c>
      <c r="C96" s="85">
        <f t="shared" si="1"/>
        <v>426.7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478.50000000000006</v>
      </c>
      <c r="C97" s="85">
        <f t="shared" si="1"/>
        <v>427.7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537.1</v>
      </c>
      <c r="C98" s="85">
        <f t="shared" si="1"/>
        <v>418.8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526.70000000000005</v>
      </c>
      <c r="C99" s="85">
        <f t="shared" si="1"/>
        <v>411.90000000000003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515.90000000000009</v>
      </c>
      <c r="C100" s="85">
        <f t="shared" si="2"/>
        <v>389.70000000000005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502.2</v>
      </c>
      <c r="C101" s="85">
        <f t="shared" si="2"/>
        <v>398.90000000000003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459.5</v>
      </c>
      <c r="C102" s="85">
        <f t="shared" si="2"/>
        <v>396.3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436.5</v>
      </c>
      <c r="C103" s="85">
        <f t="shared" si="2"/>
        <v>401.70000000000005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392.6</v>
      </c>
      <c r="C104" s="86">
        <f t="shared" si="2"/>
        <v>438.1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Easton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Easton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28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Easton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4" t="s">
        <v>94</v>
      </c>
      <c r="H8" s="344"/>
      <c r="I8" s="344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5" t="s">
        <v>79</v>
      </c>
      <c r="G11" s="346"/>
      <c r="H11" s="159" t="s">
        <v>86</v>
      </c>
      <c r="I11" s="175">
        <f>VLOOKUP(M11,'Internal Control-Check Sheet'!L102:M113,2,FALSE)</f>
        <v>0.38541666666666685</v>
      </c>
      <c r="J11" s="176" t="s">
        <v>87</v>
      </c>
      <c r="K11" s="177">
        <f>I11+0.010416</f>
        <v>0.39583266666666683</v>
      </c>
      <c r="L11" s="160" t="s">
        <v>101</v>
      </c>
      <c r="M11" s="186">
        <f>MAX('Internal Control-Check Sheet'!L102:L113)</f>
        <v>212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102</v>
      </c>
      <c r="G12" s="348"/>
      <c r="H12" s="170" t="s">
        <v>86</v>
      </c>
      <c r="I12" s="171">
        <f>VLOOKUP(M12,'Internal Control-Check Sheet'!L114:M137,2,FALSE)</f>
        <v>0.65624999999999978</v>
      </c>
      <c r="J12" s="172" t="s">
        <v>87</v>
      </c>
      <c r="K12" s="173">
        <f>I12+0.010416</f>
        <v>0.66666599999999976</v>
      </c>
      <c r="L12" s="174" t="s">
        <v>101</v>
      </c>
      <c r="M12" s="187">
        <f>MAX('Internal Control-Check Sheet'!L114:L137)</f>
        <v>240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49" t="s">
        <v>80</v>
      </c>
      <c r="G13" s="350"/>
      <c r="H13" s="170" t="s">
        <v>86</v>
      </c>
      <c r="I13" s="171">
        <f>VLOOKUP(M13,'Internal Control-Check Sheet'!L138:M149,2,FALSE)</f>
        <v>0.71874999999999956</v>
      </c>
      <c r="J13" s="172" t="s">
        <v>87</v>
      </c>
      <c r="K13" s="173">
        <f>I13+0.010416</f>
        <v>0.72916599999999954</v>
      </c>
      <c r="L13" s="174" t="s">
        <v>101</v>
      </c>
      <c r="M13" s="187">
        <f>MAX('Internal Control-Check Sheet'!L138:L149)</f>
        <v>259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66</v>
      </c>
      <c r="F19" s="351"/>
      <c r="G19" s="51"/>
      <c r="H19" s="10"/>
      <c r="L19" s="51"/>
      <c r="M19" s="351" t="s">
        <v>66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2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16</v>
      </c>
      <c r="G21" s="178">
        <f>'Internal Control-Check Sheet'!I67</f>
        <v>16</v>
      </c>
      <c r="K21" s="352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6.25E-2</v>
      </c>
      <c r="O21" s="181">
        <f>'Internal Control-Check Sheet'!O67</f>
        <v>6.25E-2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64</v>
      </c>
      <c r="E22" s="209">
        <f>'Internal Control-Check Sheet'!G68</f>
        <v>138</v>
      </c>
      <c r="F22" s="214">
        <f>'Internal Control-Check Sheet'!H68</f>
        <v>0</v>
      </c>
      <c r="G22" s="210">
        <f>'Internal Control-Check Sheet'!I68</f>
        <v>138</v>
      </c>
      <c r="K22" s="352"/>
      <c r="L22" s="248" t="s">
        <v>64</v>
      </c>
      <c r="M22" s="211">
        <f>'Internal Control-Check Sheet'!M68</f>
        <v>1.4492753623188406E-2</v>
      </c>
      <c r="N22" s="217">
        <f>'Internal Control-Check Sheet'!N68</f>
        <v>0</v>
      </c>
      <c r="O22" s="212">
        <f>'Internal Control-Check Sheet'!O68</f>
        <v>1.4492753623188406E-2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138</v>
      </c>
      <c r="F23" s="215">
        <f>'Internal Control-Check Sheet'!H69</f>
        <v>16</v>
      </c>
      <c r="G23" s="147">
        <f>'Internal Control-Check Sheet'!I69</f>
        <v>154</v>
      </c>
      <c r="K23" s="10"/>
      <c r="L23" s="208" t="s">
        <v>7</v>
      </c>
      <c r="M23" s="183">
        <f>'Internal Control-Check Sheet'!M69</f>
        <v>1.4492753623188406E-2</v>
      </c>
      <c r="N23" s="218">
        <f>'Internal Control-Check Sheet'!N69</f>
        <v>6.25E-2</v>
      </c>
      <c r="O23" s="148">
        <f>'Internal Control-Check Sheet'!O69</f>
        <v>1.948051948051948E-2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5" t="s">
        <v>79</v>
      </c>
      <c r="G26" s="346"/>
      <c r="H26" s="159" t="s">
        <v>86</v>
      </c>
      <c r="I26" s="175">
        <f>VLOOKUP(M26,'Internal Control-Check Sheet'!V102:W113,2,FALSE)</f>
        <v>0.3541666666666668</v>
      </c>
      <c r="J26" s="176" t="s">
        <v>87</v>
      </c>
      <c r="K26" s="177">
        <f>I26+0.041666</f>
        <v>0.39583266666666678</v>
      </c>
      <c r="L26" s="160" t="s">
        <v>101</v>
      </c>
      <c r="M26" s="186">
        <f>MAX('Internal Control-Check Sheet'!V102:V113)</f>
        <v>805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102</v>
      </c>
      <c r="G27" s="348"/>
      <c r="H27" s="170" t="s">
        <v>86</v>
      </c>
      <c r="I27" s="171">
        <f>VLOOKUP(M27,'Internal Control-Check Sheet'!V114:W137,2,FALSE)</f>
        <v>0.65624999999999978</v>
      </c>
      <c r="J27" s="172" t="s">
        <v>87</v>
      </c>
      <c r="K27" s="173">
        <f>I27+0.041666</f>
        <v>0.69791599999999976</v>
      </c>
      <c r="L27" s="174" t="s">
        <v>101</v>
      </c>
      <c r="M27" s="187">
        <f>MAX('Internal Control-Check Sheet'!V114:V137)</f>
        <v>884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80</v>
      </c>
      <c r="G28" s="350"/>
      <c r="H28" s="170" t="s">
        <v>86</v>
      </c>
      <c r="I28" s="171">
        <f>VLOOKUP(M28,'Internal Control-Check Sheet'!V138:W146,2,FALSE)</f>
        <v>0.68749999999999967</v>
      </c>
      <c r="J28" s="172" t="s">
        <v>87</v>
      </c>
      <c r="K28" s="173">
        <f>I28+0.041666</f>
        <v>0.72916599999999965</v>
      </c>
      <c r="L28" s="174" t="s">
        <v>101</v>
      </c>
      <c r="M28" s="187">
        <f>MAX('Internal Control-Check Sheet'!V138:V146)</f>
        <v>991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66</v>
      </c>
      <c r="F34" s="351"/>
      <c r="G34" s="10"/>
      <c r="L34" s="10"/>
      <c r="M34" s="351" t="s">
        <v>66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115</v>
      </c>
      <c r="G36" s="178">
        <f>'Internal Control-Check Sheet'!I95</f>
        <v>115</v>
      </c>
      <c r="K36" s="352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4.3478260869565216E-2</v>
      </c>
      <c r="O36" s="181">
        <f>'Internal Control-Check Sheet'!O95</f>
        <v>4.3478260869565216E-2</v>
      </c>
    </row>
    <row r="37" spans="1:24" x14ac:dyDescent="0.2">
      <c r="A37" s="138">
        <f>'MCC Data'!A39</f>
        <v>0.60416666666666663</v>
      </c>
      <c r="C37" s="352"/>
      <c r="D37" s="248" t="s">
        <v>64</v>
      </c>
      <c r="E37" s="209">
        <f>'Internal Control-Check Sheet'!G96</f>
        <v>604</v>
      </c>
      <c r="F37" s="214">
        <f>'Internal Control-Check Sheet'!H96</f>
        <v>0</v>
      </c>
      <c r="G37" s="210">
        <f>'Internal Control-Check Sheet'!I96</f>
        <v>604</v>
      </c>
      <c r="K37" s="352"/>
      <c r="L37" s="248" t="s">
        <v>64</v>
      </c>
      <c r="M37" s="211">
        <f>'Internal Control-Check Sheet'!M96</f>
        <v>1.1589403973509934E-2</v>
      </c>
      <c r="N37" s="217">
        <f>'Internal Control-Check Sheet'!N96</f>
        <v>0</v>
      </c>
      <c r="O37" s="212">
        <f>'Internal Control-Check Sheet'!O96</f>
        <v>1.1589403973509934E-2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604</v>
      </c>
      <c r="F38" s="215">
        <f>'Internal Control-Check Sheet'!H97</f>
        <v>115</v>
      </c>
      <c r="G38" s="147">
        <f>'Internal Control-Check Sheet'!I97</f>
        <v>719</v>
      </c>
      <c r="K38" s="10"/>
      <c r="L38" s="208" t="s">
        <v>7</v>
      </c>
      <c r="M38" s="183">
        <f>'Internal Control-Check Sheet'!M97</f>
        <v>1.1589403973509934E-2</v>
      </c>
      <c r="N38" s="218">
        <f>'Internal Control-Check Sheet'!N97</f>
        <v>4.3478260869565216E-2</v>
      </c>
      <c r="O38" s="148">
        <f>'Internal Control-Check Sheet'!O97</f>
        <v>1.6689847009735744E-2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2015-08-17T18:05:13Z</dcterms:modified>
</cp:coreProperties>
</file>