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<sst xmlns="http://schemas.openxmlformats.org/spreadsheetml/2006/main" count="1200" uniqueCount="553">
  <si>
    <t>source</t>
  </si>
  <si>
    <t>year</t>
  </si>
  <si>
    <t>id</t>
  </si>
  <si>
    <t>level</t>
  </si>
  <si>
    <t>code</t>
  </si>
  <si>
    <t>solution/vulnerabilty</t>
  </si>
  <si>
    <t>tools/libs</t>
  </si>
  <si>
    <t>Cyber Secuirty Challenege</t>
  </si>
  <si>
    <t>Crack the Hash</t>
  </si>
  <si>
    <t>easy</t>
  </si>
  <si>
    <t>MD5</t>
  </si>
  <si>
    <t>A quick google search of the hash reveals the password is 'password12345' which is the flag</t>
  </si>
  <si>
    <t>Guess the Algorithm</t>
  </si>
  <si>
    <t>Sha1</t>
  </si>
  <si>
    <t xml:space="preserve">Bust out John the Ripper against the given hash, it'll crack it. </t>
  </si>
  <si>
    <t>John the Ripper</t>
  </si>
  <si>
    <t>One-way</t>
  </si>
  <si>
    <t>medium</t>
  </si>
  <si>
    <t>AES-CBC</t>
  </si>
  <si>
    <t xml:space="preserve">Since the salt is only 8 chars and the blocksize is 16 chars this makes the CBC encryption equivalent to a simple ECB encyption. Since the system appends a salt to your input the system becomes vunerable to padding attacks. </t>
  </si>
  <si>
    <t>data-extraction</t>
  </si>
  <si>
    <t>.jpg</t>
  </si>
  <si>
    <t>You need to look at the image and realize that the image represents DNA and RNA. From there you can convert the individual symbols into their corrsoponding Ammino Acid and some other basic scripting stuff</t>
  </si>
  <si>
    <t>Espionage</t>
  </si>
  <si>
    <t>pcap</t>
  </si>
  <si>
    <t>Wireshark contains an email with a wav file attached. Opening the wavfile in a spectrum analyzer you see a picture of batman. Which is the flag.</t>
  </si>
  <si>
    <t>Wireshark, sstv software</t>
  </si>
  <si>
    <t>Four-Eyes</t>
  </si>
  <si>
    <t>filter the traffic based on 'http.host eq www.2dehands.be'. Follow the TCP traffic and you will find a POST request containing the login details</t>
  </si>
  <si>
    <t>Wireshark</t>
  </si>
  <si>
    <t>Passwords</t>
  </si>
  <si>
    <t>Windows memory dump</t>
  </si>
  <si>
    <t>Analyze the dump using Vollatility. Cmd 1: 'vol.py -f memdump.mem imageinfo', cmd 2: 'vol.py -f memdump.mem --profile=Win7SP1x64 hivelist'. Copy the address of SYSTEM and SAM then use CMD 3: 'vol.py -f memdump_password.mem --profile=Win7SP1x64 hashdump -y SYSTEMADDR -s SAMADDR' Which will dump the hash of the user account. google the hash to find it corrosponds to abc123</t>
  </si>
  <si>
    <t>Wardriving</t>
  </si>
  <si>
    <t>filter the traffic based on 'http.host contains tribalwars''. Follow the TCP traffic and you will find a POST (frame 6641) request containing the login details</t>
  </si>
  <si>
    <t>Automated analysis mistakes</t>
  </si>
  <si>
    <t>What is the name of the worm that was used to accack a famous Belgain cryptographer</t>
  </si>
  <si>
    <t>OWASP</t>
  </si>
  <si>
    <t>To protect against for example XSS, OWASP offers a great library which helps you implement input validation. Find the library and report what default regex is used to validate filenames that are given as input.</t>
  </si>
  <si>
    <t>Validator.FileName=^[a-zA-Z0-9!@#$%^&amp;{}\\[\\]()_+\\-=,.~'` ]{1,255}$</t>
  </si>
  <si>
    <t>Static Analysis</t>
  </si>
  <si>
    <t>How do we call the analysis that static analysis solutions use to track user input throughout the application?</t>
  </si>
  <si>
    <t>That’s called taint analysis.</t>
  </si>
  <si>
    <t>Advanced Persistent Threats</t>
  </si>
  <si>
    <t>Cryptographic Algorithms</t>
  </si>
  <si>
    <t>What is the name of the cipher on which the AES specification is based?</t>
  </si>
  <si>
    <t>Hacker Movies</t>
  </si>
  <si>
    <t>What is the name of a hacker movie from 1983 in which a young man finds a backdoor into a military central computer in which reality is confused with game-playing, possibly starting Wrold War III</t>
  </si>
  <si>
    <t>Hiding Information</t>
  </si>
  <si>
    <t>What is the name of the art or practice of concealing a messge, image, or file within andother a message, image, or file?</t>
  </si>
  <si>
    <t>Malware Categories</t>
  </si>
  <si>
    <t>What is the well known name for the type of malware the restricts access to the computer system that it infects and demands a fee to remove this restriction?</t>
  </si>
  <si>
    <t>No Such Agency</t>
  </si>
  <si>
    <t>What’s the NSA’s synonym for a type of malware that hides the presence of certain programs or processes from the kernel?</t>
  </si>
  <si>
    <t>Implant</t>
  </si>
  <si>
    <t>Security Conferences</t>
  </si>
  <si>
    <t>What is the name of one of the biggest hacking conferences in the world? The 22th edition of this conference was in August 2014 in Las Vegas.</t>
  </si>
  <si>
    <t>https://www.defcon.org/</t>
  </si>
  <si>
    <t>Security History v2</t>
  </si>
  <si>
    <t>Last name of a German civil engineer, inventor and computer pioneer. His greatest achievement was the world’s first programmable computer in May 1941.</t>
  </si>
  <si>
    <t>Secuirty History</t>
  </si>
  <si>
    <t>What is the last name of the British mathematician, logician, cryptanalyst, philosopher and computer scientist who concentrated on cryptanalysis of the Enigma during WWII?</t>
  </si>
  <si>
    <t>Security Organizations</t>
  </si>
  <si>
    <t>A worldwide not-for-profit charitable organization focused on improving the security of software. Their mission is to make software security visible, so that individuals and organizations worldwide can make informed decisions about true software security risks. What is the acronym of this organisation?</t>
  </si>
  <si>
    <t>Security Software</t>
  </si>
  <si>
    <t>What is the name of the project designed to protect your privacy &amp; defend against surveillance?</t>
  </si>
  <si>
    <t>Security Terminology v2</t>
  </si>
  <si>
    <t>A trap set to detect, deflect, or, in some manner, counteract attempts at unauthorized use of information systems. Generally consists of a computer, data, or a network site that appears to be part of a network, but is actually isolated and monitored, and which seems to contain information or a resource of value to attackers. What is the name of this type of trap?</t>
  </si>
  <si>
    <t>What is the acronym for the attack where an attempt to make a machine or network resource unavailable to its intended users is performed in a distributed way?</t>
  </si>
  <si>
    <t>Software Vinlerabilities v1</t>
  </si>
  <si>
    <t>What is the name of the serious vulnerability in the popular OpenSSL cryptographic software library that cause a lot of uproar in the security industry?</t>
  </si>
  <si>
    <t>Nviso Vault</t>
  </si>
  <si>
    <t>.apk</t>
  </si>
  <si>
    <t>install the application using 'adb install -r NvisionVault.apk' . Get the PID and then run Strace against the application which will print the flag</t>
  </si>
  <si>
    <t>Reverse That App</t>
  </si>
  <si>
    <t>decompile the apk and find the flag under src\com\fake\site\sms\sms.java</t>
  </si>
  <si>
    <t xml:space="preserve"> </t>
  </si>
  <si>
    <t>lottery</t>
  </si>
  <si>
    <t>python</t>
  </si>
  <si>
    <t>decode the given base64 id. The resulting output is pythons pickle format wich will deseralize the pickle into pythons PREVIOUS number generation algorihtm Wichmann - Hill. Answer is 729</t>
  </si>
  <si>
    <t>SFTP</t>
  </si>
  <si>
    <t>Connect to the SFTP server using the provided credentials. find the flag and send a SEND command to the server. capture the traffic with wireshark to get the flag</t>
  </si>
  <si>
    <t>crackme</t>
  </si>
  <si>
    <t>hard</t>
  </si>
  <si>
    <t>x64 elf</t>
  </si>
  <si>
    <t>LD_PRELOAD to crack the checksum function and bruteforce the password</t>
  </si>
  <si>
    <t>Reverse That Binary</t>
  </si>
  <si>
    <t xml:space="preserve">password is hardcoded in the binary, use strings. </t>
  </si>
  <si>
    <t>0day Hunting</t>
  </si>
  <si>
    <t>unknown</t>
  </si>
  <si>
    <t>NO WRITEUP -  No Links (network)</t>
  </si>
  <si>
    <t>NSA</t>
  </si>
  <si>
    <t>php</t>
  </si>
  <si>
    <t>medium level SQL Injection with some keywords filtered</t>
  </si>
  <si>
    <t>NVISO File Host</t>
  </si>
  <si>
    <t>DCTF</t>
  </si>
  <si>
    <t>stream cipher</t>
  </si>
  <si>
    <t xml:space="preserve">XOR each ciphertext with the other ciphertexts to generate all possible combinations and fill in the gaps </t>
  </si>
  <si>
    <t>things you were not able to see in the past</t>
  </si>
  <si>
    <t>NO WRITEUP - No Links (crypto)</t>
  </si>
  <si>
    <t>No Crypto</t>
  </si>
  <si>
    <t>Modify the ciphertext so it decrypts to the given plaintext. A general understanding of AES-CBC is required</t>
  </si>
  <si>
    <t>Custom Function Engineering</t>
  </si>
  <si>
    <t>custom cipher</t>
  </si>
  <si>
    <t xml:space="preserve">Extract the low bits of the plaintext then decode the ciphertext. You'll need to write a custom solver to do so. </t>
  </si>
  <si>
    <t>Password Encrypting Tool</t>
  </si>
  <si>
    <t>x86 elf</t>
  </si>
  <si>
    <t>Stack overflow via 'gets' function, jump to the hidden function to get the flag</t>
  </si>
  <si>
    <t xml:space="preserve">hopper, ida, radare2 </t>
  </si>
  <si>
    <t>That Moment</t>
  </si>
  <si>
    <t>NO WRITEUP - No Links (pwn)</t>
  </si>
  <si>
    <t>Such Exploit, Much Random</t>
  </si>
  <si>
    <t xml:space="preserve">Nopsled with some trickary </t>
  </si>
  <si>
    <t>Master of Exploit</t>
  </si>
  <si>
    <t>She said it doesn't matter</t>
  </si>
  <si>
    <t>.png</t>
  </si>
  <si>
    <t xml:space="preserve">Fix the header information to contain the right image size and crc32 hash. </t>
  </si>
  <si>
    <t>Windows Tool: PNG Analyzer</t>
  </si>
  <si>
    <t>try harder</t>
  </si>
  <si>
    <t>Medium</t>
  </si>
  <si>
    <t>DOS/MBR sector</t>
  </si>
  <si>
    <t xml:space="preserve">Use binwalk on the MBR to retrieve an mp3 file, looking at the metadata there's a base64 string which gives you a URL when decoded. Take the spaces as 0's and tab's as 1's giving you a second link that contains two files that must be XOR'ed together to retrieve the key. </t>
  </si>
  <si>
    <t>Binwalk, Exiftool</t>
  </si>
  <si>
    <t>Emotional Rollercoaster</t>
  </si>
  <si>
    <t>PCAP</t>
  </si>
  <si>
    <t>Many Steps, the basic idea is your machine will be 'attacked' when you connect to the provided VPN. You must configure your machine to process all of the requested traffic. Doing so will give you several files that lead to a flag</t>
  </si>
  <si>
    <t>Dnsmasq, Wireshark, MockSMTP</t>
  </si>
  <si>
    <t>Can You Read Pacifico</t>
  </si>
  <si>
    <t>Hard</t>
  </si>
  <si>
    <t>Any</t>
  </si>
  <si>
    <t xml:space="preserve">Write a captcha solving script! </t>
  </si>
  <si>
    <t>entry language</t>
  </si>
  <si>
    <t>Set a breakpoint at address '0x400784' and step through the code and steal the values from $edx</t>
  </si>
  <si>
    <t>IDA, Radare2, Hopper</t>
  </si>
  <si>
    <t>link and switch</t>
  </si>
  <si>
    <t>Bypass the Ptrace check, and step through the elements of the linked list to grab the flag 'rotors'</t>
  </si>
  <si>
    <t>lbs checker</t>
  </si>
  <si>
    <t>Bypass multiple security checks, set various breakpoints around the password check function to grab the required password</t>
  </si>
  <si>
    <t>Master of Reversing</t>
  </si>
  <si>
    <t xml:space="preserve">Password is casted into a DWORD then a byte table is decoded and XOR'd with the DWORD and then executed as code. You must then write a script to analyze the byte frequency between the encoded block and decoded block. </t>
  </si>
  <si>
    <t>warmup</t>
  </si>
  <si>
    <t>none</t>
  </si>
  <si>
    <t>You can trigger a race condition with the given discount code so your account is creditied multiple times. Delete the session cookies then send multiple requests to the server containing the discount code to get enough money for the flag</t>
  </si>
  <si>
    <t>burpsuite?</t>
  </si>
  <si>
    <t>the hylian dude</t>
  </si>
  <si>
    <t>Create a zip containing a symbolic link to /etc/passwd - 'ln -s /etc/passwd passwd' Then zip the symbolic link 'zip --symlinks -r h.zip passwd' Upload your zip file where the server will then be able to handle your symbolic link</t>
  </si>
  <si>
    <t>linux command: curl</t>
  </si>
  <si>
    <t>rocket science admin panel</t>
  </si>
  <si>
    <t>hard?</t>
  </si>
  <si>
    <t>wrote a python script to register and authenticate automatically. The last step we took, was to send a huge amount of characters to the server. Register an login failes and we get the register and login mask as a response. 1024 characters lead to a successful registration, but we got a “nop” as response by logging into the service. When we sent 255 a’s we got a successful login and the flag was given.</t>
  </si>
  <si>
    <t>Web</t>
  </si>
  <si>
    <t>We can then bypass the filter and use hexadecimal strings to get a RCE ! I'm gonna use the xxd tool to generate the hexadecimal string, so the commands are gonna be human readable.</t>
  </si>
  <si>
    <t>linux command: xxd</t>
  </si>
  <si>
    <t>DefCon Quals</t>
  </si>
  <si>
    <t>babycmd</t>
  </si>
  <si>
    <t>The binary does no loop checking over the input of your string. Meaning only the first and last chars of your string are checked for conformity. This allows you to sneak commands in like so 'l`ls\t-la\thome`1' which will allow you to dump the flag</t>
  </si>
  <si>
    <t>babyecho</t>
  </si>
  <si>
    <t>Execute a format string to overwrite the default buffer size of 13 to enable the max 1023 buffer size. Then send your shellcode to get the flag!</t>
  </si>
  <si>
    <t>pwntools,  libformatstr</t>
  </si>
  <si>
    <t>mathwiz</t>
  </si>
  <si>
    <t>write a simple script to eval the simple math expressions sent</t>
  </si>
  <si>
    <t>r0pbaby</t>
  </si>
  <si>
    <t>build yourself a simple rop to exploit the binary</t>
  </si>
  <si>
    <t>catwestern</t>
  </si>
  <si>
    <t xml:space="preserve">Write a script to interpret and emulate an x64 machine with the passed initial state. </t>
  </si>
  <si>
    <t>defCon Quals</t>
  </si>
  <si>
    <t>blackbox</t>
  </si>
  <si>
    <t>write a code wrapper to solve the black box problems</t>
  </si>
  <si>
    <t>patcher</t>
  </si>
  <si>
    <t>NO WRITEUP - Only Codedump (reversing)</t>
  </si>
  <si>
    <t>cybergrandsandbox</t>
  </si>
  <si>
    <t>cgc binary</t>
  </si>
  <si>
    <t>per writeup: break jit-code pattern, reach shellcode, execute 4 bytes and use 2 bytes for chaining</t>
  </si>
  <si>
    <t>fuckup</t>
  </si>
  <si>
    <t>custom binary</t>
  </si>
  <si>
    <t>Math... https://github.com/ctfs/write-ups-2015/tree/master/defcon-qualifier-ctf-2015/pwnable/fuckup</t>
  </si>
  <si>
    <t>Microsoft Z3 Solver</t>
  </si>
  <si>
    <t>hackercalc</t>
  </si>
  <si>
    <t>x86 binary</t>
  </si>
  <si>
    <t xml:space="preserve">gain remote code execution in a custom language / interpreter </t>
  </si>
  <si>
    <t>heapsoffun</t>
  </si>
  <si>
    <t>NO WRITEUP - Only Codedump (pwn)</t>
  </si>
  <si>
    <t>int3rupted</t>
  </si>
  <si>
    <t>leak libc address of puts, compute your offset to system, pop /bin/sh into the $rdi, and call system</t>
  </si>
  <si>
    <t>radare2, hopper</t>
  </si>
  <si>
    <t>secrf</t>
  </si>
  <si>
    <t>NO WRTEUP - No Links (pwn)</t>
  </si>
  <si>
    <t>tensixtyseven</t>
  </si>
  <si>
    <t>thing2</t>
  </si>
  <si>
    <t>twentyfiveseventy</t>
  </si>
  <si>
    <t>implement your own version of SNMP! then leak the time the binary generates the auth key and pass that to your implementation to generate the correct auth key. (pwn)</t>
  </si>
  <si>
    <t>wibbly wobbly timey wimey</t>
  </si>
  <si>
    <t>leak the address and calculate the return offset. Leak the return address and calculate the text base address. Caculate atof GOT and leak the function ptr. Calculate system address and overwrite atof GOT entry. Input coordinates [command],[garbage] to execute arbitrary code</t>
  </si>
  <si>
    <t>access control</t>
  </si>
  <si>
    <t>reverse engineer the password deviation algorithm and translate to printable form</t>
  </si>
  <si>
    <t>Klug</t>
  </si>
  <si>
    <t>x86 arm binary</t>
  </si>
  <si>
    <t>Decompile the binary, fix the symbolic values in the binary, grab the LLVM bitcode and run KLEE on the bitcode for the flag</t>
  </si>
  <si>
    <t>knockedup</t>
  </si>
  <si>
    <t>reverse the binary to figure out the correct network protocol and ports used. Create your own script to port knock in the correct order to get the flag</t>
  </si>
  <si>
    <t>pr0dk3y</t>
  </si>
  <si>
    <t>scrambler</t>
  </si>
  <si>
    <t>shitcup</t>
  </si>
  <si>
    <t>waiting for your touch</t>
  </si>
  <si>
    <t>Remove the elemenet that prevents you from clicking the button. Then send a request with your account name and 'created_at' followed by a very early unix timestamp</t>
  </si>
  <si>
    <t>Hack Dat Kiwi CTF</t>
  </si>
  <si>
    <t>Vigenere</t>
  </si>
  <si>
    <t>Vigenere Cipher</t>
  </si>
  <si>
    <t>Enter a whole bunch of 'A's the ciphertext and flag is KIWI</t>
  </si>
  <si>
    <t>Online Vigenere Solver</t>
  </si>
  <si>
    <t>Vigenere 2</t>
  </si>
  <si>
    <t>Subract the plaintext from the ciphertext knowing that the letters have values A = 0 , Z = 25</t>
  </si>
  <si>
    <t>Vigenere 3</t>
  </si>
  <si>
    <t>You must find the key length using the providied analysis method, then a simple frequency analysis will solve the problem</t>
  </si>
  <si>
    <t>Vigenere 4</t>
  </si>
  <si>
    <t>Autokey cipher</t>
  </si>
  <si>
    <t>No Writeup</t>
  </si>
  <si>
    <t>HTI</t>
  </si>
  <si>
    <t>SQL</t>
  </si>
  <si>
    <t>Simply put the modifiable inputs in a data block, and PTI will ignore them, and NTI will be unable to match the input because it changes too much:</t>
  </si>
  <si>
    <t>PTI</t>
  </si>
  <si>
    <t>every single thing that you use in your injection, should be available inside the application code!</t>
  </si>
  <si>
    <t>NTI</t>
  </si>
  <si>
    <t>Pass too many checks for the taint interface to handle and your string will pass</t>
  </si>
  <si>
    <t xml:space="preserve">Leet Maze </t>
  </si>
  <si>
    <t>dig / python-dns</t>
  </si>
  <si>
    <t>send a dns query to the provided domain to get another. Script the process to get the flag (ssl key)</t>
  </si>
  <si>
    <t>Python - DNS module</t>
  </si>
  <si>
    <t xml:space="preserve">ssl sniff </t>
  </si>
  <si>
    <t>Follow the TCP stream, you'll find the flag</t>
  </si>
  <si>
    <t>ssl sniff 2</t>
  </si>
  <si>
    <t>enter in the previously captured SSL key under Analyze -&gt; Follow -&gt; SSL -&gt; SSL Stream to retrieve the flag</t>
  </si>
  <si>
    <t xml:space="preserve">Blue Freeze </t>
  </si>
  <si>
    <t>Use after free condition, then create a fake note and id that you can then edit to achieve arbitrary read / write</t>
  </si>
  <si>
    <t>Hopper, ida, radare</t>
  </si>
  <si>
    <t>gaychal</t>
  </si>
  <si>
    <t>Run the code to get the encrypted flag, also you will need to remove the 12 chars that make the interpreter throw errors, afterwards fix 5 + 5 = 10 then the flag will print</t>
  </si>
  <si>
    <t>php interpreter</t>
  </si>
  <si>
    <t>hack Dat Kiwi CTF</t>
  </si>
  <si>
    <t>Ugly bin</t>
  </si>
  <si>
    <t>CSIC binary</t>
  </si>
  <si>
    <t>make a copy of the binary, modify the invalid bytes on that copy, and then decompile it.</t>
  </si>
  <si>
    <t>ida, hopper, radare2</t>
  </si>
  <si>
    <t xml:space="preserve">virtual virtue </t>
  </si>
  <si>
    <t>OSX Binary</t>
  </si>
  <si>
    <t>modify the structure responsible for storing char input to hold all of the high scoring values (reversing)</t>
  </si>
  <si>
    <t>simple stegano</t>
  </si>
  <si>
    <t xml:space="preserve">must retrieve the base values for the original image and then subtract those from the given pixel values in provided picture </t>
  </si>
  <si>
    <t>captcha password</t>
  </si>
  <si>
    <t>very hard</t>
  </si>
  <si>
    <t>multi-step, chaining multiple exploits</t>
  </si>
  <si>
    <t xml:space="preserve">kiwi forum </t>
  </si>
  <si>
    <t xml:space="preserve">I believe there's an LFI vulenrability allowing people to download the flag '?__r=../db/00001.bmp' </t>
  </si>
  <si>
    <t>kiwi forum 2</t>
  </si>
  <si>
    <t>use the HTTP_RANGE available by the downloader to download certain points of the image, and then make a small image with it.</t>
  </si>
  <si>
    <t>phone lock</t>
  </si>
  <si>
    <t>md5</t>
  </si>
  <si>
    <t>The crypto is md5(salt + password), the salt is given so bruteforce 0000-9999 to find the correct pin</t>
  </si>
  <si>
    <t>phone lock 2</t>
  </si>
  <si>
    <t>we have to fill the Xs in salt with different hex digits, concatenate the answer, MD5, and then check if the first few bytes of the result match the first few bytes of valid. Also the challenege refreshes every few minutes so hopefully you get a small pin number</t>
  </si>
  <si>
    <t>math quiz</t>
  </si>
  <si>
    <t xml:space="preserve">You must bypass the regex responsible for filtering user input to appaend and execute your own code. </t>
  </si>
  <si>
    <t>Hack Lu CTF</t>
  </si>
  <si>
    <t>GuessTheNumber</t>
  </si>
  <si>
    <t>write a script to guess the magic number, an understanding of the algorithm used to generate the value is required</t>
  </si>
  <si>
    <t>perl golf</t>
  </si>
  <si>
    <t>perl</t>
  </si>
  <si>
    <t>Use regex in perl to create the required camel case strings then send them back to the server</t>
  </si>
  <si>
    <t>php golf</t>
  </si>
  <si>
    <t>Same as perl golf, just written in php</t>
  </si>
  <si>
    <t>speedrun</t>
  </si>
  <si>
    <t>NO WRITEUP - No Links (programming)</t>
  </si>
  <si>
    <t>Campus ID SSO</t>
  </si>
  <si>
    <t>hack Lu CTF</t>
  </si>
  <si>
    <t>checkcheckcheck</t>
  </si>
  <si>
    <t>Custom Cipher</t>
  </si>
  <si>
    <t>error in crypo logic. It becomes possible to overwrite one XOR's hash with another. Leak the hashes of the 48 different passwords</t>
  </si>
  <si>
    <t>creative cheating</t>
  </si>
  <si>
    <t>RSA</t>
  </si>
  <si>
    <t>It is possible to derive all necessary pieces of the RSA equation to break the cipher from the given data. Only hitch is you must write your own script</t>
  </si>
  <si>
    <t>Formular Generator</t>
  </si>
  <si>
    <t>NO WRITEUP - Forign Language (crypto)</t>
  </si>
  <si>
    <t>salt</t>
  </si>
  <si>
    <t>XSalsa20</t>
  </si>
  <si>
    <t xml:space="preserve">Due to the properties of XOR it is possible to decrypt the message by simply XORing the ciphertext </t>
  </si>
  <si>
    <t>Bookstore</t>
  </si>
  <si>
    <t>Multiple vunerablilites exist. However, the easist route is a format string vunerability</t>
  </si>
  <si>
    <t>Course Creator</t>
  </si>
  <si>
    <t>NO WRITEUP - Only Code (exploit)</t>
  </si>
  <si>
    <t>Dragbox</t>
  </si>
  <si>
    <t>NO WRITEUP - No Links (exploit)</t>
  </si>
  <si>
    <t>Petition Builder</t>
  </si>
  <si>
    <t>PHP / C++</t>
  </si>
  <si>
    <t>Writeup exploits a use after free to read the contents of the system. Upload your payload to the system using a POST request and then use after free to execute the payload</t>
  </si>
  <si>
    <t>shell in 8 bytes: 'sh &lt;&amp;3;'</t>
  </si>
  <si>
    <t>Stackstuff</t>
  </si>
  <si>
    <t>http://toh.necst.it/hack.lu/2015/exploitable/StackStuff/</t>
  </si>
  <si>
    <t>dr. bob</t>
  </si>
  <si>
    <t>Virtual Machine</t>
  </si>
  <si>
    <t>Only /home/ gets encrypted. Because of this you have control of etc/shadow. Replace the root account's password hash with your own known hash and log in</t>
  </si>
  <si>
    <t>secret library</t>
  </si>
  <si>
    <t xml:space="preserve">Reverse the binary to find the special values to achieve proper control flow, then beat the guessing game. </t>
  </si>
  <si>
    <t>Hopper, Ida, Radare2</t>
  </si>
  <si>
    <t>Solution Checker</t>
  </si>
  <si>
    <t>Your input is checked against an unknown value and must pass. Reading information on PCRE and tracing your inputs helps you solve the challenege</t>
  </si>
  <si>
    <t>Zoo</t>
  </si>
  <si>
    <t>both x64 and x86</t>
  </si>
  <si>
    <t>Bashful</t>
  </si>
  <si>
    <t>bash</t>
  </si>
  <si>
    <t>Use the shellshock exploit to gain access to the flag</t>
  </si>
  <si>
    <t>champion</t>
  </si>
  <si>
    <t>online game</t>
  </si>
  <si>
    <t>beat the game for the flag</t>
  </si>
  <si>
    <t>Grading Board</t>
  </si>
  <si>
    <t>sql</t>
  </si>
  <si>
    <t>Sql server has several expression filters in place however it is possible to run a sqli from the attached paper on line 57</t>
  </si>
  <si>
    <t>Module Loader</t>
  </si>
  <si>
    <t>Apache</t>
  </si>
  <si>
    <t>it's possible to traverse the servers contents using file inclusion. Check ../..htaccess which points to a directory. The use the '?module' arguement to reveal the flag</t>
  </si>
  <si>
    <t>Prof. M. Eista Hax</t>
  </si>
  <si>
    <t>Perl</t>
  </si>
  <si>
    <t>leak the source of the website through the email address forum using sqli, Then it is possible to upload and execute your own payloads with some perl trickary</t>
  </si>
  <si>
    <t>Teacher's Pinboard</t>
  </si>
  <si>
    <t>Javascript / Express</t>
  </si>
  <si>
    <t xml:space="preserve">Pickle Exploitation! </t>
  </si>
  <si>
    <t>mma ctf</t>
  </si>
  <si>
    <t>Smart Cipher System</t>
  </si>
  <si>
    <t>Partially known chosen plaintext attack agsinst the keys</t>
  </si>
  <si>
    <t>Alicegame</t>
  </si>
  <si>
    <t xml:space="preserve">El Gamal </t>
  </si>
  <si>
    <t>Given the encryption scheme, you need to write a sage script to calculate the necessary values</t>
  </si>
  <si>
    <t>Sage</t>
  </si>
  <si>
    <t>regrettable ecc</t>
  </si>
  <si>
    <t>Have a solid understanding of ecliptic curve cryptography, and calculate the necessary variables</t>
  </si>
  <si>
    <t>Signer and verifier</t>
  </si>
  <si>
    <t xml:space="preserve">Make the signer portion of the service sign your provided message in two parts </t>
  </si>
  <si>
    <t>LCGsign</t>
  </si>
  <si>
    <t>DSA</t>
  </si>
  <si>
    <t>Math...https://github.com/pwning/public-writeup/blob/master/mma2015/crypto400-lcgsign/writeup.md</t>
  </si>
  <si>
    <t>Splitted</t>
  </si>
  <si>
    <t>Pcap</t>
  </si>
  <si>
    <t>Open the pcap in wireshark, you'll see a flag.zip archive has been donwloaded. Pull the archive data from the stream 'File-&gt;EO-&gt;HTTP-&gt;Save' then rebuild the archive with 'tshark -r splitted.pcap -V -Y 'http.request' | grep Range | tr '=\-' ' ' | awk '{print $3}' | sort -n | while read line; do awk "/$line/{print NR-1; exit}" downloads; done | while read number; do cat "flag($number).zip" &gt;&gt; flag.zip; done'</t>
  </si>
  <si>
    <t>stream</t>
  </si>
  <si>
    <t>Provided with a pcap that contains NetShow Media Player traffic. Extract the video stream from the pcap and set up vlc to playback the network stream to retrieve the flag</t>
  </si>
  <si>
    <t>QR Code Recovery Challenge</t>
  </si>
  <si>
    <t>Broken QR code</t>
  </si>
  <si>
    <t>Study the QR code format specifications and then restore the QR code</t>
  </si>
  <si>
    <t>welcome</t>
  </si>
  <si>
    <t>the flag is given to you</t>
  </si>
  <si>
    <t>mqaaa</t>
  </si>
  <si>
    <t>Base 64</t>
  </si>
  <si>
    <t>Decode the given base 64 string to reveal obfuscated JS, run the obfuscated code through the script</t>
  </si>
  <si>
    <t>priceofeight reloaded</t>
  </si>
  <si>
    <t>Get the game to an unsolvable 12346578 position. Save the continue key. Reconnect and move tile 5 down (exploit). Save the cont key again and reconnect then shift tile 5 &amp; 6</t>
  </si>
  <si>
    <t>Alphabet programming</t>
  </si>
  <si>
    <t>NO WRITEUP - No English (ppc)</t>
  </si>
  <si>
    <t>i-150</t>
  </si>
  <si>
    <t>custom language - 'i'</t>
  </si>
  <si>
    <t>First, you define a way to encode arbitrary code bytes as a constant (e.g. a string, array or number), then you write two functions to operate on that constant. One outputs the constant verbatim, and the other outputs the decoded version of the constant. Then you just encode the decoder functions into the desired constant, append the decoders, and you're done.</t>
  </si>
  <si>
    <t>pattern lock</t>
  </si>
  <si>
    <t>Python</t>
  </si>
  <si>
    <t xml:space="preserve">Write a script to calculate the number of possible lockscreens you can generate given the number of nodes. </t>
  </si>
  <si>
    <t>perfect matching</t>
  </si>
  <si>
    <t>Write a script to calculate / find the matching pairs</t>
  </si>
  <si>
    <t>RPS</t>
  </si>
  <si>
    <t>x86-64 elf</t>
  </si>
  <si>
    <t>buffer overflow to overwrite the value produced by srand() creating predictable output. Then simply write a script to play the game for you</t>
  </si>
  <si>
    <t>pwntools, hopper, ida, radare2</t>
  </si>
  <si>
    <t>spell</t>
  </si>
  <si>
    <t>d3flate</t>
  </si>
  <si>
    <t>how to use</t>
  </si>
  <si>
    <t>NO WRITEUP - Broken Links (reverse)</t>
  </si>
  <si>
    <t>cannotberun</t>
  </si>
  <si>
    <t>PE32 Exe</t>
  </si>
  <si>
    <t xml:space="preserve">  </t>
  </si>
  <si>
    <t>radare2, hopper, ida</t>
  </si>
  <si>
    <t>impossible</t>
  </si>
  <si>
    <t>Abuse integer underflow / overflow to create the two numbers needed to solve the problems</t>
  </si>
  <si>
    <t>simple hash</t>
  </si>
  <si>
    <t>initialize an input m to the lowest cumulative ASCII value for that string length (ie. all "0" characters) and for each position incrementally test whether a given candidate character at that position could be eligible.</t>
  </si>
  <si>
    <t>Moneygame</t>
  </si>
  <si>
    <t xml:space="preserve">Automate the following process: Calculate the peaks and valleys of each stock listing. Claculate the largest profit margins for each stock using the peaks and valleys. Sort all profit margins together. Attempth to fill the 54 weeks based on the profit margins to get the first flag. There exists a second flag in the binary accessable after you win the game, the second flag is accessed via a format string vuln. change the file opened from flag1 to flag2 </t>
  </si>
  <si>
    <t>binjitsu, python</t>
  </si>
  <si>
    <t>encrypted</t>
  </si>
  <si>
    <t>NO WRITEUP - No links (reverse)</t>
  </si>
  <si>
    <t>digital circuit</t>
  </si>
  <si>
    <t>NO WRITEUP - No English (reverse)</t>
  </si>
  <si>
    <t>nogaya castle</t>
  </si>
  <si>
    <t>Open the image in stegosolve in the RGB plane 0 values to find the flag</t>
  </si>
  <si>
    <t>Stegosolve</t>
  </si>
  <si>
    <t>miyako</t>
  </si>
  <si>
    <t>Print a list of the pixels in the given image using pixels.py. Then Every second pixel, we calculate the difference of the blue value to the previous pixel and interpret it as either a 0 (if negative) or 1 (if positive). Finally convert the binary string to ascii to get the flag</t>
  </si>
  <si>
    <t>login as admin</t>
  </si>
  <si>
    <t>Basic SQL injection to pass first round. However you can write a script to automate blind sqli and bruteforce the admin password</t>
  </si>
  <si>
    <t>login as admin - 2</t>
  </si>
  <si>
    <t>Dump the memchched objects using 'Cookie: %0astats cachedump 0 0' Objects start dumping around a value of 3, focus on objects 20b in lenth and you'll find your flag</t>
  </si>
  <si>
    <t>uploader</t>
  </si>
  <si>
    <t>Write a php script containing a grep command to the flag, begin your script with an alternate php tag that won't get sanitized by the server. Upload your payload and you're golden</t>
  </si>
  <si>
    <t>mortal magi agents</t>
  </si>
  <si>
    <t>leak the website source using various LFI techniques. Then start building your sqli statements to eventually find the proper login credentials</t>
  </si>
  <si>
    <t>motto mijkai address</t>
  </si>
  <si>
    <t>The exploit is very easy: register two user with random 5-char names, register third user with name equal to xor of two previous usernames and string “admin”. Then xor all session datas and xor all hmacs!</t>
  </si>
  <si>
    <t>bow tickets</t>
  </si>
  <si>
    <t>NO WRITEUP - No links (web)</t>
  </si>
  <si>
    <t>Nuit-du-hack-quals ctf</t>
  </si>
  <si>
    <t>game of life</t>
  </si>
  <si>
    <t>custom streamcipher</t>
  </si>
  <si>
    <t>The bitstream is encrypted using a conways game of life simulation. It's possible to create deadlocks in this simulation resulting the a large majority of the text being encrypted with all zeros. Use the script to reverse this and get the flag</t>
  </si>
  <si>
    <t>Weshgrow</t>
  </si>
  <si>
    <t>HMAC</t>
  </si>
  <si>
    <t>Create a hmac collision to access the necessary pages to retrieve the flag</t>
  </si>
  <si>
    <t>SecureAuth</t>
  </si>
  <si>
    <t>Provided login code has a bug allowing you to execute arbitray commands if you send newline chars. Use '« admin:name\r\nGET\t »'</t>
  </si>
  <si>
    <t>expl</t>
  </si>
  <si>
    <t>Updator</t>
  </si>
  <si>
    <t>grab the backend python modules using uncompyle. Then reverse the cipher with the other backend modules captured</t>
  </si>
  <si>
    <t>Bpythonastic</t>
  </si>
  <si>
    <t>.raw</t>
  </si>
  <si>
    <t>Apply strings against the dump and seach for 'flag, python,challenenge' Which will help you find a base 64 encoded string. Decode the string to get a sha256 hash that can be found in an online databse</t>
  </si>
  <si>
    <t>PDFCeption</t>
  </si>
  <si>
    <t>.vdi</t>
  </si>
  <si>
    <t>use foremost to carve the pdf out of the vdi, then run an LSB diff against the pdf logo to find the flag</t>
  </si>
  <si>
    <t>Foremost Data Carving</t>
  </si>
  <si>
    <t>Private</t>
  </si>
  <si>
    <t xml:space="preserve">Flag is hidden throughout many ICMP requests. Apply a filter 'icmp and ip.src==192.168.50.10' and follow the stream </t>
  </si>
  <si>
    <t>Bleep</t>
  </si>
  <si>
    <t>HEX</t>
  </si>
  <si>
    <t>Convert the given HEX into binary and inpect the firmware dump with ECB tool. The patterns are Morse code. Translate the patterns for the flag.</t>
  </si>
  <si>
    <t>FollowTheRabbit</t>
  </si>
  <si>
    <t>NO WRITEUP - No Links (misc)</t>
  </si>
  <si>
    <t>MacBeth</t>
  </si>
  <si>
    <t>Raptor</t>
  </si>
  <si>
    <t>Possible to inject HEX code when you register a user. Use this to dump all of the tables in the database and grab the login information of admin and execute a shell</t>
  </si>
  <si>
    <t>(web)</t>
  </si>
  <si>
    <t>clark kent</t>
  </si>
  <si>
    <t>Fix the binary with HT, replace the bad headers with the correct ones. Then use LD_PRELOAD to load a shared object that bypasses the debugging checks and will allow for normal execution</t>
  </si>
  <si>
    <t>crackme prime</t>
  </si>
  <si>
    <t>Write a keygen to generate a valid serial number</t>
  </si>
  <si>
    <t>Mass Surveillance Software</t>
  </si>
  <si>
    <t>x86 Exe</t>
  </si>
  <si>
    <t xml:space="preserve">Pull the serial checking functions from the binary and use crunchwordlist to generate a valid wordlist for serials. </t>
  </si>
  <si>
    <t>Ollydbg, Immunity Debuggers</t>
  </si>
  <si>
    <t>Superman</t>
  </si>
  <si>
    <t>using ida and gdbserver set a hardware breakpoint at '0804913F'. Then use a LD_Preload trick similar to the clark kent challenege. The exe will eventually call a brainfuck vm that generates the flag</t>
  </si>
  <si>
    <t>IDA, gdb</t>
  </si>
  <si>
    <t>Cooper</t>
  </si>
  <si>
    <t>PE32 exe</t>
  </si>
  <si>
    <t>Given a PE32 exe with data hidden inside. Extract the files using foremost and look at the pdf. Crack the password with pdfcrack and the supplied wordlist. Flag is: StephenHawkingSpentSomeTimeOnSteganoTrolling</t>
  </si>
  <si>
    <t>binwalk, foremost, pdfcrack with rockyou.txt dictonary</t>
  </si>
  <si>
    <t>(forensics)</t>
  </si>
  <si>
    <t>facebox</t>
  </si>
  <si>
    <t>clone the git directory to gain access to the soruce to gain access to the hash algorithm md5(privkey + filename). Bruteforce the privkey '95594864' then generate the hash of the privatefile md5("95594864confidentials.txt") which will give you access to the flag</t>
  </si>
  <si>
    <t>facesec</t>
  </si>
  <si>
    <t xml:space="preserve">Upload a .tar containing a sym link to the flag. </t>
  </si>
  <si>
    <t>Mickey</t>
  </si>
  <si>
    <t>NO WRITEUP - No Links (web)</t>
  </si>
  <si>
    <t>uiuctf</t>
  </si>
  <si>
    <t>The Gibson</t>
  </si>
  <si>
    <t>NO WRITEUP - No Links (forensics)</t>
  </si>
  <si>
    <t>ovaltine</t>
  </si>
  <si>
    <t>Most of the pcap contains encrypted traffic, however there are some TCP streams availaible. Export the HTTP objects to get serveral emails. One of them contains a base 64 encoded message which is the flag</t>
  </si>
  <si>
    <t>Wireshark, base64 decoder</t>
  </si>
  <si>
    <t>sniffthis</t>
  </si>
  <si>
    <t>Search the stream for "key.bmp" which will lead to a link you can download. Open the file in word and delete the bambi image to reveal the flag</t>
  </si>
  <si>
    <t>Wireshark, microsoft word</t>
  </si>
  <si>
    <t>okami</t>
  </si>
  <si>
    <t>unoriginal</t>
  </si>
  <si>
    <t>Basic ROP stackoverflow with assitance from gdb-peda</t>
  </si>
  <si>
    <t>gdb-peda</t>
  </si>
  <si>
    <t>incertia</t>
  </si>
  <si>
    <t>NO WRITEUP - No Links (recon)</t>
  </si>
  <si>
    <t>luckdragon</t>
  </si>
  <si>
    <t>QR</t>
  </si>
  <si>
    <t>providied an encrypted image and the py script used to encrypt the image you must reverse the encryption using  known properties of QR code images</t>
  </si>
  <si>
    <t>Bobby</t>
  </si>
  <si>
    <t xml:space="preserve">What is bobby tables real name? </t>
  </si>
  <si>
    <t>eff</t>
  </si>
  <si>
    <t>While lots of fundraisers for the EFF are heal every year at DEFCON, this one is the most stylish.</t>
  </si>
  <si>
    <t>I belive the answer is MohawkCON</t>
  </si>
  <si>
    <t>MUNG</t>
  </si>
  <si>
    <t>What MIT student group defined the terem MUNG as the recursive algorithm MUNG Until No Good.</t>
  </si>
  <si>
    <t>type 1</t>
  </si>
  <si>
    <t xml:space="preserve">Defcon CTF is a famous example of this style of ctf competition. </t>
  </si>
  <si>
    <t>Attack-defence</t>
  </si>
  <si>
    <t>type 2</t>
  </si>
  <si>
    <t>This style of competition is more commonly found in an online-only format, as it is much eaier to run than the other mjaor style of CTF.</t>
  </si>
  <si>
    <t>Jeopardy style</t>
  </si>
  <si>
    <t>hype</t>
  </si>
  <si>
    <t>hyperboria - cjdns</t>
  </si>
  <si>
    <t>Providied a strange looking link and a textfile. You must find out that the link providied is a cjdns / hyperboria link. The textfile contains hyperboria nodes. install and setup njdns using the provided nodes then connect to the link</t>
  </si>
  <si>
    <t>secpaste</t>
  </si>
  <si>
    <t>TooSecure</t>
  </si>
  <si>
    <t>whitehat contest ctf</t>
  </si>
  <si>
    <t>crypto 100</t>
  </si>
  <si>
    <t>arithmatic</t>
  </si>
  <si>
    <t>Decode the file using basic arithmatic</t>
  </si>
  <si>
    <t>crypto 200</t>
  </si>
  <si>
    <t>Shamir's Secret Sharing</t>
  </si>
  <si>
    <t>Poor writeup - Compute Lagrange basis polynomials and decode the constant term with ASCII</t>
  </si>
  <si>
    <t>crypto 400</t>
  </si>
  <si>
    <t>pwn 100</t>
  </si>
  <si>
    <t xml:space="preserve">Bypass the format string protection by overflowing Tag1 into Tag2. Leak a Libc address from the server. writeup overwrites memset@got with system() and then cat the flag </t>
  </si>
  <si>
    <t>pwntools, gdb-peda, hopper, ida, radare2</t>
  </si>
  <si>
    <t>pwn 200</t>
  </si>
  <si>
    <t>eak a GOT pointer usingwrite, apply the right offset and have the binary read in that new address into a GOT pointer. Finally, return to a PLT entry to jump to the one-gadget RCE &amp; enjoy the shell!</t>
  </si>
  <si>
    <t>pwn 300</t>
  </si>
  <si>
    <t>re 200</t>
  </si>
  <si>
    <t>The easieast way is concatenate 3 peases into 1 and try. It will be enough, the flag is WH@t!Flag=(AB241ACCTGMNSQGT)</t>
  </si>
  <si>
    <t>ollydbg, immunity debuggers</t>
  </si>
  <si>
    <t>re 300</t>
  </si>
  <si>
    <t>It's possible to backtrace through the binary and grab the required numarical values that must be input to get the flag</t>
  </si>
  <si>
    <t>ollydbg, immunity debuggers, ida &amp; ida-stealth</t>
  </si>
  <si>
    <t>re 400</t>
  </si>
  <si>
    <t>NO WRITEUP - No English Writeups (reverse)</t>
  </si>
  <si>
    <t>web 100</t>
  </si>
  <si>
    <t>web 200</t>
  </si>
  <si>
    <t>web 300</t>
  </si>
  <si>
    <t>web 400</t>
  </si>
  <si>
    <t xml:space="preserve">whitehat grand prix quals </t>
  </si>
  <si>
    <t>buon ma thuot</t>
  </si>
  <si>
    <t>NO WRITEUP - No English Writeups (crypto)</t>
  </si>
  <si>
    <t>Da Nang</t>
  </si>
  <si>
    <t>Hoi An</t>
  </si>
  <si>
    <t>Tam Dao</t>
  </si>
  <si>
    <t>Ca Mau</t>
  </si>
  <si>
    <t>video</t>
  </si>
  <si>
    <t>Video contains frames unrelated to the actual video. If you extract the frames and put them together in GIMP you'll get ASCII art depicting the flag</t>
  </si>
  <si>
    <t>GIMP</t>
  </si>
  <si>
    <t>Phong Nha Ke Bang</t>
  </si>
  <si>
    <t>Extract the contents of the TCP stream as RAW. The file extracted is PCM audio that can be opened in Audacity if the encoding is set as 16-bit PCM with a sample rate of 44100Hz. Listen to the audio to get the flag</t>
  </si>
  <si>
    <t>Wireshark, Audacity</t>
  </si>
  <si>
    <t>Sa Pa</t>
  </si>
  <si>
    <t>The EXE contains serveral .pyc files which can be decompiled to find a HTTP request to an IP address. Replay this request to retireve the flag</t>
  </si>
  <si>
    <t>Son Doong</t>
  </si>
  <si>
    <t>NO WRITEUP - No Writeups (forensics)</t>
  </si>
  <si>
    <t>Bac Ninh</t>
  </si>
  <si>
    <t>NO WRITEUP - No Writeups (pwn)</t>
  </si>
  <si>
    <t>Da Lat</t>
  </si>
  <si>
    <t>Bin Dinh</t>
  </si>
  <si>
    <t>Vung Tau</t>
  </si>
  <si>
    <t>Dong Van</t>
  </si>
  <si>
    <t>Binary matches your input with a base64 string, you can also find the charset used to encode strings in the binary. Write a script to encode the proper string</t>
  </si>
  <si>
    <t>linux command: strings</t>
  </si>
  <si>
    <t>Ha Long</t>
  </si>
  <si>
    <t>Reverse the password check algorithm and use Microsoft Z3 Solver to bruteforce the proper password</t>
  </si>
  <si>
    <t>Ollydbg, Immunity debuggers. Anti-debugging plugins</t>
  </si>
  <si>
    <t>Ha Noi</t>
  </si>
  <si>
    <t>NO WRITEUPS - No Links (reverse)</t>
  </si>
  <si>
    <t>Hue</t>
  </si>
  <si>
    <t>x64 exe</t>
  </si>
  <si>
    <t>key is an Unicode string of 42 characters. It is encrypted using xor, add (subtract) and not operations. The encrypted buffer is then compared every 4 bytes with a pre-calculated buffer. This class also has a decrypt method to inverse the encrypt operation.</t>
  </si>
  <si>
    <t>My Son</t>
  </si>
  <si>
    <t>Trang An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</si>
</sst>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font>
      <u/>
      <color rgb="FF0000FF"/>
    </font>
    <font>
      <u/>
      <color rgb="FF0000FF"/>
    </font>
    <font>
      <u/>
      <color rgb="FF4A86E8"/>
      <name val="Consolas"/>
    </font>
    <font>
      <u/>
      <color rgb="FF0000FF"/>
    </font>
    <font>
      <sz val="10.0"/>
      <name val="Arial"/>
    </font>
    <font>
      <u/>
      <sz val="10.0"/>
      <color rgb="FF0000FF"/>
      <name val="Arial"/>
    </font>
    <font>
      <sz val="10.0"/>
      <color rgb="FFA71D5D"/>
      <name val="Arial"/>
    </font>
    <font>
      <u/>
      <sz val="10.0"/>
      <color rgb="FF0000FF"/>
      <name val="Arial"/>
    </font>
    <font>
      <sz val="10.0"/>
      <color rgb="FF333333"/>
      <name val="Arial"/>
    </font>
    <font>
      <u/>
      <sz val="10.0"/>
      <color rgb="FF0000FF"/>
      <name val="Arial"/>
    </font>
    <font>
      <u/>
      <sz val="10.0"/>
      <color rgb="FF0000FF"/>
      <name val="Arial"/>
    </font>
    <font>
      <b/>
    </font>
    <font>
      <u/>
      <color rgb="FF0000FF"/>
    </font>
    <font>
      <u/>
      <color rgb="FF0000FF"/>
    </font>
    <font>
      <u/>
      <color rgb="FF0000FF"/>
    </font>
    <font>
      <sz val="11.0"/>
      <name val="Arial"/>
    </font>
    <font>
      <u/>
      <color rgb="FF0000FF"/>
    </font>
    <font>
      <sz val="10.0"/>
      <name val="-apple-system"/>
    </font>
    <font>
      <sz val="10.0"/>
      <color rgb="FF2C2B2B"/>
      <name val="Arial"/>
    </font>
  </fonts>
  <fills count="8">
    <fill>
      <patternFill patternType="none"/>
    </fill>
    <fill>
      <patternFill patternType="lightGray"/>
    </fill>
    <fill>
      <patternFill patternType="solid">
        <fgColor rgb="FFC27BA0"/>
        <bgColor rgb="FFC27BA0"/>
      </patternFill>
    </fill>
    <fill>
      <patternFill patternType="solid">
        <fgColor rgb="FF4A86E8"/>
        <bgColor rgb="FF4A86E8"/>
      </patternFill>
    </fill>
    <fill>
      <patternFill patternType="solid">
        <fgColor rgb="FFD5A6BD"/>
        <bgColor rgb="FFD5A6BD"/>
      </patternFill>
    </fill>
    <fill>
      <patternFill patternType="solid">
        <fgColor rgb="FFFFFFFF"/>
        <bgColor rgb="FFFFFFFF"/>
      </patternFill>
    </fill>
    <fill>
      <patternFill patternType="solid">
        <fgColor rgb="FFF7F7F7"/>
        <bgColor rgb="FFF7F7F7"/>
      </patternFill>
    </fill>
    <fill>
      <patternFill patternType="solid">
        <fgColor rgb="FFA64D79"/>
        <bgColor rgb="FFA64D79"/>
      </patternFill>
    </fill>
  </fills>
  <borders count="1">
    <border>
      <left/>
      <right/>
      <top/>
      <bottom/>
    </border>
  </borders>
  <cellStyleXfs count="1">
    <xf borderId="0" fillId="0" fontId="0" numFmtId="0" applyAlignment="1" applyFont="1"/>
  </cellStyleXfs>
  <cellXfs count="39">
    <xf borderId="0" fillId="0" fontId="0" numFmtId="0" xfId="0" applyAlignment="1" applyFont="1">
      <alignment/>
    </xf>
    <xf borderId="0" fillId="0" fontId="1" numFmtId="0" xfId="0" applyAlignment="1" applyFont="1">
      <alignment horizontal="center"/>
    </xf>
    <xf borderId="0" fillId="0" fontId="2" numFmtId="0" xfId="0" applyAlignment="1" applyFont="1">
      <alignment/>
    </xf>
    <xf borderId="0" fillId="0" fontId="3" numFmtId="0" xfId="0" applyFont="1"/>
    <xf borderId="0" fillId="0" fontId="4" numFmtId="0" xfId="0" applyAlignment="1" applyFont="1">
      <alignment/>
    </xf>
    <xf borderId="0" fillId="2" fontId="2" numFmtId="0" xfId="0" applyAlignment="1" applyFill="1" applyFont="1">
      <alignment/>
    </xf>
    <xf borderId="0" fillId="2" fontId="5" numFmtId="0" xfId="0" applyAlignment="1" applyFont="1">
      <alignment/>
    </xf>
    <xf borderId="0" fillId="3" fontId="2" numFmtId="0" xfId="0" applyAlignment="1" applyFill="1" applyFont="1">
      <alignment/>
    </xf>
    <xf borderId="0" fillId="4" fontId="2" numFmtId="0" xfId="0" applyAlignment="1" applyFill="1" applyFont="1">
      <alignment/>
    </xf>
    <xf borderId="0" fillId="4" fontId="6" numFmtId="0" xfId="0" applyFont="1"/>
    <xf borderId="0" fillId="4" fontId="2" numFmtId="0" xfId="0" applyFont="1"/>
    <xf borderId="0" fillId="0" fontId="7" numFmtId="0" xfId="0" applyAlignment="1" applyFont="1">
      <alignment/>
    </xf>
    <xf borderId="0" fillId="0" fontId="8" numFmtId="0" xfId="0" applyAlignment="1" applyFont="1">
      <alignment/>
    </xf>
    <xf borderId="0" fillId="0" fontId="7" numFmtId="0" xfId="0" applyFont="1"/>
    <xf borderId="0" fillId="5" fontId="7" numFmtId="0" xfId="0" applyAlignment="1" applyFill="1" applyFont="1">
      <alignment/>
    </xf>
    <xf borderId="0" fillId="6" fontId="9" numFmtId="0" xfId="0" applyAlignment="1" applyFill="1" applyFont="1">
      <alignment/>
    </xf>
    <xf borderId="0" fillId="0" fontId="10" numFmtId="0" xfId="0" applyFont="1"/>
    <xf borderId="0" fillId="5" fontId="11" numFmtId="0" xfId="0" applyAlignment="1" applyFont="1">
      <alignment/>
    </xf>
    <xf borderId="0" fillId="0" fontId="12" numFmtId="0" xfId="0" applyAlignment="1" applyFont="1">
      <alignment/>
    </xf>
    <xf borderId="0" fillId="3" fontId="7" numFmtId="0" xfId="0" applyAlignment="1" applyFont="1">
      <alignment/>
    </xf>
    <xf borderId="0" fillId="3" fontId="13" numFmtId="0" xfId="0" applyFont="1"/>
    <xf borderId="0" fillId="0" fontId="14" numFmtId="0" xfId="0" applyAlignment="1" applyFont="1">
      <alignment/>
    </xf>
    <xf borderId="0" fillId="3" fontId="2" numFmtId="0" xfId="0" applyFont="1"/>
    <xf borderId="0" fillId="3" fontId="15" numFmtId="0" xfId="0" applyFont="1"/>
    <xf borderId="0" fillId="2" fontId="2" numFmtId="0" xfId="0" applyFont="1"/>
    <xf borderId="0" fillId="7" fontId="2" numFmtId="0" xfId="0" applyAlignment="1" applyFill="1" applyFont="1">
      <alignment/>
    </xf>
    <xf borderId="0" fillId="7" fontId="16" numFmtId="0" xfId="0" applyFont="1"/>
    <xf borderId="0" fillId="7" fontId="2" numFmtId="0" xfId="0" applyFont="1"/>
    <xf borderId="0" fillId="2" fontId="17" numFmtId="0" xfId="0" applyFont="1"/>
    <xf borderId="0" fillId="5" fontId="7" numFmtId="0" xfId="0" applyAlignment="1" applyFont="1">
      <alignment horizontal="left"/>
    </xf>
    <xf borderId="0" fillId="5" fontId="18" numFmtId="0" xfId="0" applyAlignment="1" applyFont="1">
      <alignment horizontal="left"/>
    </xf>
    <xf borderId="0" fillId="5" fontId="7" numFmtId="0" xfId="0" applyAlignment="1" applyFont="1">
      <alignment horizontal="left"/>
    </xf>
    <xf borderId="0" fillId="0" fontId="7" numFmtId="0" xfId="0" applyAlignment="1" applyFont="1">
      <alignment/>
    </xf>
    <xf borderId="0" fillId="0" fontId="7" numFmtId="0" xfId="0" applyAlignment="1" applyFont="1">
      <alignment horizontal="left"/>
    </xf>
    <xf borderId="0" fillId="0" fontId="2" numFmtId="0" xfId="0" applyAlignment="1" applyFont="1">
      <alignment/>
    </xf>
    <xf borderId="0" fillId="0" fontId="19" numFmtId="0" xfId="0" applyAlignment="1" applyFont="1">
      <alignment/>
    </xf>
    <xf borderId="0" fillId="5" fontId="20" numFmtId="0" xfId="0" applyAlignment="1" applyFont="1">
      <alignment/>
    </xf>
    <xf borderId="0" fillId="5" fontId="21" numFmtId="0" xfId="0" applyAlignment="1" applyFont="1">
      <alignment/>
    </xf>
    <xf borderId="0" fillId="3" fontId="7"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github.com/ctfs/write-ups-2015/blob/master/hack-dat-kiwi-ctf-2015/stegano/simple-stegano/pixels.py" TargetMode="External"/><Relationship Id="rId42" Type="http://schemas.openxmlformats.org/officeDocument/2006/relationships/hyperlink" Target="https://en.wikipedia.org/wiki/Linear_congruential_generator" TargetMode="External"/><Relationship Id="rId41" Type="http://schemas.openxmlformats.org/officeDocument/2006/relationships/hyperlink" Target="https://github.com/ctfs/write-ups-2015/blob/master/hack-dat-kiwi-ctf-2015/stegano/simple-stegano/getbinary.py" TargetMode="External"/><Relationship Id="rId44" Type="http://schemas.openxmlformats.org/officeDocument/2006/relationships/hyperlink" Target="https://github.com/RandomsCTF/write-ups/tree/master/Hack.lu%20CTF%202015/PHP%20Golf%20%5Bppc%5D%20(75)" TargetMode="External"/><Relationship Id="rId43" Type="http://schemas.openxmlformats.org/officeDocument/2006/relationships/hyperlink" Target="https://github.com/RandomsCTF/write-ups/tree/master/Hack.lu%20CTF%202015/Perl%20Golf%20%5Bppc%5D%20(75)" TargetMode="External"/><Relationship Id="rId46" Type="http://schemas.openxmlformats.org/officeDocument/2006/relationships/hyperlink" Target="http://stackoverflow.com/questions/13663604/questions-about-the-nacl-crypto-library/13663945" TargetMode="External"/><Relationship Id="rId45" Type="http://schemas.openxmlformats.org/officeDocument/2006/relationships/hyperlink" Target="https://github.com/ius/rsatool" TargetMode="External"/><Relationship Id="rId106" Type="http://schemas.openxmlformats.org/officeDocument/2006/relationships/drawing" Target="../drawings/drawing1.xml"/><Relationship Id="rId105" Type="http://schemas.openxmlformats.org/officeDocument/2006/relationships/hyperlink" Target="http://uaf.io/reverse%20engineering/2015/07/25/WhiteHat-Contest-10-RE-300.html" TargetMode="External"/><Relationship Id="rId104" Type="http://schemas.openxmlformats.org/officeDocument/2006/relationships/hyperlink" Target="https://github.com/ByteBandits/writeups/blob/master/whitehat-grand-prix-quals-2015/reversing/dong%20wan/sudhackar/README.md" TargetMode="External"/><Relationship Id="rId48" Type="http://schemas.openxmlformats.org/officeDocument/2006/relationships/hyperlink" Target="https://en.wikipedia.org/wiki/Linux_Unified_Key_Setup" TargetMode="External"/><Relationship Id="rId47" Type="http://schemas.openxmlformats.org/officeDocument/2006/relationships/hyperlink" Target="http://toh.necst.it/hack.lu/2015/exploitable/StackStuff/" TargetMode="External"/><Relationship Id="rId49" Type="http://schemas.openxmlformats.org/officeDocument/2006/relationships/hyperlink" Target="https://www.synalysis.net/" TargetMode="External"/><Relationship Id="rId103" Type="http://schemas.openxmlformats.org/officeDocument/2006/relationships/hyperlink" Target="https://github.com/alex/python-decompiler" TargetMode="External"/><Relationship Id="rId102" Type="http://schemas.openxmlformats.org/officeDocument/2006/relationships/hyperlink" Target="https://www.virustotal.com/en/ip-address/222.255.46.146/information/" TargetMode="External"/><Relationship Id="rId101" Type="http://schemas.openxmlformats.org/officeDocument/2006/relationships/hyperlink" Target="https://en.wikipedia.org/wiki/Lagrange_polynomial" TargetMode="External"/><Relationship Id="rId100" Type="http://schemas.openxmlformats.org/officeDocument/2006/relationships/hyperlink" Target="https://en.wikipedia.org/wiki/Shamir%27s_Secret_Sharing" TargetMode="External"/><Relationship Id="rId31" Type="http://schemas.openxmlformats.org/officeDocument/2006/relationships/hyperlink" Target="https://www.whitehatters.academy/legitbs-2015-blackbox/" TargetMode="External"/><Relationship Id="rId30" Type="http://schemas.openxmlformats.org/officeDocument/2006/relationships/hyperlink" Target="https://github.com/smokeleeteveryday/CTF_WRITEUPS/blob/master/2015/DEFCONCTF/coding/catwestern/solution/catwestern_solution.py" TargetMode="External"/><Relationship Id="rId33" Type="http://schemas.openxmlformats.org/officeDocument/2006/relationships/hyperlink" Target="http://lokalhost.pl/ctf/defcon2015/fuck.py" TargetMode="External"/><Relationship Id="rId32" Type="http://schemas.openxmlformats.org/officeDocument/2006/relationships/hyperlink" Target="https://github.com/CyberGrandChallenge/cgc-release-documentation" TargetMode="External"/><Relationship Id="rId35" Type="http://schemas.openxmlformats.org/officeDocument/2006/relationships/hyperlink" Target="https://en.wikipedia.org/wiki/Simple_Network_Management_Protocol" TargetMode="External"/><Relationship Id="rId34" Type="http://schemas.openxmlformats.org/officeDocument/2006/relationships/hyperlink" Target="http://vulph.com/2015/09/27/defcon-hackercalc-writeup.html" TargetMode="External"/><Relationship Id="rId37" Type="http://schemas.openxmlformats.org/officeDocument/2006/relationships/hyperlink" Target="https://klee.github.io/" TargetMode="External"/><Relationship Id="rId36" Type="http://schemas.openxmlformats.org/officeDocument/2006/relationships/hyperlink" Target="https://github.com/smokeleeteveryday/CTF_WRITEUPS/blob/master/2015/DEFCONCTF/reversing/accesscontrol/solution/accesscontrol_crack.py" TargetMode="External"/><Relationship Id="rId39" Type="http://schemas.openxmlformats.org/officeDocument/2006/relationships/hyperlink" Target="http://www.cc.gatech.edu/~orso/papers/halfond.orso.manolios.FSE06.pdf" TargetMode="External"/><Relationship Id="rId38" Type="http://schemas.openxmlformats.org/officeDocument/2006/relationships/hyperlink" Target="http://crypto.interactive-maths.com/kasiski-analysis-breaking-the-code.html" TargetMode="External"/><Relationship Id="rId20" Type="http://schemas.openxmlformats.org/officeDocument/2006/relationships/hyperlink" Target="http://heartbleed.com/" TargetMode="External"/><Relationship Id="rId22" Type="http://schemas.openxmlformats.org/officeDocument/2006/relationships/hyperlink" Target="https://en.wikipedia.org/wiki/File_Transfer_Protocol" TargetMode="External"/><Relationship Id="rId21" Type="http://schemas.openxmlformats.org/officeDocument/2006/relationships/hyperlink" Target="https://www.genymotion.com/" TargetMode="External"/><Relationship Id="rId24" Type="http://schemas.openxmlformats.org/officeDocument/2006/relationships/hyperlink" Target="https://rafalcieslak.wordpress.com/2013/04/02/dynamic-linker-tricks-using-ld_preload-to-cheat-inject-features-and-investigate-programs/" TargetMode="External"/><Relationship Id="rId23" Type="http://schemas.openxmlformats.org/officeDocument/2006/relationships/hyperlink" Target="https://tools.ietf.org/html/rfc913" TargetMode="External"/><Relationship Id="rId26" Type="http://schemas.openxmlformats.org/officeDocument/2006/relationships/hyperlink" Target="http://stackoverflow.com/questions/17630745/why-ulimit-s-unlimited-can-de-aslr-in-overflow" TargetMode="External"/><Relationship Id="rId25" Type="http://schemas.openxmlformats.org/officeDocument/2006/relationships/hyperlink" Target="http://googleprojectzero.blogspot.co.il/2014/08/the-poisoned-nul-byte-2014-edition.html" TargetMode="External"/><Relationship Id="rId28" Type="http://schemas.openxmlformats.org/officeDocument/2006/relationships/hyperlink" Target="https://ucs.fbi.h-da.de/writeup-defcamp2015-rocket-science-admin-panel-web-200/" TargetMode="External"/><Relationship Id="rId27" Type="http://schemas.openxmlformats.org/officeDocument/2006/relationships/hyperlink" Target="https://github.com/p4-team/ctf/tree/master/2015-10-02-dctf/misc_400_captcha" TargetMode="External"/><Relationship Id="rId29" Type="http://schemas.openxmlformats.org/officeDocument/2006/relationships/hyperlink" Target="https://github.com/0vercl0k/rp" TargetMode="External"/><Relationship Id="rId95" Type="http://schemas.openxmlformats.org/officeDocument/2006/relationships/hyperlink" Target="https://www.explainxkcd.com/wiki/index.php/Little_Bobby_Tables" TargetMode="External"/><Relationship Id="rId94" Type="http://schemas.openxmlformats.org/officeDocument/2006/relationships/hyperlink" Target="https://wiki.skullsecurity.org/Passwords" TargetMode="External"/><Relationship Id="rId97" Type="http://schemas.openxmlformats.org/officeDocument/2006/relationships/hyperlink" Target="http://hyperboria.net/" TargetMode="External"/><Relationship Id="rId96" Type="http://schemas.openxmlformats.org/officeDocument/2006/relationships/hyperlink" Target="https://en.wikipedia.org/wiki/Tech_Model_Railroad_Club" TargetMode="External"/><Relationship Id="rId11" Type="http://schemas.openxmlformats.org/officeDocument/2006/relationships/hyperlink" Target="https://en.wikipedia.org/wiki/Steganography" TargetMode="External"/><Relationship Id="rId99" Type="http://schemas.openxmlformats.org/officeDocument/2006/relationships/hyperlink" Target="https://github.com/ctfs/write-ups-2015/tree/master/whitehat-contest-10/crypto/crypto100" TargetMode="External"/><Relationship Id="rId10" Type="http://schemas.openxmlformats.org/officeDocument/2006/relationships/hyperlink" Target="http://www.imdb.com/title/tt0086567/?ref_=nv_sr_1" TargetMode="External"/><Relationship Id="rId98" Type="http://schemas.openxmlformats.org/officeDocument/2006/relationships/hyperlink" Target="https://github.com/cjdelisle/cjdns" TargetMode="External"/><Relationship Id="rId13" Type="http://schemas.openxmlformats.org/officeDocument/2006/relationships/hyperlink" Target="https://www.defcon.org/" TargetMode="External"/><Relationship Id="rId12" Type="http://schemas.openxmlformats.org/officeDocument/2006/relationships/hyperlink" Target="https://en.wikipedia.org/wiki/Ransomware" TargetMode="External"/><Relationship Id="rId91" Type="http://schemas.openxmlformats.org/officeDocument/2006/relationships/hyperlink" Target="http://pid.gamecopyworld.com/" TargetMode="External"/><Relationship Id="rId90" Type="http://schemas.openxmlformats.org/officeDocument/2006/relationships/hyperlink" Target="https://github.com/smokeleeteveryday/CTF_WRITEUPS/tree/master/2015/NUITDUHACK/reverse/crackmeprime" TargetMode="External"/><Relationship Id="rId93" Type="http://schemas.openxmlformats.org/officeDocument/2006/relationships/hyperlink" Target="https://hexpresso.wordpress.com/2015/04/05/quals_ndh-2k15-mass-surveillance-software-300-writeup/" TargetMode="External"/><Relationship Id="rId92" Type="http://schemas.openxmlformats.org/officeDocument/2006/relationships/hyperlink" Target="https://sourceforge.net/projects/crunch-wordlist/" TargetMode="External"/><Relationship Id="rId15" Type="http://schemas.openxmlformats.org/officeDocument/2006/relationships/hyperlink" Target="https://en.wikipedia.org/wiki/Alan_Turing" TargetMode="External"/><Relationship Id="rId14" Type="http://schemas.openxmlformats.org/officeDocument/2006/relationships/hyperlink" Target="https://en.wikipedia.org/wiki/Konrad_Zuse" TargetMode="External"/><Relationship Id="rId17" Type="http://schemas.openxmlformats.org/officeDocument/2006/relationships/hyperlink" Target="https://www.torproject.org/" TargetMode="External"/><Relationship Id="rId16" Type="http://schemas.openxmlformats.org/officeDocument/2006/relationships/hyperlink" Target="https://www.owasp.org/index.php/Main_Page" TargetMode="External"/><Relationship Id="rId19" Type="http://schemas.openxmlformats.org/officeDocument/2006/relationships/hyperlink" Target="https://en.wikipedia.org/wiki/Denial-of-service_attack" TargetMode="External"/><Relationship Id="rId18" Type="http://schemas.openxmlformats.org/officeDocument/2006/relationships/hyperlink" Target="https://en.wikipedia.org/wiki/Honeypot_%28computing%29" TargetMode="External"/><Relationship Id="rId84" Type="http://schemas.openxmlformats.org/officeDocument/2006/relationships/hyperlink" Target="http://md5decrypt.net/en/Sha256/" TargetMode="External"/><Relationship Id="rId83" Type="http://schemas.openxmlformats.org/officeDocument/2006/relationships/hyperlink" Target="https://github.com/gstarnberger/uncompyle" TargetMode="External"/><Relationship Id="rId86" Type="http://schemas.openxmlformats.org/officeDocument/2006/relationships/hyperlink" Target="https://sourceforge.net/projects/hex2bin/" TargetMode="External"/><Relationship Id="rId85" Type="http://schemas.openxmlformats.org/officeDocument/2006/relationships/hyperlink" Target="https://en.wikipedia.org/wiki/Intel_HEX" TargetMode="External"/><Relationship Id="rId88" Type="http://schemas.openxmlformats.org/officeDocument/2006/relationships/hyperlink" Target="https://github.com/sebastianbiallas/ht" TargetMode="External"/><Relationship Id="rId87" Type="http://schemas.openxmlformats.org/officeDocument/2006/relationships/hyperlink" Target="https://doegox.github.io/ElectronicColoringBook/" TargetMode="External"/><Relationship Id="rId89" Type="http://schemas.openxmlformats.org/officeDocument/2006/relationships/hyperlink" Target="https://github.com/smokeleeteveryday/CTF_WRITEUPS/tree/master/2015/NUITDUHACK/reverse/clarkkent" TargetMode="External"/><Relationship Id="rId80" Type="http://schemas.openxmlformats.org/officeDocument/2006/relationships/hyperlink" Target="https://github.com/smokeleeteveryday/CTF_WRITEUPS/blob/master/2015/NUITDUHACK/crypto/gameoflife/solution/gameoflifesolution.py" TargetMode="External"/><Relationship Id="rId82" Type="http://schemas.openxmlformats.org/officeDocument/2006/relationships/hyperlink" Target="https://hexpresso.wordpress.com/2015/04/06/quals_ndh-2k15-secure-auth-exploit-350-writeup/" TargetMode="External"/><Relationship Id="rId81" Type="http://schemas.openxmlformats.org/officeDocument/2006/relationships/hyperlink" Target="http://tasteless.eu/post/2015/04/ndh-2015-quals-weshgrow/" TargetMode="External"/><Relationship Id="rId1" Type="http://schemas.openxmlformats.org/officeDocument/2006/relationships/hyperlink" Target="https://hashkiller.co.uk/default.aspx" TargetMode="External"/><Relationship Id="rId2" Type="http://schemas.openxmlformats.org/officeDocument/2006/relationships/hyperlink" Target="https://hashes.org/crackers.php" TargetMode="External"/><Relationship Id="rId3" Type="http://schemas.openxmlformats.org/officeDocument/2006/relationships/hyperlink" Target="https://en.wikipedia.org/wiki/Padding_oracle_attack" TargetMode="External"/><Relationship Id="rId4" Type="http://schemas.openxmlformats.org/officeDocument/2006/relationships/hyperlink" Target="http://blog.nviso.be/2015/04/cyber-security-challenge-belgium-2015_15.html" TargetMode="External"/><Relationship Id="rId9" Type="http://schemas.openxmlformats.org/officeDocument/2006/relationships/hyperlink" Target="https://en.wikipedia.org/wiki/Advanced_Encryption_Standard" TargetMode="External"/><Relationship Id="rId5" Type="http://schemas.openxmlformats.org/officeDocument/2006/relationships/hyperlink" Target="https://github.com/volatilityfoundation/volatility" TargetMode="External"/><Relationship Id="rId6" Type="http://schemas.openxmlformats.org/officeDocument/2006/relationships/hyperlink" Target="http://www.cgisecurity.com/questions/falsepositive.shtml" TargetMode="External"/><Relationship Id="rId7" Type="http://schemas.openxmlformats.org/officeDocument/2006/relationships/hyperlink" Target="https://github.com/ESAPI/esapi-java-legacy/blob/95d85be952ddb64e2a8997f6b862d6208d8ea9f2/configuration/esapi/ESAPI.properties" TargetMode="External"/><Relationship Id="rId8" Type="http://schemas.openxmlformats.org/officeDocument/2006/relationships/hyperlink" Target="https://en.wikipedia.org/wiki/Regin_(malware)" TargetMode="External"/><Relationship Id="rId73" Type="http://schemas.openxmlformats.org/officeDocument/2006/relationships/hyperlink" Target="https://github.com/ctfs/write-ups-2015/blob/master/mma-ctf-2015/stego/miyako-350/picdiff.py" TargetMode="External"/><Relationship Id="rId72" Type="http://schemas.openxmlformats.org/officeDocument/2006/relationships/hyperlink" Target="https://github.com/ctfs/write-ups-2015/blob/master/mma-ctf-2015/stego/miyako-350/pixels.py" TargetMode="External"/><Relationship Id="rId75" Type="http://schemas.openxmlformats.org/officeDocument/2006/relationships/hyperlink" Target="http://memcached.org/" TargetMode="External"/><Relationship Id="rId74" Type="http://schemas.openxmlformats.org/officeDocument/2006/relationships/hyperlink" Target="http://fadec0d3.blogspot.com/2015/09/mma-ctf-2015-login-as-admin-30.html" TargetMode="External"/><Relationship Id="rId77" Type="http://schemas.openxmlformats.org/officeDocument/2006/relationships/hyperlink" Target="https://wiki.php.net/rfc/remove_alternative_php_tags" TargetMode="External"/><Relationship Id="rId76" Type="http://schemas.openxmlformats.org/officeDocument/2006/relationships/hyperlink" Target="http://lzone.de/cheat-sheet/memcached" TargetMode="External"/><Relationship Id="rId79" Type="http://schemas.openxmlformats.org/officeDocument/2006/relationships/hyperlink" Target="https://en.wikipedia.org/wiki/Conway%27s_Game_of_Life" TargetMode="External"/><Relationship Id="rId78" Type="http://schemas.openxmlformats.org/officeDocument/2006/relationships/hyperlink" Target="http://mslc.ctf.su/wp/mma-ctf-2015-motto-mijikai-address-cryptoweb-100300/" TargetMode="External"/><Relationship Id="rId71" Type="http://schemas.openxmlformats.org/officeDocument/2006/relationships/hyperlink" Target="http://ctfhacker.com/ctf/pwnable/2015/09/07/mmactf-moneygame.html" TargetMode="External"/><Relationship Id="rId70" Type="http://schemas.openxmlformats.org/officeDocument/2006/relationships/hyperlink" Target="https://github.com/smokeleeteveryday/CTF_WRITEUPS/tree/master/2015/MMACTF/reversing/simple_hash" TargetMode="External"/><Relationship Id="rId62" Type="http://schemas.openxmlformats.org/officeDocument/2006/relationships/hyperlink" Target="http://stackoverflow.com/questions/12127833/patterns-possible-on-3x3-matrix-of-numbers" TargetMode="External"/><Relationship Id="rId61" Type="http://schemas.openxmlformats.org/officeDocument/2006/relationships/hyperlink" Target="https://en.wikipedia.org/wiki/Quine_(computing)" TargetMode="External"/><Relationship Id="rId64" Type="http://schemas.openxmlformats.org/officeDocument/2006/relationships/hyperlink" Target="https://en.wikipedia.org/wiki/Blossom_algorithm" TargetMode="External"/><Relationship Id="rId63" Type="http://schemas.openxmlformats.org/officeDocument/2006/relationships/hyperlink" Target="http://dakutenpura.hatenablog.com/entry/2015/09/07/172118" TargetMode="External"/><Relationship Id="rId66" Type="http://schemas.openxmlformats.org/officeDocument/2006/relationships/hyperlink" Target="http://dakutenpura.hatenablog.com/entry/2015/09/07/214418" TargetMode="External"/><Relationship Id="rId65" Type="http://schemas.openxmlformats.org/officeDocument/2006/relationships/hyperlink" Target="https://en.wikipedia.org/wiki/Hopcroft%E2%80%93Karp_algorithm" TargetMode="External"/><Relationship Id="rId68" Type="http://schemas.openxmlformats.org/officeDocument/2006/relationships/hyperlink" Target="https://hxp.io/blog/18/MMACTF%202015:%20Reversing%20150%20%22Impossible/?%22%20writeup/" TargetMode="External"/><Relationship Id="rId67" Type="http://schemas.openxmlformats.org/officeDocument/2006/relationships/hyperlink" Target="https://github.com/ctfs/write-ups-2015/tree/master/mma-ctf-2015/pwn/rps-50" TargetMode="External"/><Relationship Id="rId60" Type="http://schemas.openxmlformats.org/officeDocument/2006/relationships/hyperlink" Target="http://web.archive.org/web/20140209124110/http://www.virtualconspiracy.com/download/scrdec18.c" TargetMode="External"/><Relationship Id="rId69" Type="http://schemas.openxmlformats.org/officeDocument/2006/relationships/hyperlink" Target="http://www.cs.cornell.edu/courses/cs3110/2008fa/lectures/lec21.html" TargetMode="External"/><Relationship Id="rId51" Type="http://schemas.openxmlformats.org/officeDocument/2006/relationships/hyperlink" Target="https://citp.princeton.edu/research/memory/code/" TargetMode="External"/><Relationship Id="rId50" Type="http://schemas.openxmlformats.org/officeDocument/2006/relationships/hyperlink" Target="http://www.volatilityfoundation.org/" TargetMode="External"/><Relationship Id="rId53" Type="http://schemas.openxmlformats.org/officeDocument/2006/relationships/hyperlink" Target="https://github.com/duc-le/ctf-writeups/blob/master/2015_hack.lu_CTF/%2324_Zoo/writeup.md" TargetMode="External"/><Relationship Id="rId52" Type="http://schemas.openxmlformats.org/officeDocument/2006/relationships/hyperlink" Target="http://www.pcre.org/" TargetMode="External"/><Relationship Id="rId55" Type="http://schemas.openxmlformats.org/officeDocument/2006/relationships/hyperlink" Target="https://github.com/client9/libinjection/blob/master/data/sqli-rsalgado-bhusa2013.txt" TargetMode="External"/><Relationship Id="rId54" Type="http://schemas.openxmlformats.org/officeDocument/2006/relationships/hyperlink" Target="https://en.wikipedia.org/wiki/Shellshock_(software_bug)" TargetMode="External"/><Relationship Id="rId57" Type="http://schemas.openxmlformats.org/officeDocument/2006/relationships/hyperlink" Target="https://github.com/ctfs/write-ups-2015/tree/master/hack-lu-ctf-2015/web/teachers-pinboard" TargetMode="External"/><Relationship Id="rId56" Type="http://schemas.openxmlformats.org/officeDocument/2006/relationships/hyperlink" Target="https://www.youtube.com/watch?v=gweDBQ-9LuQ" TargetMode="External"/><Relationship Id="rId59" Type="http://schemas.openxmlformats.org/officeDocument/2006/relationships/hyperlink" Target="http://symbolhound.com/" TargetMode="External"/><Relationship Id="rId58" Type="http://schemas.openxmlformats.org/officeDocument/2006/relationships/hyperlink" Target="http://www.thonky.com/qr-code-tutoria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5.86"/>
  </cols>
  <sheetData>
    <row r="1">
      <c r="A1" s="1" t="s">
        <v>0</v>
      </c>
      <c r="B1" s="1" t="s">
        <v>1</v>
      </c>
      <c r="C1" s="1" t="s">
        <v>2</v>
      </c>
      <c r="D1" s="1" t="s">
        <v>3</v>
      </c>
      <c r="E1" s="1" t="s">
        <v>4</v>
      </c>
      <c r="F1" s="1" t="s">
        <v>5</v>
      </c>
      <c r="G1" s="1" t="s">
        <v>6</v>
      </c>
    </row>
    <row r="2">
      <c r="A2" s="2" t="s">
        <v>7</v>
      </c>
      <c r="B2" s="2">
        <v>2015.0</v>
      </c>
      <c r="C2" s="2" t="s">
        <v>8</v>
      </c>
      <c r="D2" s="2" t="s">
        <v>9</v>
      </c>
      <c r="E2" s="2" t="s">
        <v>10</v>
      </c>
      <c r="F2" s="2" t="s">
        <v>11</v>
      </c>
      <c r="G2" s="3" t="str">
        <f>HYPERLINK("https://hashkiller.co.uk/default.aspx","HashKiller Database")</f>
        <v>HashKiller Database</v>
      </c>
      <c r="H2" s="3" t="str">
        <f>HYPERLINK("https://hashes.org/crackers.php","Hash Database")</f>
        <v>Hash Database</v>
      </c>
    </row>
    <row r="3">
      <c r="A3" s="2" t="s">
        <v>7</v>
      </c>
      <c r="B3" s="2">
        <v>2015.0</v>
      </c>
      <c r="C3" s="2" t="s">
        <v>12</v>
      </c>
      <c r="D3" s="2" t="s">
        <v>9</v>
      </c>
      <c r="E3" s="2" t="s">
        <v>13</v>
      </c>
      <c r="F3" s="2" t="s">
        <v>14</v>
      </c>
      <c r="G3" s="2" t="s">
        <v>15</v>
      </c>
    </row>
    <row r="4">
      <c r="A4" s="2" t="s">
        <v>7</v>
      </c>
      <c r="B4" s="2">
        <v>2015.0</v>
      </c>
      <c r="C4" s="2" t="s">
        <v>16</v>
      </c>
      <c r="D4" s="2" t="s">
        <v>17</v>
      </c>
      <c r="E4" s="2" t="s">
        <v>18</v>
      </c>
      <c r="F4" s="2" t="s">
        <v>19</v>
      </c>
      <c r="G4" s="4" t="str">
        <f>HYPERLINK("https://en.wikipedia.org/wiki/Padding_oracle_attack"," Padding attacks")</f>
        <v> Padding attacks</v>
      </c>
    </row>
    <row r="5">
      <c r="A5" s="5" t="s">
        <v>7</v>
      </c>
      <c r="B5" s="5">
        <v>2015.0</v>
      </c>
      <c r="C5" s="5" t="s">
        <v>20</v>
      </c>
      <c r="D5" s="5" t="s">
        <v>17</v>
      </c>
      <c r="E5" s="5" t="s">
        <v>21</v>
      </c>
      <c r="F5" s="5" t="s">
        <v>22</v>
      </c>
      <c r="G5" s="6" t="str">
        <f>HYPERLINK("http://blog.nviso.be/2015/04/cyber-security-challenge-belgium-2015_15.html","Good Writeup")</f>
        <v>Good Writeup</v>
      </c>
    </row>
    <row r="6">
      <c r="A6" s="2" t="s">
        <v>7</v>
      </c>
      <c r="B6" s="2">
        <v>2015.0</v>
      </c>
      <c r="C6" s="2" t="s">
        <v>23</v>
      </c>
      <c r="D6" s="2" t="s">
        <v>17</v>
      </c>
      <c r="E6" s="2" t="s">
        <v>24</v>
      </c>
      <c r="F6" s="2" t="s">
        <v>25</v>
      </c>
      <c r="G6" s="2" t="s">
        <v>26</v>
      </c>
    </row>
    <row r="7">
      <c r="A7" s="7" t="s">
        <v>7</v>
      </c>
      <c r="B7" s="7">
        <v>2015.0</v>
      </c>
      <c r="C7" s="7" t="s">
        <v>27</v>
      </c>
      <c r="D7" s="7" t="s">
        <v>9</v>
      </c>
      <c r="E7" s="7" t="s">
        <v>24</v>
      </c>
      <c r="F7" s="7" t="s">
        <v>28</v>
      </c>
      <c r="G7" s="7" t="s">
        <v>29</v>
      </c>
    </row>
    <row r="8">
      <c r="A8" s="8" t="s">
        <v>7</v>
      </c>
      <c r="B8" s="8">
        <v>2015.0</v>
      </c>
      <c r="C8" s="8" t="s">
        <v>30</v>
      </c>
      <c r="D8" s="8" t="s">
        <v>17</v>
      </c>
      <c r="E8" s="8" t="s">
        <v>31</v>
      </c>
      <c r="F8" s="8" t="s">
        <v>32</v>
      </c>
      <c r="G8" s="9" t="str">
        <f>HYPERLINK("https://github.com/volatilityfoundation/volatility","Volatility Memory Analyzer")</f>
        <v>Volatility Memory Analyzer</v>
      </c>
      <c r="H8" s="10"/>
    </row>
    <row r="9">
      <c r="A9" s="7" t="s">
        <v>7</v>
      </c>
      <c r="B9" s="7">
        <v>2015.0</v>
      </c>
      <c r="C9" s="7" t="s">
        <v>33</v>
      </c>
      <c r="D9" s="7" t="s">
        <v>9</v>
      </c>
      <c r="E9" s="7" t="s">
        <v>24</v>
      </c>
      <c r="F9" s="7" t="s">
        <v>34</v>
      </c>
      <c r="G9" s="7" t="s">
        <v>29</v>
      </c>
    </row>
    <row r="10">
      <c r="A10" s="11" t="s">
        <v>7</v>
      </c>
      <c r="B10" s="11">
        <v>2015.0</v>
      </c>
      <c r="C10" s="11" t="s">
        <v>35</v>
      </c>
      <c r="D10" s="11" t="s">
        <v>9</v>
      </c>
      <c r="E10" s="11" t="s">
        <v>36</v>
      </c>
      <c r="F10" s="12" t="str">
        <f>HYPERLINK("http://www.cgisecurity.com/questions/falsepositive.shtml","False Positive")</f>
        <v>False Positive</v>
      </c>
      <c r="G10" s="13"/>
      <c r="H10" s="13"/>
    </row>
    <row r="11">
      <c r="A11" s="11" t="s">
        <v>7</v>
      </c>
      <c r="B11" s="11">
        <v>2015.0</v>
      </c>
      <c r="C11" s="11" t="s">
        <v>37</v>
      </c>
      <c r="D11" s="11" t="s">
        <v>9</v>
      </c>
      <c r="E11" s="14" t="s">
        <v>38</v>
      </c>
      <c r="F11" s="15" t="s">
        <v>39</v>
      </c>
      <c r="G11" s="16" t="str">
        <f>HYPERLINK("https://github.com/ESAPI/esapi-java-legacy/blob/95d85be952ddb64e2a8997f6b862d6208d8ea9f2/configuration/esapi/ESAPI.properties","ESAPI Properties")</f>
        <v>ESAPI Properties</v>
      </c>
      <c r="H11" s="13"/>
    </row>
    <row r="12">
      <c r="A12" s="11" t="s">
        <v>7</v>
      </c>
      <c r="B12" s="11">
        <v>2015.0</v>
      </c>
      <c r="C12" s="11" t="s">
        <v>40</v>
      </c>
      <c r="D12" s="11" t="s">
        <v>9</v>
      </c>
      <c r="E12" s="14" t="s">
        <v>41</v>
      </c>
      <c r="F12" s="17" t="s">
        <v>42</v>
      </c>
      <c r="G12" s="13"/>
      <c r="H12" s="13"/>
    </row>
    <row r="13">
      <c r="A13" s="11" t="s">
        <v>7</v>
      </c>
      <c r="B13" s="11">
        <v>2015.0</v>
      </c>
      <c r="C13" s="11" t="s">
        <v>43</v>
      </c>
      <c r="D13" s="11" t="s">
        <v>9</v>
      </c>
      <c r="E13" s="11" t="s">
        <v>36</v>
      </c>
      <c r="F13" s="12" t="str">
        <f>HYPERLINK("https://en.wikipedia.org/wiki/Regin_(malware)","Regin Worm")</f>
        <v>Regin Worm</v>
      </c>
      <c r="G13" s="13"/>
      <c r="H13" s="13"/>
    </row>
    <row r="14">
      <c r="A14" s="11" t="s">
        <v>7</v>
      </c>
      <c r="B14" s="11">
        <v>2015.0</v>
      </c>
      <c r="C14" s="11" t="s">
        <v>44</v>
      </c>
      <c r="D14" s="11" t="s">
        <v>9</v>
      </c>
      <c r="E14" s="11" t="s">
        <v>45</v>
      </c>
      <c r="F14" s="16" t="str">
        <f>HYPERLINK("https://en.wikipedia.org/wiki/Advanced_Encryption_Standard","Rijndael")</f>
        <v>Rijndael</v>
      </c>
      <c r="G14" s="13"/>
      <c r="H14" s="13"/>
    </row>
    <row r="15">
      <c r="A15" s="11" t="s">
        <v>7</v>
      </c>
      <c r="B15" s="11">
        <v>2015.0</v>
      </c>
      <c r="C15" s="11" t="s">
        <v>46</v>
      </c>
      <c r="D15" s="11" t="s">
        <v>9</v>
      </c>
      <c r="E15" s="11" t="s">
        <v>47</v>
      </c>
      <c r="F15" s="16" t="str">
        <f>HYPERLINK("http://www.imdb.com/title/tt0086567/?ref_=nv_sr_1","Wargames")</f>
        <v>Wargames</v>
      </c>
      <c r="G15" s="13"/>
      <c r="H15" s="13"/>
    </row>
    <row r="16">
      <c r="A16" s="11" t="s">
        <v>7</v>
      </c>
      <c r="B16" s="11">
        <v>2015.0</v>
      </c>
      <c r="C16" s="11" t="s">
        <v>48</v>
      </c>
      <c r="D16" s="11" t="s">
        <v>9</v>
      </c>
      <c r="E16" s="11" t="s">
        <v>49</v>
      </c>
      <c r="F16" s="16" t="str">
        <f>HYPERLINK("https://en.wikipedia.org/wiki/Steganography","Steanography")</f>
        <v>Steanography</v>
      </c>
      <c r="G16" s="13"/>
      <c r="H16" s="13"/>
    </row>
    <row r="17">
      <c r="A17" s="11" t="s">
        <v>7</v>
      </c>
      <c r="B17" s="11">
        <v>2015.0</v>
      </c>
      <c r="C17" s="11" t="s">
        <v>50</v>
      </c>
      <c r="D17" s="11" t="s">
        <v>9</v>
      </c>
      <c r="E17" s="14" t="s">
        <v>51</v>
      </c>
      <c r="F17" s="16" t="str">
        <f>HYPERLINK("https://en.wikipedia.org/wiki/Ransomware","Ransomeware")</f>
        <v>Ransomeware</v>
      </c>
      <c r="G17" s="13"/>
      <c r="H17" s="13"/>
    </row>
    <row r="18">
      <c r="A18" s="11" t="s">
        <v>7</v>
      </c>
      <c r="B18" s="11">
        <v>2015.0</v>
      </c>
      <c r="C18" s="11" t="s">
        <v>52</v>
      </c>
      <c r="D18" s="11" t="s">
        <v>9</v>
      </c>
      <c r="E18" s="14" t="s">
        <v>53</v>
      </c>
      <c r="F18" s="11" t="s">
        <v>54</v>
      </c>
      <c r="G18" s="13"/>
      <c r="H18" s="13"/>
    </row>
    <row r="19">
      <c r="A19" s="11" t="s">
        <v>7</v>
      </c>
      <c r="B19" s="11">
        <v>2015.0</v>
      </c>
      <c r="C19" s="11" t="s">
        <v>55</v>
      </c>
      <c r="D19" s="11" t="s">
        <v>9</v>
      </c>
      <c r="E19" s="14" t="s">
        <v>56</v>
      </c>
      <c r="F19" s="18" t="s">
        <v>57</v>
      </c>
      <c r="G19" s="13"/>
      <c r="H19" s="13"/>
    </row>
    <row r="20">
      <c r="A20" s="11" t="s">
        <v>7</v>
      </c>
      <c r="B20" s="11">
        <v>2015.0</v>
      </c>
      <c r="C20" s="11" t="s">
        <v>58</v>
      </c>
      <c r="D20" s="11" t="s">
        <v>9</v>
      </c>
      <c r="E20" s="14" t="s">
        <v>59</v>
      </c>
      <c r="F20" s="16" t="str">
        <f>HYPERLINK("https://en.wikipedia.org/wiki/Konrad_Zuse","Zuse")</f>
        <v>Zuse</v>
      </c>
      <c r="G20" s="13"/>
      <c r="H20" s="13"/>
    </row>
    <row r="21">
      <c r="A21" s="11" t="s">
        <v>7</v>
      </c>
      <c r="B21" s="11">
        <v>2015.0</v>
      </c>
      <c r="C21" s="11" t="s">
        <v>60</v>
      </c>
      <c r="D21" s="11" t="s">
        <v>9</v>
      </c>
      <c r="E21" s="14" t="s">
        <v>61</v>
      </c>
      <c r="F21" s="16" t="str">
        <f>HYPERLINK("https://en.wikipedia.org/wiki/Alan_Turing","Alan Turing")</f>
        <v>Alan Turing</v>
      </c>
      <c r="G21" s="13"/>
      <c r="H21" s="13"/>
    </row>
    <row r="22">
      <c r="A22" s="11" t="s">
        <v>7</v>
      </c>
      <c r="B22" s="11">
        <v>2015.0</v>
      </c>
      <c r="C22" s="11" t="s">
        <v>62</v>
      </c>
      <c r="D22" s="11" t="s">
        <v>9</v>
      </c>
      <c r="E22" s="14" t="s">
        <v>63</v>
      </c>
      <c r="F22" s="16" t="str">
        <f>HYPERLINK("https://www.owasp.org/index.php/Main_Page","OWASP")</f>
        <v>OWASP</v>
      </c>
      <c r="G22" s="13"/>
      <c r="H22" s="13"/>
    </row>
    <row r="23">
      <c r="A23" s="11" t="s">
        <v>7</v>
      </c>
      <c r="B23" s="11">
        <v>2015.0</v>
      </c>
      <c r="C23" s="11" t="s">
        <v>64</v>
      </c>
      <c r="D23" s="11" t="s">
        <v>9</v>
      </c>
      <c r="E23" s="14" t="s">
        <v>65</v>
      </c>
      <c r="F23" s="16" t="str">
        <f>HYPERLINK("https://www.torproject.org/","TOR")</f>
        <v>TOR</v>
      </c>
      <c r="G23" s="13"/>
      <c r="H23" s="11"/>
    </row>
    <row r="24">
      <c r="A24" s="11" t="s">
        <v>7</v>
      </c>
      <c r="B24" s="11">
        <v>2015.0</v>
      </c>
      <c r="C24" s="11" t="s">
        <v>66</v>
      </c>
      <c r="D24" s="11" t="s">
        <v>9</v>
      </c>
      <c r="E24" s="14" t="s">
        <v>67</v>
      </c>
      <c r="F24" s="16" t="str">
        <f>HYPERLINK("https://en.wikipedia.org/wiki/Honeypot_%28computing%29","Honeypot Computing")</f>
        <v>Honeypot Computing</v>
      </c>
      <c r="G24" s="13"/>
      <c r="H24" s="13"/>
    </row>
    <row r="25">
      <c r="A25" s="11" t="s">
        <v>7</v>
      </c>
      <c r="B25" s="11">
        <v>2015.0</v>
      </c>
      <c r="C25" s="11" t="s">
        <v>66</v>
      </c>
      <c r="D25" s="11" t="s">
        <v>9</v>
      </c>
      <c r="E25" s="14" t="s">
        <v>68</v>
      </c>
      <c r="F25" s="16" t="str">
        <f>HYPERLINK("https://en.wikipedia.org/wiki/Denial-of-service_attack","DDOS")</f>
        <v>DDOS</v>
      </c>
      <c r="G25" s="13"/>
      <c r="H25" s="13"/>
    </row>
    <row r="26">
      <c r="A26" s="11" t="s">
        <v>7</v>
      </c>
      <c r="B26" s="11">
        <v>2015.0</v>
      </c>
      <c r="C26" s="11" t="s">
        <v>69</v>
      </c>
      <c r="D26" s="11" t="s">
        <v>9</v>
      </c>
      <c r="E26" s="14" t="s">
        <v>70</v>
      </c>
      <c r="F26" s="16" t="str">
        <f>HYPERLINK("http://heartbleed.com/","Heartbleed")</f>
        <v>Heartbleed</v>
      </c>
      <c r="G26" s="13"/>
      <c r="H26" s="13"/>
    </row>
    <row r="27">
      <c r="A27" s="19" t="s">
        <v>7</v>
      </c>
      <c r="B27" s="19">
        <v>2015.0</v>
      </c>
      <c r="C27" s="19" t="s">
        <v>71</v>
      </c>
      <c r="D27" s="19" t="s">
        <v>17</v>
      </c>
      <c r="E27" s="19" t="s">
        <v>72</v>
      </c>
      <c r="F27" s="19" t="s">
        <v>73</v>
      </c>
      <c r="G27" s="20" t="str">
        <f>HYPERLINK("https://www.genymotion.com/","Genymotion")</f>
        <v>Genymotion</v>
      </c>
      <c r="H27" s="13"/>
    </row>
    <row r="28">
      <c r="A28" s="19" t="s">
        <v>7</v>
      </c>
      <c r="B28" s="19">
        <v>2015.0</v>
      </c>
      <c r="C28" s="19" t="s">
        <v>74</v>
      </c>
      <c r="D28" s="19" t="s">
        <v>17</v>
      </c>
      <c r="E28" s="19" t="s">
        <v>72</v>
      </c>
      <c r="F28" s="19" t="s">
        <v>75</v>
      </c>
      <c r="G28" s="19" t="s">
        <v>76</v>
      </c>
      <c r="H28" s="13"/>
    </row>
    <row r="29">
      <c r="A29" s="19" t="s">
        <v>7</v>
      </c>
      <c r="B29" s="19">
        <v>2015.0</v>
      </c>
      <c r="C29" s="19" t="s">
        <v>77</v>
      </c>
      <c r="D29" s="19" t="s">
        <v>17</v>
      </c>
      <c r="E29" s="19" t="s">
        <v>78</v>
      </c>
      <c r="F29" s="19" t="s">
        <v>79</v>
      </c>
      <c r="G29" s="19" t="s">
        <v>76</v>
      </c>
      <c r="H29" s="13"/>
    </row>
    <row r="30">
      <c r="A30" s="11" t="s">
        <v>7</v>
      </c>
      <c r="B30" s="11">
        <v>2015.0</v>
      </c>
      <c r="C30" s="11" t="s">
        <v>80</v>
      </c>
      <c r="D30" s="11" t="s">
        <v>17</v>
      </c>
      <c r="E30" s="11" t="s">
        <v>21</v>
      </c>
      <c r="F30" s="11" t="s">
        <v>81</v>
      </c>
      <c r="G30" s="16" t="str">
        <f>HYPERLINK("https://en.wikipedia.org/wiki/File_Transfer_Protocol#Simple_File_Transfer_Protocol","SFTP Protocol")</f>
        <v>SFTP Protocol</v>
      </c>
      <c r="H30" s="16" t="str">
        <f>HYPERLINK("https://tools.ietf.org/html/rfc913","SFTP Memo")</f>
        <v>SFTP Memo</v>
      </c>
    </row>
    <row r="31">
      <c r="A31" s="11" t="s">
        <v>7</v>
      </c>
      <c r="B31" s="11">
        <v>2015.0</v>
      </c>
      <c r="C31" s="11" t="s">
        <v>82</v>
      </c>
      <c r="D31" s="11" t="s">
        <v>83</v>
      </c>
      <c r="E31" s="11" t="s">
        <v>84</v>
      </c>
      <c r="F31" s="11" t="s">
        <v>85</v>
      </c>
      <c r="G31" s="13"/>
      <c r="H31" s="16" t="str">
        <f>HYPERLINK("https://rafalcieslak.wordpress.com/2013/04/02/dynamic-linker-tricks-using-ld_preload-to-cheat-inject-features-and-investigate-programs/","LD_Preload")</f>
        <v>LD_Preload</v>
      </c>
    </row>
    <row r="32">
      <c r="A32" s="11" t="s">
        <v>7</v>
      </c>
      <c r="B32" s="11">
        <v>2015.0</v>
      </c>
      <c r="C32" s="11" t="s">
        <v>86</v>
      </c>
      <c r="D32" s="11" t="s">
        <v>9</v>
      </c>
      <c r="E32" s="11" t="s">
        <v>84</v>
      </c>
      <c r="F32" s="11" t="s">
        <v>87</v>
      </c>
      <c r="G32" s="13"/>
      <c r="H32" s="13"/>
    </row>
    <row r="33">
      <c r="A33" s="2" t="s">
        <v>7</v>
      </c>
      <c r="B33" s="2">
        <v>2015.0</v>
      </c>
      <c r="C33" s="2" t="s">
        <v>88</v>
      </c>
      <c r="D33" s="2" t="s">
        <v>89</v>
      </c>
      <c r="F33" s="2" t="s">
        <v>90</v>
      </c>
    </row>
    <row r="34">
      <c r="A34" s="2" t="s">
        <v>7</v>
      </c>
      <c r="B34" s="2">
        <v>2015.0</v>
      </c>
      <c r="C34" s="2" t="s">
        <v>91</v>
      </c>
      <c r="D34" s="2" t="s">
        <v>17</v>
      </c>
      <c r="E34" s="2" t="s">
        <v>92</v>
      </c>
      <c r="F34" s="2" t="s">
        <v>93</v>
      </c>
    </row>
    <row r="35">
      <c r="A35" s="2" t="s">
        <v>7</v>
      </c>
      <c r="B35" s="2">
        <v>2015.0</v>
      </c>
      <c r="C35" s="2" t="s">
        <v>94</v>
      </c>
      <c r="D35" s="2" t="s">
        <v>89</v>
      </c>
      <c r="F35" s="2" t="s">
        <v>90</v>
      </c>
    </row>
    <row r="36">
      <c r="A36" s="1"/>
      <c r="B36" s="1"/>
      <c r="C36" s="1"/>
      <c r="D36" s="1"/>
      <c r="E36" s="1"/>
      <c r="F36" s="1"/>
      <c r="G36" s="1"/>
    </row>
    <row r="37">
      <c r="A37" s="1" t="s">
        <v>0</v>
      </c>
      <c r="B37" s="1" t="s">
        <v>1</v>
      </c>
      <c r="C37" s="1" t="s">
        <v>2</v>
      </c>
      <c r="D37" s="1" t="s">
        <v>3</v>
      </c>
      <c r="E37" s="1" t="s">
        <v>4</v>
      </c>
      <c r="F37" s="1" t="s">
        <v>5</v>
      </c>
      <c r="G37" s="1" t="s">
        <v>6</v>
      </c>
    </row>
    <row r="38">
      <c r="A38" s="21" t="s">
        <v>95</v>
      </c>
      <c r="B38" s="2">
        <v>2015.0</v>
      </c>
      <c r="C38" s="2">
        <v>11.0</v>
      </c>
      <c r="D38" s="2" t="s">
        <v>17</v>
      </c>
      <c r="E38" s="2" t="s">
        <v>96</v>
      </c>
      <c r="F38" s="2" t="s">
        <v>97</v>
      </c>
      <c r="G38" s="2" t="s">
        <v>76</v>
      </c>
    </row>
    <row r="39">
      <c r="A39" s="2" t="s">
        <v>95</v>
      </c>
      <c r="B39" s="2">
        <v>2015.0</v>
      </c>
      <c r="C39" s="2" t="s">
        <v>98</v>
      </c>
      <c r="D39" s="2" t="s">
        <v>76</v>
      </c>
      <c r="E39" s="2" t="s">
        <v>89</v>
      </c>
      <c r="F39" s="2" t="s">
        <v>99</v>
      </c>
      <c r="G39" s="2" t="s">
        <v>76</v>
      </c>
    </row>
    <row r="40">
      <c r="A40" s="2" t="s">
        <v>95</v>
      </c>
      <c r="B40" s="2">
        <v>2015.0</v>
      </c>
      <c r="C40" s="2" t="s">
        <v>100</v>
      </c>
      <c r="D40" s="2" t="s">
        <v>17</v>
      </c>
      <c r="E40" s="2" t="s">
        <v>18</v>
      </c>
      <c r="F40" s="2" t="s">
        <v>101</v>
      </c>
      <c r="G40" s="2" t="s">
        <v>76</v>
      </c>
    </row>
    <row r="41">
      <c r="A41" s="2" t="s">
        <v>95</v>
      </c>
      <c r="B41" s="2">
        <v>2015.0</v>
      </c>
      <c r="C41" s="2" t="s">
        <v>102</v>
      </c>
      <c r="D41" s="2" t="s">
        <v>83</v>
      </c>
      <c r="E41" s="2" t="s">
        <v>103</v>
      </c>
      <c r="F41" s="2" t="s">
        <v>104</v>
      </c>
      <c r="G41" s="2" t="s">
        <v>76</v>
      </c>
    </row>
    <row r="42">
      <c r="A42" s="7" t="s">
        <v>95</v>
      </c>
      <c r="B42" s="7">
        <v>2015.0</v>
      </c>
      <c r="C42" s="7" t="s">
        <v>105</v>
      </c>
      <c r="D42" s="7" t="s">
        <v>17</v>
      </c>
      <c r="E42" s="7" t="s">
        <v>106</v>
      </c>
      <c r="F42" s="7" t="s">
        <v>107</v>
      </c>
      <c r="G42" s="7" t="s">
        <v>108</v>
      </c>
      <c r="H42" s="22"/>
    </row>
    <row r="43">
      <c r="A43" s="2" t="s">
        <v>95</v>
      </c>
      <c r="B43" s="2">
        <v>2015.0</v>
      </c>
      <c r="C43" s="2" t="s">
        <v>109</v>
      </c>
      <c r="D43" s="2" t="s">
        <v>89</v>
      </c>
      <c r="F43" s="2" t="s">
        <v>110</v>
      </c>
    </row>
    <row r="44">
      <c r="A44" s="7" t="s">
        <v>95</v>
      </c>
      <c r="B44" s="7">
        <v>2015.0</v>
      </c>
      <c r="C44" s="7" t="s">
        <v>111</v>
      </c>
      <c r="D44" s="7" t="s">
        <v>83</v>
      </c>
      <c r="E44" s="7" t="s">
        <v>84</v>
      </c>
      <c r="F44" s="7" t="s">
        <v>112</v>
      </c>
      <c r="G44" s="23" t="str">
        <f>HYPERLINK("http://googleprojectzero.blogspot.co.il/2014/08/the-poisoned-nul-byte-2014-edition.html","Poisoned Null Byte")</f>
        <v>Poisoned Null Byte</v>
      </c>
      <c r="H44" s="23" t="str">
        <f>HYPERLINK("http://stackoverflow.com/questions/17630745/why-ulimit-s-unlimited-can-de-aslr-in-overflow","Why 'Ulimit -s' can de ASLR in overflow")</f>
        <v>Why 'Ulimit -s' can de ASLR in overflow</v>
      </c>
      <c r="I44" s="22"/>
    </row>
    <row r="45">
      <c r="A45" s="2" t="s">
        <v>95</v>
      </c>
      <c r="B45" s="2">
        <v>2015.0</v>
      </c>
      <c r="C45" s="2" t="s">
        <v>113</v>
      </c>
      <c r="D45" s="2" t="s">
        <v>89</v>
      </c>
      <c r="F45" s="2" t="s">
        <v>110</v>
      </c>
    </row>
    <row r="46">
      <c r="A46" s="2" t="s">
        <v>95</v>
      </c>
      <c r="B46" s="2">
        <v>2015.0</v>
      </c>
      <c r="C46" s="2" t="s">
        <v>114</v>
      </c>
      <c r="D46" s="2" t="s">
        <v>17</v>
      </c>
      <c r="E46" s="2" t="s">
        <v>115</v>
      </c>
      <c r="F46" s="2" t="s">
        <v>116</v>
      </c>
      <c r="G46" s="2" t="s">
        <v>117</v>
      </c>
    </row>
    <row r="47">
      <c r="A47" s="2" t="s">
        <v>95</v>
      </c>
      <c r="B47" s="2">
        <v>2015.0</v>
      </c>
      <c r="C47" s="2" t="s">
        <v>118</v>
      </c>
      <c r="D47" s="2" t="s">
        <v>119</v>
      </c>
      <c r="E47" s="2" t="s">
        <v>120</v>
      </c>
      <c r="F47" s="2" t="s">
        <v>121</v>
      </c>
      <c r="G47" s="2" t="s">
        <v>122</v>
      </c>
    </row>
    <row r="48">
      <c r="A48" s="5" t="s">
        <v>95</v>
      </c>
      <c r="B48" s="5">
        <v>2015.0</v>
      </c>
      <c r="C48" s="5" t="s">
        <v>123</v>
      </c>
      <c r="D48" s="5" t="s">
        <v>119</v>
      </c>
      <c r="E48" s="5" t="s">
        <v>124</v>
      </c>
      <c r="F48" s="5" t="s">
        <v>125</v>
      </c>
      <c r="G48" s="5" t="s">
        <v>126</v>
      </c>
      <c r="H48" s="24"/>
      <c r="I48" s="24"/>
    </row>
    <row r="49">
      <c r="A49" s="25" t="s">
        <v>95</v>
      </c>
      <c r="B49" s="25">
        <v>2015.0</v>
      </c>
      <c r="C49" s="25" t="s">
        <v>127</v>
      </c>
      <c r="D49" s="25" t="s">
        <v>128</v>
      </c>
      <c r="E49" s="25" t="s">
        <v>129</v>
      </c>
      <c r="F49" s="25" t="s">
        <v>130</v>
      </c>
      <c r="G49" s="26" t="str">
        <f>HYPERLINK("https://github.com/p4-team/ctf/tree/master/2015-10-02-dctf/misc_400_captcha","The Writeup / Script")</f>
        <v>The Writeup / Script</v>
      </c>
      <c r="H49" s="27"/>
      <c r="I49" s="27"/>
    </row>
    <row r="50">
      <c r="A50" s="7" t="s">
        <v>95</v>
      </c>
      <c r="B50" s="7">
        <v>2015.0</v>
      </c>
      <c r="C50" s="7" t="s">
        <v>131</v>
      </c>
      <c r="D50" s="7" t="s">
        <v>119</v>
      </c>
      <c r="E50" s="7" t="s">
        <v>84</v>
      </c>
      <c r="F50" s="7" t="s">
        <v>132</v>
      </c>
      <c r="G50" s="7" t="s">
        <v>133</v>
      </c>
      <c r="H50" s="22"/>
    </row>
    <row r="51">
      <c r="A51" s="7" t="s">
        <v>95</v>
      </c>
      <c r="B51" s="7">
        <v>2015.0</v>
      </c>
      <c r="C51" s="7" t="s">
        <v>134</v>
      </c>
      <c r="D51" s="7" t="s">
        <v>119</v>
      </c>
      <c r="E51" s="7" t="s">
        <v>84</v>
      </c>
      <c r="F51" s="7" t="s">
        <v>135</v>
      </c>
      <c r="G51" s="7" t="s">
        <v>133</v>
      </c>
      <c r="H51" s="22"/>
    </row>
    <row r="52">
      <c r="A52" s="2" t="s">
        <v>95</v>
      </c>
      <c r="B52" s="2">
        <v>2015.0</v>
      </c>
      <c r="C52" s="2" t="s">
        <v>136</v>
      </c>
      <c r="D52" s="2" t="s">
        <v>128</v>
      </c>
      <c r="E52" s="2" t="s">
        <v>84</v>
      </c>
      <c r="F52" s="2" t="s">
        <v>137</v>
      </c>
      <c r="G52" s="2" t="s">
        <v>133</v>
      </c>
    </row>
    <row r="53">
      <c r="A53" s="2" t="s">
        <v>95</v>
      </c>
      <c r="B53" s="2">
        <v>2015.0</v>
      </c>
      <c r="C53" s="2" t="s">
        <v>138</v>
      </c>
      <c r="D53" s="2" t="s">
        <v>128</v>
      </c>
      <c r="E53" s="2" t="s">
        <v>84</v>
      </c>
      <c r="F53" s="2" t="s">
        <v>139</v>
      </c>
      <c r="G53" s="2" t="s">
        <v>133</v>
      </c>
    </row>
    <row r="54">
      <c r="A54" s="2" t="s">
        <v>95</v>
      </c>
      <c r="B54" s="2">
        <v>2015.0</v>
      </c>
      <c r="C54" s="2" t="s">
        <v>140</v>
      </c>
      <c r="D54" s="2" t="s">
        <v>119</v>
      </c>
      <c r="E54" s="2" t="s">
        <v>141</v>
      </c>
      <c r="F54" s="2" t="s">
        <v>142</v>
      </c>
      <c r="G54" s="2" t="s">
        <v>143</v>
      </c>
    </row>
    <row r="55">
      <c r="A55" s="5" t="s">
        <v>95</v>
      </c>
      <c r="B55" s="5">
        <v>2015.0</v>
      </c>
      <c r="C55" s="5" t="s">
        <v>144</v>
      </c>
      <c r="D55" s="5" t="s">
        <v>119</v>
      </c>
      <c r="E55" s="5" t="s">
        <v>141</v>
      </c>
      <c r="F55" s="5" t="s">
        <v>145</v>
      </c>
      <c r="G55" s="5" t="s">
        <v>146</v>
      </c>
    </row>
    <row r="56">
      <c r="A56" s="2" t="s">
        <v>95</v>
      </c>
      <c r="B56" s="2">
        <v>2015.0</v>
      </c>
      <c r="C56" s="2" t="s">
        <v>147</v>
      </c>
      <c r="D56" s="2" t="s">
        <v>148</v>
      </c>
      <c r="E56" s="2" t="s">
        <v>78</v>
      </c>
      <c r="F56" s="14" t="s">
        <v>149</v>
      </c>
      <c r="G56" s="3" t="str">
        <f>HYPERLINK("https://ucs.fbi.h-da.de/writeup-defcamp2015-rocket-science-admin-panel-web-200/","script")</f>
        <v>script</v>
      </c>
    </row>
    <row r="57">
      <c r="A57" s="2" t="s">
        <v>95</v>
      </c>
      <c r="B57" s="2">
        <v>2015.0</v>
      </c>
      <c r="C57" s="2" t="s">
        <v>150</v>
      </c>
      <c r="D57" s="2" t="s">
        <v>148</v>
      </c>
      <c r="E57" s="2" t="s">
        <v>92</v>
      </c>
      <c r="F57" s="14" t="s">
        <v>151</v>
      </c>
      <c r="G57" s="2" t="s">
        <v>152</v>
      </c>
    </row>
    <row r="59">
      <c r="A59" s="1" t="s">
        <v>0</v>
      </c>
      <c r="B59" s="1" t="s">
        <v>1</v>
      </c>
      <c r="C59" s="1" t="s">
        <v>2</v>
      </c>
      <c r="D59" s="1" t="s">
        <v>3</v>
      </c>
      <c r="E59" s="1" t="s">
        <v>4</v>
      </c>
      <c r="F59" s="1" t="s">
        <v>5</v>
      </c>
      <c r="G59" s="1" t="s">
        <v>6</v>
      </c>
    </row>
    <row r="60">
      <c r="A60" s="2" t="s">
        <v>153</v>
      </c>
      <c r="B60" s="2">
        <v>2015.0</v>
      </c>
      <c r="C60" s="2" t="s">
        <v>154</v>
      </c>
      <c r="D60" s="2" t="s">
        <v>83</v>
      </c>
      <c r="E60" s="2" t="s">
        <v>84</v>
      </c>
      <c r="F60" s="2" t="s">
        <v>155</v>
      </c>
      <c r="G60" s="2" t="s">
        <v>133</v>
      </c>
    </row>
    <row r="61">
      <c r="A61" s="2" t="s">
        <v>153</v>
      </c>
      <c r="B61" s="2">
        <v>2015.0</v>
      </c>
      <c r="C61" s="2" t="s">
        <v>156</v>
      </c>
      <c r="D61" s="2" t="s">
        <v>17</v>
      </c>
      <c r="E61" s="2" t="s">
        <v>106</v>
      </c>
      <c r="F61" s="2" t="s">
        <v>157</v>
      </c>
      <c r="G61" s="2" t="s">
        <v>158</v>
      </c>
    </row>
    <row r="62">
      <c r="A62" s="2" t="s">
        <v>153</v>
      </c>
      <c r="B62" s="2">
        <v>2015.0</v>
      </c>
      <c r="C62" s="2" t="s">
        <v>159</v>
      </c>
      <c r="D62" s="2" t="s">
        <v>9</v>
      </c>
      <c r="E62" s="2" t="s">
        <v>78</v>
      </c>
      <c r="F62" s="2" t="s">
        <v>160</v>
      </c>
      <c r="G62" s="2" t="s">
        <v>76</v>
      </c>
    </row>
    <row r="63">
      <c r="A63" s="7" t="s">
        <v>153</v>
      </c>
      <c r="B63" s="7">
        <v>2015.0</v>
      </c>
      <c r="C63" s="7" t="s">
        <v>161</v>
      </c>
      <c r="D63" s="7" t="s">
        <v>17</v>
      </c>
      <c r="E63" s="7" t="s">
        <v>84</v>
      </c>
      <c r="F63" s="7" t="s">
        <v>162</v>
      </c>
      <c r="G63" s="23" t="str">
        <f>HYPERLINK("https://github.com/0vercl0k/rp","rp++")</f>
        <v>rp++</v>
      </c>
    </row>
    <row r="64">
      <c r="A64" s="25" t="s">
        <v>153</v>
      </c>
      <c r="B64" s="25">
        <v>2015.0</v>
      </c>
      <c r="C64" s="25" t="s">
        <v>163</v>
      </c>
      <c r="D64" s="25" t="s">
        <v>83</v>
      </c>
      <c r="E64" s="25" t="s">
        <v>78</v>
      </c>
      <c r="F64" s="25" t="s">
        <v>164</v>
      </c>
      <c r="G64" s="26" t="str">
        <f>HYPERLINK("https://github.com/smokeleeteveryday/CTF_WRITEUPS/blob/master/2015/DEFCONCTF/coding/catwestern/solution/catwestern_solution.py","solution scipt")</f>
        <v>solution scipt</v>
      </c>
    </row>
    <row r="65">
      <c r="A65" s="2" t="s">
        <v>165</v>
      </c>
      <c r="B65" s="2">
        <v>2015.0</v>
      </c>
      <c r="C65" s="2" t="s">
        <v>166</v>
      </c>
      <c r="D65" s="2" t="s">
        <v>83</v>
      </c>
      <c r="E65" s="2" t="s">
        <v>78</v>
      </c>
      <c r="F65" s="2" t="s">
        <v>167</v>
      </c>
      <c r="G65" s="3" t="str">
        <f>HYPERLINK("https://www.whitehatters.academy/legitbs-2015-blackbox/","Writeup")</f>
        <v>Writeup</v>
      </c>
    </row>
    <row r="66">
      <c r="A66" s="2" t="s">
        <v>165</v>
      </c>
      <c r="B66" s="2">
        <v>2015.0</v>
      </c>
      <c r="C66" s="2" t="s">
        <v>168</v>
      </c>
      <c r="D66" s="2" t="s">
        <v>89</v>
      </c>
      <c r="F66" s="2" t="s">
        <v>169</v>
      </c>
    </row>
    <row r="67">
      <c r="A67" s="2" t="s">
        <v>165</v>
      </c>
      <c r="B67" s="2">
        <v>2015.0</v>
      </c>
      <c r="C67" s="2" t="s">
        <v>170</v>
      </c>
      <c r="D67" s="2" t="s">
        <v>83</v>
      </c>
      <c r="E67" s="2" t="s">
        <v>171</v>
      </c>
      <c r="F67" s="2" t="s">
        <v>172</v>
      </c>
      <c r="G67" s="3" t="str">
        <f>HYPERLINK("https://github.com/CyberGrandChallenge/cgc-release-documentation","cgc documentation")</f>
        <v>cgc documentation</v>
      </c>
    </row>
    <row r="68">
      <c r="A68" s="5" t="s">
        <v>165</v>
      </c>
      <c r="B68" s="5">
        <v>2015.0</v>
      </c>
      <c r="C68" s="5" t="s">
        <v>173</v>
      </c>
      <c r="D68" s="5" t="s">
        <v>83</v>
      </c>
      <c r="E68" s="5" t="s">
        <v>174</v>
      </c>
      <c r="F68" s="5" t="s">
        <v>175</v>
      </c>
      <c r="G68" s="28" t="str">
        <f>HYPERLINK("http://lokalhost.pl/ctf/defcon2015/fuck.py","solution.py")</f>
        <v>solution.py</v>
      </c>
      <c r="H68" s="5" t="s">
        <v>176</v>
      </c>
    </row>
    <row r="69">
      <c r="A69" s="2" t="s">
        <v>165</v>
      </c>
      <c r="B69" s="2">
        <v>2015.0</v>
      </c>
      <c r="C69" s="2" t="s">
        <v>177</v>
      </c>
      <c r="D69" s="2" t="s">
        <v>83</v>
      </c>
      <c r="E69" s="2" t="s">
        <v>178</v>
      </c>
      <c r="F69" s="2" t="s">
        <v>179</v>
      </c>
      <c r="G69" s="3" t="str">
        <f>HYPERLINK("http://vulph.com/2015/09/27/defcon-hackercalc-writeup.html","writeup")</f>
        <v>writeup</v>
      </c>
      <c r="H69" s="2" t="s">
        <v>76</v>
      </c>
    </row>
    <row r="70">
      <c r="A70" s="2" t="s">
        <v>165</v>
      </c>
      <c r="B70" s="2">
        <v>2015.0</v>
      </c>
      <c r="C70" s="2" t="s">
        <v>180</v>
      </c>
      <c r="D70" s="2" t="s">
        <v>89</v>
      </c>
      <c r="F70" s="2" t="s">
        <v>181</v>
      </c>
    </row>
    <row r="71">
      <c r="A71" s="2" t="s">
        <v>165</v>
      </c>
      <c r="B71" s="2">
        <v>2015.0</v>
      </c>
      <c r="C71" s="2" t="s">
        <v>182</v>
      </c>
      <c r="D71" s="2" t="s">
        <v>17</v>
      </c>
      <c r="E71" s="2" t="s">
        <v>178</v>
      </c>
      <c r="F71" s="2" t="s">
        <v>183</v>
      </c>
      <c r="G71" s="2" t="s">
        <v>184</v>
      </c>
    </row>
    <row r="72">
      <c r="A72" s="2" t="s">
        <v>165</v>
      </c>
      <c r="B72" s="2">
        <v>2015.0</v>
      </c>
      <c r="C72" s="2" t="s">
        <v>185</v>
      </c>
      <c r="D72" s="2" t="s">
        <v>89</v>
      </c>
      <c r="F72" s="2" t="s">
        <v>186</v>
      </c>
    </row>
    <row r="73">
      <c r="A73" s="2" t="s">
        <v>165</v>
      </c>
      <c r="B73" s="2">
        <v>2015.0</v>
      </c>
      <c r="C73" s="2" t="s">
        <v>187</v>
      </c>
      <c r="D73" s="2" t="s">
        <v>89</v>
      </c>
      <c r="F73" s="2" t="s">
        <v>181</v>
      </c>
    </row>
    <row r="74">
      <c r="A74" s="2" t="s">
        <v>165</v>
      </c>
      <c r="B74" s="2">
        <v>2015.0</v>
      </c>
      <c r="C74" s="2" t="s">
        <v>188</v>
      </c>
      <c r="D74" s="2" t="s">
        <v>89</v>
      </c>
      <c r="F74" s="2" t="s">
        <v>181</v>
      </c>
    </row>
    <row r="75">
      <c r="A75" s="2" t="s">
        <v>165</v>
      </c>
      <c r="B75" s="2">
        <v>2015.0</v>
      </c>
      <c r="C75" s="2" t="s">
        <v>189</v>
      </c>
      <c r="D75" s="2" t="s">
        <v>83</v>
      </c>
      <c r="E75" s="2" t="s">
        <v>106</v>
      </c>
      <c r="F75" s="2" t="s">
        <v>190</v>
      </c>
      <c r="G75" s="3" t="str">
        <f>HYPERLINK("https://en.wikipedia.org/wiki/Simple_Network_Management_Protocol","SNMP - Ver 3 (RFC 2750)")</f>
        <v>SNMP - Ver 3 (RFC 2750)</v>
      </c>
    </row>
    <row r="76">
      <c r="A76" s="2" t="s">
        <v>165</v>
      </c>
      <c r="B76" s="2">
        <v>2015.0</v>
      </c>
      <c r="C76" s="2" t="s">
        <v>191</v>
      </c>
      <c r="D76" s="2" t="s">
        <v>83</v>
      </c>
      <c r="E76" s="2" t="s">
        <v>106</v>
      </c>
      <c r="F76" s="2" t="s">
        <v>192</v>
      </c>
      <c r="G76" s="2" t="s">
        <v>76</v>
      </c>
    </row>
    <row r="77">
      <c r="A77" s="2" t="s">
        <v>165</v>
      </c>
      <c r="B77" s="2">
        <v>2015.0</v>
      </c>
      <c r="C77" s="2" t="s">
        <v>193</v>
      </c>
      <c r="D77" s="2" t="s">
        <v>83</v>
      </c>
      <c r="E77" s="2" t="s">
        <v>106</v>
      </c>
      <c r="F77" s="2" t="s">
        <v>194</v>
      </c>
      <c r="G77" s="2" t="s">
        <v>184</v>
      </c>
      <c r="H77" s="3" t="str">
        <f>HYPERLINK("https://github.com/smokeleeteveryday/CTF_WRITEUPS/blob/master/2015/DEFCONCTF/reversing/accesscontrol/solution/accesscontrol_crack.py","Solving script")</f>
        <v>Solving script</v>
      </c>
    </row>
    <row r="78">
      <c r="A78" s="2" t="s">
        <v>165</v>
      </c>
      <c r="B78" s="2">
        <v>2015.0</v>
      </c>
      <c r="C78" s="2" t="s">
        <v>195</v>
      </c>
      <c r="D78" s="2" t="s">
        <v>83</v>
      </c>
      <c r="E78" s="2" t="s">
        <v>196</v>
      </c>
      <c r="F78" s="2" t="s">
        <v>197</v>
      </c>
      <c r="G78" s="2" t="s">
        <v>184</v>
      </c>
      <c r="H78" s="3" t="str">
        <f>HYPERLINK("https://klee.github.io/","KLEE LLVM engine")</f>
        <v>KLEE LLVM engine</v>
      </c>
    </row>
    <row r="79">
      <c r="A79" s="2" t="s">
        <v>165</v>
      </c>
      <c r="B79" s="2">
        <v>2015.0</v>
      </c>
      <c r="C79" s="2" t="s">
        <v>198</v>
      </c>
      <c r="D79" s="2" t="s">
        <v>17</v>
      </c>
      <c r="E79" s="2" t="s">
        <v>106</v>
      </c>
      <c r="F79" s="2" t="s">
        <v>199</v>
      </c>
      <c r="G79" s="2" t="s">
        <v>184</v>
      </c>
    </row>
    <row r="80">
      <c r="A80" s="2" t="s">
        <v>165</v>
      </c>
      <c r="B80" s="2">
        <v>2015.0</v>
      </c>
      <c r="C80" s="2" t="s">
        <v>200</v>
      </c>
      <c r="D80" s="2" t="s">
        <v>89</v>
      </c>
      <c r="F80" s="2" t="s">
        <v>169</v>
      </c>
    </row>
    <row r="81">
      <c r="A81" s="2" t="s">
        <v>165</v>
      </c>
      <c r="B81" s="2">
        <v>2015.0</v>
      </c>
      <c r="C81" s="2" t="s">
        <v>201</v>
      </c>
      <c r="D81" s="2" t="s">
        <v>89</v>
      </c>
      <c r="F81" s="2" t="s">
        <v>169</v>
      </c>
    </row>
    <row r="82">
      <c r="A82" s="2" t="s">
        <v>165</v>
      </c>
      <c r="B82" s="2">
        <v>2015.0</v>
      </c>
      <c r="C82" s="2" t="s">
        <v>202</v>
      </c>
      <c r="D82" s="2" t="s">
        <v>89</v>
      </c>
      <c r="F82" s="2" t="s">
        <v>169</v>
      </c>
    </row>
    <row r="83">
      <c r="A83" s="2" t="s">
        <v>165</v>
      </c>
      <c r="B83" s="2">
        <v>2015.0</v>
      </c>
      <c r="C83" s="2" t="s">
        <v>203</v>
      </c>
      <c r="D83" s="2" t="s">
        <v>9</v>
      </c>
      <c r="E83" s="2" t="s">
        <v>141</v>
      </c>
      <c r="F83" s="2" t="s">
        <v>204</v>
      </c>
      <c r="G83" s="2" t="s">
        <v>76</v>
      </c>
    </row>
    <row r="85">
      <c r="A85" s="1" t="s">
        <v>0</v>
      </c>
      <c r="B85" s="1" t="s">
        <v>1</v>
      </c>
      <c r="C85" s="1" t="s">
        <v>2</v>
      </c>
      <c r="D85" s="1" t="s">
        <v>3</v>
      </c>
      <c r="E85" s="1" t="s">
        <v>4</v>
      </c>
      <c r="F85" s="1" t="s">
        <v>5</v>
      </c>
      <c r="G85" s="1" t="s">
        <v>6</v>
      </c>
    </row>
    <row r="86">
      <c r="A86" s="2" t="s">
        <v>205</v>
      </c>
      <c r="B86" s="2">
        <v>2015.0</v>
      </c>
      <c r="C86" s="2" t="s">
        <v>206</v>
      </c>
      <c r="D86" s="2" t="s">
        <v>9</v>
      </c>
      <c r="E86" s="2" t="s">
        <v>207</v>
      </c>
      <c r="F86" s="2" t="s">
        <v>208</v>
      </c>
      <c r="G86" s="2" t="s">
        <v>209</v>
      </c>
    </row>
    <row r="87">
      <c r="A87" s="2" t="s">
        <v>205</v>
      </c>
      <c r="B87" s="2">
        <v>2015.0</v>
      </c>
      <c r="C87" s="2" t="s">
        <v>210</v>
      </c>
      <c r="D87" s="2" t="s">
        <v>9</v>
      </c>
      <c r="E87" s="2" t="s">
        <v>207</v>
      </c>
      <c r="F87" s="2" t="s">
        <v>211</v>
      </c>
      <c r="G87" s="2" t="s">
        <v>76</v>
      </c>
    </row>
    <row r="88">
      <c r="A88" s="2" t="s">
        <v>205</v>
      </c>
      <c r="B88" s="2">
        <v>2015.0</v>
      </c>
      <c r="C88" s="2" t="s">
        <v>212</v>
      </c>
      <c r="D88" s="2" t="s">
        <v>17</v>
      </c>
      <c r="E88" s="2" t="s">
        <v>207</v>
      </c>
      <c r="F88" s="2" t="s">
        <v>213</v>
      </c>
      <c r="G88" s="3" t="str">
        <f>HYPERLINK("http://crypto.interactive-maths.com/kasiski-analysis-breaking-the-code.html","Kasiski Analysis ")</f>
        <v>Kasiski Analysis </v>
      </c>
    </row>
    <row r="89">
      <c r="A89" s="2" t="s">
        <v>205</v>
      </c>
      <c r="B89" s="2">
        <v>2015.0</v>
      </c>
      <c r="C89" s="2" t="s">
        <v>214</v>
      </c>
      <c r="D89" s="2" t="s">
        <v>17</v>
      </c>
      <c r="E89" s="2" t="s">
        <v>215</v>
      </c>
      <c r="F89" s="2" t="s">
        <v>216</v>
      </c>
    </row>
    <row r="90">
      <c r="A90" s="2" t="s">
        <v>205</v>
      </c>
      <c r="B90" s="2">
        <v>2015.0</v>
      </c>
      <c r="C90" s="2" t="s">
        <v>217</v>
      </c>
      <c r="D90" s="2" t="s">
        <v>83</v>
      </c>
      <c r="E90" s="2" t="s">
        <v>218</v>
      </c>
      <c r="F90" s="29" t="s">
        <v>219</v>
      </c>
      <c r="G90" s="2" t="s">
        <v>76</v>
      </c>
    </row>
    <row r="91">
      <c r="A91" s="2" t="s">
        <v>205</v>
      </c>
      <c r="B91" s="2">
        <v>2015.0</v>
      </c>
      <c r="C91" s="2" t="s">
        <v>220</v>
      </c>
      <c r="D91" s="2" t="s">
        <v>83</v>
      </c>
      <c r="E91" s="30" t="s">
        <v>218</v>
      </c>
      <c r="F91" s="31" t="s">
        <v>221</v>
      </c>
      <c r="G91" s="2" t="s">
        <v>76</v>
      </c>
    </row>
    <row r="92">
      <c r="A92" s="2" t="s">
        <v>205</v>
      </c>
      <c r="B92" s="2">
        <v>2015.0</v>
      </c>
      <c r="C92" s="2" t="s">
        <v>222</v>
      </c>
      <c r="D92" s="2" t="s">
        <v>17</v>
      </c>
      <c r="E92" s="2" t="s">
        <v>218</v>
      </c>
      <c r="F92" s="32" t="s">
        <v>223</v>
      </c>
      <c r="G92" s="3" t="str">
        <f>HYPERLINK("http://www.cc.gatech.edu/~orso/papers/halfond.orso.manolios.FSE06.pdf","Negative Taint Interface")</f>
        <v>Negative Taint Interface</v>
      </c>
    </row>
    <row r="93">
      <c r="A93" s="2" t="s">
        <v>205</v>
      </c>
      <c r="B93" s="2">
        <v>2015.0</v>
      </c>
      <c r="C93" s="2" t="s">
        <v>224</v>
      </c>
      <c r="D93" s="2" t="s">
        <v>17</v>
      </c>
      <c r="E93" s="2" t="s">
        <v>225</v>
      </c>
      <c r="F93" s="2" t="s">
        <v>226</v>
      </c>
      <c r="G93" s="2" t="s">
        <v>227</v>
      </c>
    </row>
    <row r="94">
      <c r="A94" s="2" t="s">
        <v>205</v>
      </c>
      <c r="B94" s="2">
        <v>2015.0</v>
      </c>
      <c r="C94" s="2" t="s">
        <v>228</v>
      </c>
      <c r="D94" s="2" t="s">
        <v>9</v>
      </c>
      <c r="E94" s="2" t="s">
        <v>24</v>
      </c>
      <c r="F94" s="2" t="s">
        <v>229</v>
      </c>
      <c r="G94" s="2" t="s">
        <v>29</v>
      </c>
    </row>
    <row r="95">
      <c r="A95" s="2" t="s">
        <v>205</v>
      </c>
      <c r="B95" s="2">
        <v>2015.0</v>
      </c>
      <c r="C95" s="2" t="s">
        <v>230</v>
      </c>
      <c r="D95" s="2" t="s">
        <v>9</v>
      </c>
      <c r="E95" s="2" t="s">
        <v>24</v>
      </c>
      <c r="F95" s="2" t="s">
        <v>231</v>
      </c>
    </row>
    <row r="96">
      <c r="A96" s="2" t="s">
        <v>205</v>
      </c>
      <c r="B96" s="2">
        <v>2015.0</v>
      </c>
      <c r="C96" s="2" t="s">
        <v>232</v>
      </c>
      <c r="D96" s="2" t="s">
        <v>17</v>
      </c>
      <c r="E96" s="2" t="s">
        <v>106</v>
      </c>
      <c r="F96" s="2" t="s">
        <v>233</v>
      </c>
      <c r="G96" s="2" t="s">
        <v>234</v>
      </c>
    </row>
    <row r="97">
      <c r="A97" s="2" t="s">
        <v>205</v>
      </c>
      <c r="B97" s="2">
        <v>2015.0</v>
      </c>
      <c r="C97" s="2" t="s">
        <v>235</v>
      </c>
      <c r="D97" s="2" t="s">
        <v>9</v>
      </c>
      <c r="E97" s="2" t="s">
        <v>92</v>
      </c>
      <c r="F97" s="2" t="s">
        <v>236</v>
      </c>
      <c r="G97" s="2" t="s">
        <v>237</v>
      </c>
    </row>
    <row r="98">
      <c r="A98" s="2" t="s">
        <v>238</v>
      </c>
      <c r="B98" s="2">
        <v>2015.0</v>
      </c>
      <c r="C98" s="2" t="s">
        <v>239</v>
      </c>
      <c r="D98" s="2" t="s">
        <v>17</v>
      </c>
      <c r="E98" s="2" t="s">
        <v>240</v>
      </c>
      <c r="F98" s="33" t="s">
        <v>241</v>
      </c>
      <c r="G98" s="2" t="s">
        <v>242</v>
      </c>
    </row>
    <row r="99">
      <c r="A99" s="2" t="s">
        <v>238</v>
      </c>
      <c r="B99" s="2">
        <v>2015.0</v>
      </c>
      <c r="C99" s="2" t="s">
        <v>243</v>
      </c>
      <c r="D99" s="2" t="s">
        <v>83</v>
      </c>
      <c r="E99" s="2" t="s">
        <v>244</v>
      </c>
      <c r="F99" s="2" t="s">
        <v>245</v>
      </c>
      <c r="G99" s="2" t="s">
        <v>242</v>
      </c>
    </row>
    <row r="100">
      <c r="A100" s="2" t="s">
        <v>238</v>
      </c>
      <c r="B100" s="2">
        <v>2015.0</v>
      </c>
      <c r="C100" s="2" t="s">
        <v>246</v>
      </c>
      <c r="D100" s="2" t="s">
        <v>17</v>
      </c>
      <c r="E100" s="2" t="s">
        <v>115</v>
      </c>
      <c r="F100" s="2" t="s">
        <v>247</v>
      </c>
      <c r="G100" s="3" t="str">
        <f>HYPERLINK("https://github.com/ctfs/write-ups-2015/blob/master/hack-dat-kiwi-ctf-2015/stegano/simple-stegano/pixels.py","pixels.py")</f>
        <v>pixels.py</v>
      </c>
      <c r="H100" s="3" t="str">
        <f>HYPERLINK("https://github.com/ctfs/write-ups-2015/blob/master/hack-dat-kiwi-ctf-2015/stegano/simple-stegano/getbinary.py","getbinary.py")</f>
        <v>getbinary.py</v>
      </c>
    </row>
    <row r="101">
      <c r="A101" s="2" t="s">
        <v>238</v>
      </c>
      <c r="B101" s="2">
        <v>2015.0</v>
      </c>
      <c r="C101" s="2" t="s">
        <v>248</v>
      </c>
      <c r="D101" s="2" t="s">
        <v>249</v>
      </c>
      <c r="E101" s="2" t="s">
        <v>92</v>
      </c>
      <c r="F101" s="2" t="s">
        <v>250</v>
      </c>
    </row>
    <row r="102">
      <c r="A102" s="2" t="s">
        <v>238</v>
      </c>
      <c r="B102" s="2">
        <v>2015.0</v>
      </c>
      <c r="C102" s="2" t="s">
        <v>251</v>
      </c>
      <c r="D102" s="2" t="s">
        <v>17</v>
      </c>
      <c r="E102" s="2" t="s">
        <v>92</v>
      </c>
      <c r="F102" s="2" t="s">
        <v>252</v>
      </c>
      <c r="G102" s="2" t="s">
        <v>76</v>
      </c>
    </row>
    <row r="103">
      <c r="A103" s="2" t="s">
        <v>238</v>
      </c>
      <c r="B103" s="2">
        <v>2015.0</v>
      </c>
      <c r="C103" s="2" t="s">
        <v>253</v>
      </c>
      <c r="D103" s="2" t="s">
        <v>17</v>
      </c>
      <c r="E103" s="2" t="s">
        <v>92</v>
      </c>
      <c r="F103" s="29" t="s">
        <v>254</v>
      </c>
      <c r="G103" s="2" t="s">
        <v>76</v>
      </c>
    </row>
    <row r="104">
      <c r="A104" s="7" t="s">
        <v>238</v>
      </c>
      <c r="B104" s="7">
        <v>2015.0</v>
      </c>
      <c r="C104" s="7" t="s">
        <v>255</v>
      </c>
      <c r="D104" s="7" t="s">
        <v>9</v>
      </c>
      <c r="E104" s="7" t="s">
        <v>256</v>
      </c>
      <c r="F104" s="7" t="s">
        <v>257</v>
      </c>
      <c r="G104" s="7" t="s">
        <v>76</v>
      </c>
    </row>
    <row r="105">
      <c r="A105" s="2" t="s">
        <v>238</v>
      </c>
      <c r="B105" s="2">
        <v>2015.0</v>
      </c>
      <c r="C105" s="2" t="s">
        <v>258</v>
      </c>
      <c r="D105" s="2" t="s">
        <v>83</v>
      </c>
      <c r="E105" s="2" t="s">
        <v>256</v>
      </c>
      <c r="F105" s="33" t="s">
        <v>259</v>
      </c>
      <c r="G105" s="2" t="s">
        <v>76</v>
      </c>
    </row>
    <row r="106">
      <c r="A106" s="2" t="s">
        <v>238</v>
      </c>
      <c r="B106" s="2">
        <v>2015.0</v>
      </c>
      <c r="C106" s="2" t="s">
        <v>260</v>
      </c>
      <c r="D106" s="2" t="s">
        <v>83</v>
      </c>
      <c r="E106" s="2" t="s">
        <v>92</v>
      </c>
      <c r="F106" s="2" t="s">
        <v>261</v>
      </c>
      <c r="G106" s="2" t="s">
        <v>76</v>
      </c>
    </row>
    <row r="108">
      <c r="A108" s="1" t="s">
        <v>0</v>
      </c>
      <c r="B108" s="1" t="s">
        <v>1</v>
      </c>
      <c r="C108" s="1" t="s">
        <v>2</v>
      </c>
      <c r="D108" s="1" t="s">
        <v>3</v>
      </c>
      <c r="E108" s="1" t="s">
        <v>4</v>
      </c>
      <c r="F108" s="1" t="s">
        <v>5</v>
      </c>
      <c r="G108" s="1" t="s">
        <v>6</v>
      </c>
    </row>
    <row r="109">
      <c r="A109" s="2" t="s">
        <v>262</v>
      </c>
      <c r="B109" s="2">
        <v>2015.0</v>
      </c>
      <c r="C109" s="2" t="s">
        <v>263</v>
      </c>
      <c r="D109" s="2" t="s">
        <v>17</v>
      </c>
      <c r="E109" s="2" t="s">
        <v>78</v>
      </c>
      <c r="F109" s="2" t="s">
        <v>264</v>
      </c>
      <c r="G109" s="3" t="str">
        <f>HYPERLINK("https://en.wikipedia.org/wiki/Linear_congruential_generator","Linear_congruential_generator")</f>
        <v>Linear_congruential_generator</v>
      </c>
    </row>
    <row r="110">
      <c r="A110" s="2" t="s">
        <v>262</v>
      </c>
      <c r="B110" s="2">
        <v>2015.0</v>
      </c>
      <c r="C110" s="2" t="s">
        <v>265</v>
      </c>
      <c r="D110" s="2" t="s">
        <v>17</v>
      </c>
      <c r="E110" s="2" t="s">
        <v>266</v>
      </c>
      <c r="F110" s="2" t="s">
        <v>267</v>
      </c>
      <c r="G110" s="3" t="str">
        <f>HYPERLINK("https://github.com/RandomsCTF/write-ups/tree/master/Hack.lu%20CTF%202015/Perl%20Golf%20%5Bppc%5D%20(75)","writeup / script")</f>
        <v>writeup / script</v>
      </c>
    </row>
    <row r="111">
      <c r="A111" s="2" t="s">
        <v>262</v>
      </c>
      <c r="B111" s="2">
        <v>2015.0</v>
      </c>
      <c r="C111" s="2" t="s">
        <v>268</v>
      </c>
      <c r="D111" s="2" t="s">
        <v>17</v>
      </c>
      <c r="E111" s="2" t="s">
        <v>92</v>
      </c>
      <c r="F111" s="2" t="s">
        <v>269</v>
      </c>
      <c r="G111" s="3" t="str">
        <f>HYPERLINK("https://github.com/RandomsCTF/write-ups/tree/master/Hack.lu%20CTF%202015/PHP%20Golf%20%5Bppc%5D%20(75)","writeup / script")</f>
        <v>writeup / script</v>
      </c>
    </row>
    <row r="112">
      <c r="A112" s="2" t="s">
        <v>262</v>
      </c>
      <c r="B112" s="2">
        <v>2015.0</v>
      </c>
      <c r="C112" s="2" t="s">
        <v>270</v>
      </c>
      <c r="D112" s="2" t="s">
        <v>89</v>
      </c>
      <c r="F112" s="2" t="s">
        <v>271</v>
      </c>
    </row>
    <row r="113">
      <c r="A113" s="2" t="s">
        <v>262</v>
      </c>
      <c r="B113" s="2">
        <v>2015.0</v>
      </c>
      <c r="C113" s="2" t="s">
        <v>272</v>
      </c>
      <c r="D113" s="2" t="s">
        <v>89</v>
      </c>
      <c r="F113" s="2" t="s">
        <v>99</v>
      </c>
    </row>
    <row r="114">
      <c r="A114" s="2" t="s">
        <v>273</v>
      </c>
      <c r="B114" s="2">
        <v>2015.0</v>
      </c>
      <c r="C114" s="2" t="s">
        <v>274</v>
      </c>
      <c r="D114" s="2" t="s">
        <v>83</v>
      </c>
      <c r="E114" s="2" t="s">
        <v>275</v>
      </c>
      <c r="F114" s="2" t="s">
        <v>276</v>
      </c>
      <c r="G114" s="2" t="s">
        <v>76</v>
      </c>
    </row>
    <row r="115">
      <c r="A115" s="2" t="s">
        <v>273</v>
      </c>
      <c r="B115" s="2">
        <v>2015.0</v>
      </c>
      <c r="C115" s="2" t="s">
        <v>277</v>
      </c>
      <c r="D115" s="2" t="s">
        <v>83</v>
      </c>
      <c r="E115" s="2" t="s">
        <v>278</v>
      </c>
      <c r="F115" s="2" t="s">
        <v>279</v>
      </c>
      <c r="G115" s="3" t="str">
        <f>HYPERLINK("https://github.com/ius/rsatool","RSATool")</f>
        <v>RSATool</v>
      </c>
    </row>
    <row r="116">
      <c r="A116" s="2" t="s">
        <v>273</v>
      </c>
      <c r="B116" s="2">
        <v>2015.0</v>
      </c>
      <c r="C116" s="2" t="s">
        <v>280</v>
      </c>
      <c r="D116" s="2" t="s">
        <v>89</v>
      </c>
      <c r="F116" s="2" t="s">
        <v>281</v>
      </c>
    </row>
    <row r="117">
      <c r="A117" s="2" t="s">
        <v>273</v>
      </c>
      <c r="B117" s="2">
        <v>2015.0</v>
      </c>
      <c r="C117" s="2" t="s">
        <v>282</v>
      </c>
      <c r="D117" s="2" t="s">
        <v>17</v>
      </c>
      <c r="E117" s="34" t="s">
        <v>283</v>
      </c>
      <c r="F117" s="2" t="s">
        <v>284</v>
      </c>
      <c r="G117" s="3" t="str">
        <f>HYPERLINK("http://stackoverflow.com/questions/13663604/questions-about-the-nacl-crypto-library/13663945#13663945","How Does Crypto_Box work?")</f>
        <v>How Does Crypto_Box work?</v>
      </c>
    </row>
    <row r="118">
      <c r="A118" s="2" t="s">
        <v>273</v>
      </c>
      <c r="B118" s="2">
        <v>2015.0</v>
      </c>
      <c r="C118" s="2" t="s">
        <v>285</v>
      </c>
      <c r="D118" s="2" t="s">
        <v>17</v>
      </c>
      <c r="E118" s="2" t="s">
        <v>84</v>
      </c>
      <c r="F118" s="2" t="s">
        <v>286</v>
      </c>
    </row>
    <row r="119">
      <c r="A119" s="2" t="s">
        <v>273</v>
      </c>
      <c r="B119" s="2">
        <v>2015.0</v>
      </c>
      <c r="C119" s="2" t="s">
        <v>287</v>
      </c>
      <c r="D119" s="2" t="s">
        <v>89</v>
      </c>
      <c r="F119" s="2" t="s">
        <v>288</v>
      </c>
    </row>
    <row r="120">
      <c r="A120" s="2" t="s">
        <v>273</v>
      </c>
      <c r="B120" s="2">
        <v>2015.0</v>
      </c>
      <c r="C120" s="2" t="s">
        <v>289</v>
      </c>
      <c r="D120" s="2" t="s">
        <v>89</v>
      </c>
      <c r="F120" s="2" t="s">
        <v>290</v>
      </c>
    </row>
    <row r="121">
      <c r="A121" s="25" t="s">
        <v>273</v>
      </c>
      <c r="B121" s="25">
        <v>2015.0</v>
      </c>
      <c r="C121" s="25" t="s">
        <v>291</v>
      </c>
      <c r="D121" s="25" t="s">
        <v>83</v>
      </c>
      <c r="E121" s="25" t="s">
        <v>292</v>
      </c>
      <c r="F121" s="25" t="s">
        <v>293</v>
      </c>
      <c r="G121" s="25" t="s">
        <v>294</v>
      </c>
      <c r="H121" s="25"/>
      <c r="I121" s="27"/>
    </row>
    <row r="122">
      <c r="A122" s="2" t="s">
        <v>273</v>
      </c>
      <c r="B122" s="2">
        <v>2015.0</v>
      </c>
      <c r="C122" s="2" t="s">
        <v>295</v>
      </c>
      <c r="D122" s="2" t="s">
        <v>17</v>
      </c>
      <c r="E122" s="2" t="s">
        <v>84</v>
      </c>
      <c r="F122" s="35" t="s">
        <v>296</v>
      </c>
    </row>
    <row r="123">
      <c r="A123" s="25" t="s">
        <v>273</v>
      </c>
      <c r="B123" s="25">
        <v>2015.0</v>
      </c>
      <c r="C123" s="25" t="s">
        <v>297</v>
      </c>
      <c r="D123" s="25" t="s">
        <v>17</v>
      </c>
      <c r="E123" s="25" t="s">
        <v>298</v>
      </c>
      <c r="F123" s="25" t="s">
        <v>299</v>
      </c>
      <c r="G123" s="26" t="str">
        <f>HYPERLINK("https://en.wikipedia.org/wiki/Linux_Unified_Key_Setup","LUKS ")</f>
        <v>LUKS </v>
      </c>
      <c r="H123" s="26" t="str">
        <f>HYPERLINK("https://www.synalysis.net/","Synalyze")</f>
        <v>Synalyze</v>
      </c>
      <c r="I123" s="26" t="str">
        <f>HYPERLINK("http://www.volatilityfoundation.org/","Volatility Foundation")</f>
        <v>Volatility Foundation</v>
      </c>
      <c r="J123" s="3" t="str">
        <f>HYPERLINK("https://citp.princeton.edu/research/memory/code/","AESKeyFind")</f>
        <v>AESKeyFind</v>
      </c>
    </row>
    <row r="124">
      <c r="A124" s="2" t="s">
        <v>273</v>
      </c>
      <c r="B124" s="2">
        <v>2015.0</v>
      </c>
      <c r="C124" s="2" t="s">
        <v>300</v>
      </c>
      <c r="D124" s="2" t="s">
        <v>17</v>
      </c>
      <c r="E124" s="2" t="s">
        <v>84</v>
      </c>
      <c r="F124" s="2" t="s">
        <v>301</v>
      </c>
      <c r="G124" s="2" t="s">
        <v>302</v>
      </c>
    </row>
    <row r="125">
      <c r="A125" s="2" t="s">
        <v>273</v>
      </c>
      <c r="B125" s="2">
        <v>2015.0</v>
      </c>
      <c r="C125" s="2" t="s">
        <v>303</v>
      </c>
      <c r="D125" s="2" t="s">
        <v>83</v>
      </c>
      <c r="E125" s="2" t="s">
        <v>106</v>
      </c>
      <c r="F125" s="2" t="s">
        <v>304</v>
      </c>
      <c r="G125" s="3" t="str">
        <f>HYPERLINK("http://www.pcre.org/","PCRE Information")</f>
        <v>PCRE Information</v>
      </c>
      <c r="H125" s="2" t="s">
        <v>302</v>
      </c>
    </row>
    <row r="126">
      <c r="A126" s="2" t="s">
        <v>273</v>
      </c>
      <c r="B126" s="2">
        <v>2015.0</v>
      </c>
      <c r="C126" s="2" t="s">
        <v>305</v>
      </c>
      <c r="D126" s="2" t="s">
        <v>83</v>
      </c>
      <c r="E126" s="2" t="s">
        <v>306</v>
      </c>
      <c r="F126" s="3" t="str">
        <f>HYPERLINK("https://github.com/duc-le/ctf-writeups/blob/master/2015_hack.lu_CTF/%2324_Zoo/writeup.md","Writeup")</f>
        <v>Writeup</v>
      </c>
    </row>
    <row r="127">
      <c r="A127" s="7" t="s">
        <v>273</v>
      </c>
      <c r="B127" s="7">
        <v>2015.0</v>
      </c>
      <c r="C127" s="7" t="s">
        <v>307</v>
      </c>
      <c r="D127" s="7" t="s">
        <v>9</v>
      </c>
      <c r="E127" s="7" t="s">
        <v>308</v>
      </c>
      <c r="F127" s="7" t="s">
        <v>309</v>
      </c>
      <c r="G127" s="23" t="str">
        <f>HYPERLINK("https://en.wikipedia.org/wiki/Shellshock_(software_bug)","ShellShock Exploit")</f>
        <v>ShellShock Exploit</v>
      </c>
    </row>
    <row r="128">
      <c r="A128" s="2" t="s">
        <v>273</v>
      </c>
      <c r="B128" s="2">
        <v>2015.0</v>
      </c>
      <c r="C128" s="2" t="s">
        <v>310</v>
      </c>
      <c r="D128" s="2" t="s">
        <v>9</v>
      </c>
      <c r="E128" s="2" t="s">
        <v>311</v>
      </c>
      <c r="F128" s="2" t="s">
        <v>312</v>
      </c>
    </row>
    <row r="129">
      <c r="A129" s="2" t="s">
        <v>273</v>
      </c>
      <c r="B129" s="2">
        <v>2015.0</v>
      </c>
      <c r="C129" s="2" t="s">
        <v>313</v>
      </c>
      <c r="D129" s="2" t="s">
        <v>83</v>
      </c>
      <c r="E129" s="2" t="s">
        <v>314</v>
      </c>
      <c r="F129" s="2" t="s">
        <v>315</v>
      </c>
      <c r="G129" s="3" t="str">
        <f>HYPERLINK("https://github.com/client9/libinjection/blob/master/data/sqli-rsalgado-bhusa2013.txt","Sqli Optimization and Obfuscation Techniques")</f>
        <v>Sqli Optimization and Obfuscation Techniques</v>
      </c>
    </row>
    <row r="130">
      <c r="A130" s="2" t="s">
        <v>273</v>
      </c>
      <c r="B130" s="2">
        <v>2015.0</v>
      </c>
      <c r="C130" s="2" t="s">
        <v>316</v>
      </c>
      <c r="D130" s="2" t="s">
        <v>17</v>
      </c>
      <c r="E130" s="2" t="s">
        <v>317</v>
      </c>
      <c r="F130" s="2" t="s">
        <v>318</v>
      </c>
      <c r="G130" s="2" t="s">
        <v>76</v>
      </c>
    </row>
    <row r="131">
      <c r="A131" s="2" t="s">
        <v>273</v>
      </c>
      <c r="B131" s="2">
        <v>2015.0</v>
      </c>
      <c r="C131" s="2" t="s">
        <v>319</v>
      </c>
      <c r="D131" s="2" t="s">
        <v>83</v>
      </c>
      <c r="E131" s="2" t="s">
        <v>320</v>
      </c>
      <c r="F131" s="2" t="s">
        <v>321</v>
      </c>
      <c r="G131" s="3" t="str">
        <f>HYPERLINK("https://www.youtube.com/watch?v=gweDBQ-9LuQ","Video: Exploiting Perl")</f>
        <v>Video: Exploiting Perl</v>
      </c>
    </row>
    <row r="132">
      <c r="A132" s="2" t="s">
        <v>273</v>
      </c>
      <c r="B132" s="2">
        <v>2015.0</v>
      </c>
      <c r="C132" s="2" t="s">
        <v>322</v>
      </c>
      <c r="D132" s="2" t="s">
        <v>83</v>
      </c>
      <c r="E132" s="2" t="s">
        <v>323</v>
      </c>
      <c r="F132" s="2" t="s">
        <v>324</v>
      </c>
      <c r="G132" s="3" t="str">
        <f>HYPERLINK("https://github.com/ctfs/write-ups-2015/tree/master/hack-lu-ctf-2015/web/teachers-pinboard","Detailed Writeup")</f>
        <v>Detailed Writeup</v>
      </c>
    </row>
    <row r="134">
      <c r="A134" s="1" t="s">
        <v>0</v>
      </c>
      <c r="B134" s="1" t="s">
        <v>1</v>
      </c>
      <c r="C134" s="1" t="s">
        <v>2</v>
      </c>
      <c r="D134" s="1" t="s">
        <v>3</v>
      </c>
      <c r="E134" s="1" t="s">
        <v>4</v>
      </c>
      <c r="F134" s="1" t="s">
        <v>5</v>
      </c>
      <c r="G134" s="1" t="s">
        <v>6</v>
      </c>
    </row>
    <row r="135">
      <c r="A135" s="2" t="s">
        <v>325</v>
      </c>
      <c r="B135" s="2">
        <v>2015.0</v>
      </c>
      <c r="C135" s="2" t="s">
        <v>326</v>
      </c>
      <c r="D135" s="2" t="s">
        <v>17</v>
      </c>
      <c r="E135" s="2" t="s">
        <v>275</v>
      </c>
      <c r="F135" s="2" t="s">
        <v>327</v>
      </c>
      <c r="G135" s="2" t="s">
        <v>76</v>
      </c>
    </row>
    <row r="136">
      <c r="A136" s="2" t="s">
        <v>325</v>
      </c>
      <c r="B136" s="2">
        <v>2015.0</v>
      </c>
      <c r="C136" s="2" t="s">
        <v>328</v>
      </c>
      <c r="D136" s="2" t="s">
        <v>83</v>
      </c>
      <c r="E136" s="2" t="s">
        <v>329</v>
      </c>
      <c r="F136" s="2" t="s">
        <v>330</v>
      </c>
      <c r="G136" s="2" t="s">
        <v>331</v>
      </c>
    </row>
    <row r="137">
      <c r="A137" s="2" t="s">
        <v>325</v>
      </c>
      <c r="B137" s="2">
        <v>2015.0</v>
      </c>
      <c r="C137" s="2" t="s">
        <v>332</v>
      </c>
      <c r="D137" s="2" t="s">
        <v>83</v>
      </c>
      <c r="E137" s="2" t="s">
        <v>18</v>
      </c>
      <c r="F137" s="2" t="s">
        <v>333</v>
      </c>
      <c r="G137" s="2" t="s">
        <v>76</v>
      </c>
    </row>
    <row r="138">
      <c r="A138" s="2" t="s">
        <v>325</v>
      </c>
      <c r="B138" s="2">
        <v>2015.0</v>
      </c>
      <c r="C138" s="2" t="s">
        <v>334</v>
      </c>
      <c r="D138" s="2" t="s">
        <v>17</v>
      </c>
      <c r="E138" s="2" t="s">
        <v>278</v>
      </c>
      <c r="F138" s="2" t="s">
        <v>335</v>
      </c>
      <c r="G138" s="2" t="s">
        <v>76</v>
      </c>
    </row>
    <row r="139">
      <c r="A139" s="2" t="s">
        <v>325</v>
      </c>
      <c r="B139" s="2">
        <v>2015.0</v>
      </c>
      <c r="C139" s="2" t="s">
        <v>336</v>
      </c>
      <c r="D139" s="2" t="s">
        <v>83</v>
      </c>
      <c r="E139" s="2" t="s">
        <v>337</v>
      </c>
      <c r="F139" s="2" t="s">
        <v>338</v>
      </c>
      <c r="G139" s="2" t="s">
        <v>176</v>
      </c>
    </row>
    <row r="140">
      <c r="A140" s="2" t="s">
        <v>325</v>
      </c>
      <c r="B140" s="2">
        <v>2015.0</v>
      </c>
      <c r="C140" s="2" t="s">
        <v>339</v>
      </c>
      <c r="D140" s="2" t="s">
        <v>17</v>
      </c>
      <c r="E140" s="2" t="s">
        <v>340</v>
      </c>
      <c r="F140" s="2" t="s">
        <v>341</v>
      </c>
      <c r="G140" s="2" t="s">
        <v>29</v>
      </c>
    </row>
    <row r="141">
      <c r="A141" s="2" t="s">
        <v>325</v>
      </c>
      <c r="B141" s="2">
        <v>2015.0</v>
      </c>
      <c r="C141" s="2" t="s">
        <v>342</v>
      </c>
      <c r="D141" s="2" t="s">
        <v>17</v>
      </c>
      <c r="E141" s="2" t="s">
        <v>340</v>
      </c>
      <c r="F141" s="2" t="s">
        <v>343</v>
      </c>
      <c r="G141" s="2" t="s">
        <v>29</v>
      </c>
    </row>
    <row r="142">
      <c r="A142" s="5" t="s">
        <v>325</v>
      </c>
      <c r="B142" s="5">
        <v>2015.0</v>
      </c>
      <c r="C142" s="5" t="s">
        <v>344</v>
      </c>
      <c r="D142" s="5" t="s">
        <v>83</v>
      </c>
      <c r="E142" s="5" t="s">
        <v>345</v>
      </c>
      <c r="F142" s="5" t="s">
        <v>346</v>
      </c>
      <c r="G142" s="28" t="str">
        <f>HYPERLINK("http://www.thonky.com/qr-code-tutorial/","QR Code Tutorial")</f>
        <v>QR Code Tutorial</v>
      </c>
    </row>
    <row r="143">
      <c r="A143" s="2" t="s">
        <v>325</v>
      </c>
      <c r="B143" s="2">
        <v>2015.0</v>
      </c>
      <c r="C143" s="2" t="s">
        <v>347</v>
      </c>
      <c r="D143" s="2" t="s">
        <v>9</v>
      </c>
      <c r="E143" s="2" t="s">
        <v>348</v>
      </c>
    </row>
    <row r="144">
      <c r="A144" s="2" t="s">
        <v>325</v>
      </c>
      <c r="B144" s="2">
        <v>2015.0</v>
      </c>
      <c r="C144" s="2" t="s">
        <v>349</v>
      </c>
      <c r="D144" s="2" t="s">
        <v>17</v>
      </c>
      <c r="E144" s="2" t="s">
        <v>350</v>
      </c>
      <c r="F144" s="2" t="s">
        <v>351</v>
      </c>
      <c r="G144" s="3" t="str">
        <f>HYPERLINK("http://symbolhound.com/","Symbol Hound")</f>
        <v>Symbol Hound</v>
      </c>
      <c r="H144" s="3" t="str">
        <f>HYPERLINK("http://web.archive.org/web/20140209124110/http://www.virtualconspiracy.com/download/scrdec18.c","Script")</f>
        <v>Script</v>
      </c>
    </row>
    <row r="145">
      <c r="A145" s="2" t="s">
        <v>325</v>
      </c>
      <c r="B145" s="2">
        <v>2015.0</v>
      </c>
      <c r="C145" s="2" t="s">
        <v>352</v>
      </c>
      <c r="D145" s="2" t="s">
        <v>17</v>
      </c>
      <c r="E145" s="2" t="s">
        <v>141</v>
      </c>
      <c r="F145" s="2" t="s">
        <v>353</v>
      </c>
      <c r="G145" s="2" t="s">
        <v>76</v>
      </c>
      <c r="H145" s="2" t="s">
        <v>76</v>
      </c>
    </row>
    <row r="146">
      <c r="A146" s="2" t="s">
        <v>325</v>
      </c>
      <c r="B146" s="2">
        <v>2015.0</v>
      </c>
      <c r="C146" s="2" t="s">
        <v>354</v>
      </c>
      <c r="D146" s="2" t="s">
        <v>89</v>
      </c>
      <c r="F146" s="2" t="s">
        <v>355</v>
      </c>
    </row>
    <row r="147">
      <c r="A147" s="2" t="s">
        <v>325</v>
      </c>
      <c r="B147" s="2">
        <v>2015.0</v>
      </c>
      <c r="C147" s="2" t="s">
        <v>356</v>
      </c>
      <c r="D147" s="2" t="s">
        <v>17</v>
      </c>
      <c r="E147" s="2" t="s">
        <v>357</v>
      </c>
      <c r="F147" s="36" t="s">
        <v>358</v>
      </c>
      <c r="G147" s="4" t="str">
        <f>HYPERLINK("https://en.wikipedia.org/wiki/Quine_(computing)","Quine Problems")</f>
        <v>Quine Problems</v>
      </c>
    </row>
    <row r="148">
      <c r="A148" s="7" t="s">
        <v>325</v>
      </c>
      <c r="B148" s="7">
        <v>2015.0</v>
      </c>
      <c r="C148" s="7" t="s">
        <v>359</v>
      </c>
      <c r="D148" s="7" t="s">
        <v>17</v>
      </c>
      <c r="E148" s="7" t="s">
        <v>360</v>
      </c>
      <c r="F148" s="7" t="s">
        <v>361</v>
      </c>
      <c r="G148" s="23" t="str">
        <f>HYPERLINK("http://stackoverflow.com/questions/12127833/patterns-possible-on-3x3-matrix-of-numbers","# patterns possible on a 3x3 screen")</f>
        <v># patterns possible on a 3x3 screen</v>
      </c>
      <c r="H148" s="23" t="str">
        <f>HYPERLINK("http://dakutenpura.hatenablog.com/entry/2015/09/07/172118","scripts")</f>
        <v>scripts</v>
      </c>
    </row>
    <row r="149">
      <c r="A149" s="2" t="s">
        <v>325</v>
      </c>
      <c r="B149" s="2">
        <v>2015.0</v>
      </c>
      <c r="C149" s="2" t="s">
        <v>362</v>
      </c>
      <c r="D149" s="2" t="s">
        <v>83</v>
      </c>
      <c r="E149" s="2" t="s">
        <v>78</v>
      </c>
      <c r="F149" s="2" t="s">
        <v>363</v>
      </c>
      <c r="G149" s="3" t="str">
        <f>HYPERLINK("https://en.wikipedia.org/wiki/Blossom_algorithm","Blossom algorithm")</f>
        <v>Blossom algorithm</v>
      </c>
      <c r="H149" s="3" t="str">
        <f>HYPERLINK("https://en.wikipedia.org/wiki/Hopcroft%E2%80%93Karp_algorithm","Hopcroft-Karp algorithm")</f>
        <v>Hopcroft-Karp algorithm</v>
      </c>
      <c r="I149" s="3" t="str">
        <f>HYPERLINK("http://dakutenpura.hatenablog.com/entry/2015/09/07/214418","script")</f>
        <v>script</v>
      </c>
    </row>
    <row r="150">
      <c r="A150" s="7" t="s">
        <v>325</v>
      </c>
      <c r="B150" s="7">
        <v>2015.0</v>
      </c>
      <c r="C150" s="7" t="s">
        <v>364</v>
      </c>
      <c r="D150" s="7" t="s">
        <v>17</v>
      </c>
      <c r="E150" s="7" t="s">
        <v>365</v>
      </c>
      <c r="F150" s="7" t="s">
        <v>366</v>
      </c>
      <c r="G150" s="7" t="s">
        <v>367</v>
      </c>
      <c r="H150" s="23" t="str">
        <f>HYPERLINK("https://github.com/ctfs/write-ups-2015/tree/master/mma-ctf-2015/pwn/rps-50","writeup")</f>
        <v>writeup</v>
      </c>
    </row>
    <row r="151">
      <c r="A151" s="2" t="s">
        <v>325</v>
      </c>
      <c r="B151" s="2">
        <v>2015.0</v>
      </c>
      <c r="C151" s="2" t="s">
        <v>368</v>
      </c>
      <c r="D151" s="2" t="s">
        <v>89</v>
      </c>
      <c r="F151" s="2" t="s">
        <v>181</v>
      </c>
    </row>
    <row r="152">
      <c r="A152" s="2" t="s">
        <v>325</v>
      </c>
      <c r="B152" s="2">
        <v>2015.0</v>
      </c>
      <c r="C152" s="2" t="s">
        <v>369</v>
      </c>
      <c r="D152" s="2" t="s">
        <v>89</v>
      </c>
      <c r="F152" s="2" t="s">
        <v>181</v>
      </c>
    </row>
    <row r="153">
      <c r="A153" s="2" t="s">
        <v>325</v>
      </c>
      <c r="B153" s="2">
        <v>2015.0</v>
      </c>
      <c r="C153" s="2" t="s">
        <v>370</v>
      </c>
      <c r="D153" s="2" t="s">
        <v>89</v>
      </c>
      <c r="F153" s="2" t="s">
        <v>371</v>
      </c>
    </row>
    <row r="154">
      <c r="A154" s="7" t="s">
        <v>325</v>
      </c>
      <c r="B154" s="7">
        <v>2015.0</v>
      </c>
      <c r="C154" s="7" t="s">
        <v>372</v>
      </c>
      <c r="D154" s="7" t="s">
        <v>9</v>
      </c>
      <c r="E154" s="7" t="s">
        <v>373</v>
      </c>
      <c r="F154" s="7" t="s">
        <v>374</v>
      </c>
      <c r="G154" s="7" t="s">
        <v>375</v>
      </c>
    </row>
    <row r="155">
      <c r="A155" s="2" t="s">
        <v>325</v>
      </c>
      <c r="B155" s="2">
        <v>2015.0</v>
      </c>
      <c r="C155" s="2" t="s">
        <v>376</v>
      </c>
      <c r="D155" s="2" t="s">
        <v>83</v>
      </c>
      <c r="E155" s="2" t="s">
        <v>178</v>
      </c>
      <c r="F155" s="2" t="s">
        <v>377</v>
      </c>
      <c r="G155" s="3" t="str">
        <f>HYPERLINK("https://hxp.io/blog/18/MMACTF%202015:%20Reversing%20150%20%22Impossible/?%22%20writeup/","writeup")</f>
        <v>writeup</v>
      </c>
    </row>
    <row r="156">
      <c r="A156" s="2" t="s">
        <v>325</v>
      </c>
      <c r="B156" s="2">
        <v>2015.0</v>
      </c>
      <c r="C156" s="2" t="s">
        <v>378</v>
      </c>
      <c r="D156" s="2" t="s">
        <v>83</v>
      </c>
      <c r="E156" s="2" t="s">
        <v>106</v>
      </c>
      <c r="F156" s="17" t="s">
        <v>379</v>
      </c>
      <c r="G156" s="3" t="str">
        <f>HYPERLINK("http://www.cs.cornell.edu/courses/cs3110/2008fa/lectures/lec21.html","multiplicative hash functions")</f>
        <v>multiplicative hash functions</v>
      </c>
      <c r="H156" s="3" t="str">
        <f>HYPERLINK("https://github.com/smokeleeteveryday/CTF_WRITEUPS/tree/master/2015/MMACTF/reversing/simple_hash","writeup and script")</f>
        <v>writeup and script</v>
      </c>
    </row>
    <row r="157">
      <c r="A157" s="2" t="s">
        <v>325</v>
      </c>
      <c r="B157" s="2">
        <v>2015.0</v>
      </c>
      <c r="C157" s="2" t="s">
        <v>380</v>
      </c>
      <c r="D157" s="2" t="s">
        <v>83</v>
      </c>
      <c r="E157" s="2" t="s">
        <v>106</v>
      </c>
      <c r="F157" s="2" t="s">
        <v>381</v>
      </c>
      <c r="G157" s="2" t="s">
        <v>382</v>
      </c>
      <c r="H157" s="3" t="str">
        <f>HYPERLINK("http://ctfhacker.com/ctf/pwnable/2015/09/07/mmactf-moneygame.html","writeup and script")</f>
        <v>writeup and script</v>
      </c>
    </row>
    <row r="158">
      <c r="A158" s="2" t="s">
        <v>325</v>
      </c>
      <c r="B158" s="2">
        <v>2015.0</v>
      </c>
      <c r="C158" s="2" t="s">
        <v>383</v>
      </c>
      <c r="D158" s="2" t="s">
        <v>83</v>
      </c>
      <c r="F158" s="2" t="s">
        <v>384</v>
      </c>
    </row>
    <row r="159">
      <c r="A159" s="2" t="s">
        <v>325</v>
      </c>
      <c r="B159" s="2">
        <v>2015.0</v>
      </c>
      <c r="C159" s="2" t="s">
        <v>385</v>
      </c>
      <c r="D159" s="2" t="s">
        <v>89</v>
      </c>
      <c r="F159" s="2" t="s">
        <v>386</v>
      </c>
    </row>
    <row r="160">
      <c r="A160" s="2" t="s">
        <v>325</v>
      </c>
      <c r="B160" s="2">
        <v>2015.0</v>
      </c>
      <c r="C160" s="2" t="s">
        <v>387</v>
      </c>
      <c r="D160" s="2" t="s">
        <v>9</v>
      </c>
      <c r="E160" s="2" t="s">
        <v>115</v>
      </c>
      <c r="F160" s="2" t="s">
        <v>388</v>
      </c>
      <c r="G160" s="2" t="s">
        <v>389</v>
      </c>
    </row>
    <row r="161">
      <c r="A161" s="7" t="s">
        <v>325</v>
      </c>
      <c r="B161" s="7">
        <v>2015.0</v>
      </c>
      <c r="C161" s="7" t="s">
        <v>390</v>
      </c>
      <c r="D161" s="7" t="s">
        <v>17</v>
      </c>
      <c r="E161" s="7" t="s">
        <v>115</v>
      </c>
      <c r="F161" s="7" t="s">
        <v>391</v>
      </c>
      <c r="G161" s="23" t="str">
        <f>HYPERLINK("https://github.com/ctfs/write-ups-2015/blob/master/mma-ctf-2015/stego/miyako-350/pixels.py","pixels.py")</f>
        <v>pixels.py</v>
      </c>
      <c r="H161" s="23" t="str">
        <f>HYPERLINK("https://github.com/ctfs/write-ups-2015/blob/master/mma-ctf-2015/stego/miyako-350/picdiff.py","picdiff.py")</f>
        <v>picdiff.py</v>
      </c>
    </row>
    <row r="162">
      <c r="A162" s="2" t="s">
        <v>325</v>
      </c>
      <c r="B162" s="2">
        <v>2015.0</v>
      </c>
      <c r="C162" s="2" t="s">
        <v>392</v>
      </c>
      <c r="D162" s="2" t="s">
        <v>17</v>
      </c>
      <c r="E162" s="2" t="s">
        <v>78</v>
      </c>
      <c r="F162" s="2" t="s">
        <v>393</v>
      </c>
      <c r="G162" s="3" t="str">
        <f>HYPERLINK("http://fadec0d3.blogspot.com/2015/09/mma-ctf-2015-login-as-admin-30.html","writeup and script")</f>
        <v>writeup and script</v>
      </c>
    </row>
    <row r="163">
      <c r="A163" s="25" t="s">
        <v>325</v>
      </c>
      <c r="B163" s="25">
        <v>2015.0</v>
      </c>
      <c r="C163" s="25" t="s">
        <v>394</v>
      </c>
      <c r="D163" s="25" t="s">
        <v>17</v>
      </c>
      <c r="E163" s="26" t="str">
        <f>HYPERLINK("http://memcached.org/","memcached backend")</f>
        <v>memcached backend</v>
      </c>
      <c r="F163" s="25" t="s">
        <v>395</v>
      </c>
      <c r="G163" s="26" t="str">
        <f>HYPERLINK("http://lzone.de/cheat-sheet/memcached","memcached cheat sheat")</f>
        <v>memcached cheat sheat</v>
      </c>
      <c r="H163" s="27"/>
    </row>
    <row r="164">
      <c r="A164" s="5" t="s">
        <v>325</v>
      </c>
      <c r="B164" s="5">
        <v>2015.0</v>
      </c>
      <c r="C164" s="5" t="s">
        <v>396</v>
      </c>
      <c r="D164" s="5" t="s">
        <v>17</v>
      </c>
      <c r="E164" s="5" t="s">
        <v>92</v>
      </c>
      <c r="F164" s="5" t="s">
        <v>397</v>
      </c>
      <c r="G164" s="28" t="str">
        <f>HYPERLINK("https://wiki.php.net/rfc/remove_alternative_php_tags","alternative php tags")</f>
        <v>alternative php tags</v>
      </c>
      <c r="H164" s="24"/>
    </row>
    <row r="165">
      <c r="A165" s="2" t="s">
        <v>325</v>
      </c>
      <c r="B165" s="2">
        <v>2015.0</v>
      </c>
      <c r="C165" s="2" t="s">
        <v>398</v>
      </c>
      <c r="D165" s="2" t="s">
        <v>83</v>
      </c>
      <c r="E165" s="2" t="s">
        <v>92</v>
      </c>
      <c r="F165" s="2" t="s">
        <v>399</v>
      </c>
      <c r="G165" s="2" t="s">
        <v>76</v>
      </c>
    </row>
    <row r="166">
      <c r="A166" s="2" t="s">
        <v>325</v>
      </c>
      <c r="B166" s="2">
        <v>2015.0</v>
      </c>
      <c r="C166" s="2" t="s">
        <v>400</v>
      </c>
      <c r="D166" s="2" t="s">
        <v>83</v>
      </c>
      <c r="E166" s="2" t="s">
        <v>92</v>
      </c>
      <c r="F166" s="37" t="s">
        <v>401</v>
      </c>
      <c r="G166" s="4" t="str">
        <f>HYPERLINK("http://mslc.ctf.su/wp/mma-ctf-2015-motto-mijikai-address-cryptoweb-100300/","writeup and script")</f>
        <v>writeup and script</v>
      </c>
    </row>
    <row r="167">
      <c r="A167" s="2" t="s">
        <v>325</v>
      </c>
      <c r="B167" s="2">
        <v>2015.0</v>
      </c>
      <c r="C167" s="2" t="s">
        <v>402</v>
      </c>
      <c r="D167" s="2" t="s">
        <v>89</v>
      </c>
      <c r="F167" s="2" t="s">
        <v>403</v>
      </c>
    </row>
    <row r="169">
      <c r="A169" s="1" t="s">
        <v>0</v>
      </c>
      <c r="B169" s="1" t="s">
        <v>1</v>
      </c>
      <c r="C169" s="1" t="s">
        <v>2</v>
      </c>
      <c r="D169" s="1" t="s">
        <v>3</v>
      </c>
      <c r="E169" s="1" t="s">
        <v>4</v>
      </c>
      <c r="F169" s="1" t="s">
        <v>5</v>
      </c>
      <c r="G169" s="1" t="s">
        <v>6</v>
      </c>
    </row>
    <row r="170">
      <c r="A170" s="2" t="s">
        <v>404</v>
      </c>
      <c r="B170" s="2">
        <v>2015.0</v>
      </c>
      <c r="C170" s="2" t="s">
        <v>405</v>
      </c>
      <c r="D170" s="2" t="s">
        <v>83</v>
      </c>
      <c r="E170" s="2" t="s">
        <v>406</v>
      </c>
      <c r="F170" s="2" t="s">
        <v>407</v>
      </c>
      <c r="G170" s="3" t="str">
        <f>HYPERLINK("https://en.wikipedia.org/wiki/Conway%27s_Game_of_Life","Conway's Game of Life")</f>
        <v>Conway's Game of Life</v>
      </c>
      <c r="H170" s="3" t="str">
        <f>HYPERLINK("https://github.com/smokeleeteveryday/CTF_WRITEUPS/blob/master/2015/NUITDUHACK/crypto/gameoflife/solution/gameoflifesolution.py","script")</f>
        <v>script</v>
      </c>
    </row>
    <row r="171">
      <c r="A171" s="2" t="s">
        <v>404</v>
      </c>
      <c r="B171" s="2">
        <v>2015.0</v>
      </c>
      <c r="C171" s="2" t="s">
        <v>408</v>
      </c>
      <c r="D171" s="2" t="s">
        <v>17</v>
      </c>
      <c r="E171" s="2" t="s">
        <v>409</v>
      </c>
      <c r="F171" s="2" t="s">
        <v>410</v>
      </c>
      <c r="G171" s="4" t="str">
        <f>HYPERLINK("http://tasteless.eu/post/2015/04/ndh-2015-quals-weshgrow/"," writeup and script")</f>
        <v> writeup and script</v>
      </c>
    </row>
    <row r="172">
      <c r="A172" s="2" t="s">
        <v>404</v>
      </c>
      <c r="B172" s="2">
        <v>2015.0</v>
      </c>
      <c r="C172" s="2" t="s">
        <v>411</v>
      </c>
      <c r="D172" s="2" t="s">
        <v>83</v>
      </c>
      <c r="E172" s="2" t="s">
        <v>78</v>
      </c>
      <c r="F172" s="2" t="s">
        <v>412</v>
      </c>
      <c r="G172" s="4" t="str">
        <f>HYPERLINK("https://hexpresso.wordpress.com/2015/04/06/quals_ndh-2k15-secure-auth-exploit-350-writeup/"," Writeup and script")</f>
        <v> Writeup and script</v>
      </c>
      <c r="H172" s="2" t="s">
        <v>413</v>
      </c>
    </row>
    <row r="173">
      <c r="A173" s="2" t="s">
        <v>404</v>
      </c>
      <c r="B173" s="2">
        <v>2015.0</v>
      </c>
      <c r="C173" s="2" t="s">
        <v>414</v>
      </c>
      <c r="D173" s="2" t="s">
        <v>83</v>
      </c>
      <c r="E173" s="2" t="s">
        <v>78</v>
      </c>
      <c r="F173" s="2" t="s">
        <v>415</v>
      </c>
      <c r="G173" s="3" t="str">
        <f>HYPERLINK("https://github.com/gstarnberger/uncompyle","Uncompyle - Python bytecode decoder")</f>
        <v>Uncompyle - Python bytecode decoder</v>
      </c>
      <c r="H173" s="2" t="s">
        <v>413</v>
      </c>
    </row>
    <row r="174">
      <c r="A174" s="7" t="s">
        <v>404</v>
      </c>
      <c r="B174" s="7">
        <v>2015.0</v>
      </c>
      <c r="C174" s="7" t="s">
        <v>416</v>
      </c>
      <c r="D174" s="7" t="s">
        <v>17</v>
      </c>
      <c r="E174" s="7" t="s">
        <v>417</v>
      </c>
      <c r="F174" s="7" t="s">
        <v>418</v>
      </c>
      <c r="G174" s="23" t="str">
        <f>HYPERLINK("http://md5decrypt.net/en/Sha256/","Sha256 encrypt and decrypt")</f>
        <v>Sha256 encrypt and decrypt</v>
      </c>
      <c r="H174" s="22"/>
    </row>
    <row r="175">
      <c r="A175" s="2" t="s">
        <v>404</v>
      </c>
      <c r="B175" s="2">
        <v>2015.0</v>
      </c>
      <c r="C175" s="2" t="s">
        <v>419</v>
      </c>
      <c r="D175" s="2" t="s">
        <v>83</v>
      </c>
      <c r="E175" s="2" t="s">
        <v>420</v>
      </c>
      <c r="F175" s="2" t="s">
        <v>421</v>
      </c>
      <c r="G175" s="2" t="s">
        <v>422</v>
      </c>
    </row>
    <row r="176">
      <c r="A176" s="7" t="s">
        <v>404</v>
      </c>
      <c r="B176" s="7">
        <v>2015.0</v>
      </c>
      <c r="C176" s="7" t="s">
        <v>423</v>
      </c>
      <c r="D176" s="7" t="s">
        <v>17</v>
      </c>
      <c r="E176" s="7" t="s">
        <v>24</v>
      </c>
      <c r="F176" s="7" t="s">
        <v>424</v>
      </c>
      <c r="G176" s="7" t="s">
        <v>29</v>
      </c>
    </row>
    <row r="177">
      <c r="A177" s="25" t="s">
        <v>404</v>
      </c>
      <c r="B177" s="25">
        <v>2015.0</v>
      </c>
      <c r="C177" s="25" t="s">
        <v>425</v>
      </c>
      <c r="D177" s="25" t="s">
        <v>83</v>
      </c>
      <c r="E177" s="25" t="s">
        <v>426</v>
      </c>
      <c r="F177" s="25" t="s">
        <v>427</v>
      </c>
      <c r="G177" s="26" t="str">
        <f>HYPERLINK("https://en.wikipedia.org/wiki/Intel_HEX","Intel HEX")</f>
        <v>Intel HEX</v>
      </c>
      <c r="H177" s="26" t="str">
        <f>HYPERLINK("https://sourceforge.net/projects/hex2bin/","Hex To Bin")</f>
        <v>Hex To Bin</v>
      </c>
      <c r="I177" s="26" t="str">
        <f>HYPERLINK("https://doegox.github.io/ElectronicColoringBook/","./ElectronicColroingBook")</f>
        <v>./ElectronicColroingBook</v>
      </c>
      <c r="J177" s="27"/>
    </row>
    <row r="178">
      <c r="A178" s="2" t="s">
        <v>404</v>
      </c>
      <c r="B178" s="2">
        <v>2015.0</v>
      </c>
      <c r="C178" s="2" t="s">
        <v>428</v>
      </c>
      <c r="D178" s="2" t="s">
        <v>89</v>
      </c>
      <c r="F178" s="2" t="s">
        <v>429</v>
      </c>
    </row>
    <row r="179">
      <c r="A179" s="2" t="s">
        <v>404</v>
      </c>
      <c r="B179" s="2">
        <v>2015.0</v>
      </c>
      <c r="C179" s="2" t="s">
        <v>430</v>
      </c>
      <c r="D179" s="2" t="s">
        <v>89</v>
      </c>
      <c r="F179" s="2" t="s">
        <v>429</v>
      </c>
    </row>
    <row r="180">
      <c r="A180" s="2" t="s">
        <v>404</v>
      </c>
      <c r="B180" s="2">
        <v>2015.0</v>
      </c>
      <c r="C180" s="2" t="s">
        <v>431</v>
      </c>
      <c r="D180" s="2" t="s">
        <v>83</v>
      </c>
      <c r="E180" s="2" t="s">
        <v>89</v>
      </c>
      <c r="F180" s="2" t="s">
        <v>432</v>
      </c>
      <c r="G180" s="2" t="s">
        <v>433</v>
      </c>
    </row>
    <row r="181">
      <c r="A181" s="7" t="s">
        <v>404</v>
      </c>
      <c r="B181" s="7">
        <v>2015.0</v>
      </c>
      <c r="C181" s="7" t="s">
        <v>434</v>
      </c>
      <c r="D181" s="7" t="s">
        <v>83</v>
      </c>
      <c r="E181" s="7" t="s">
        <v>106</v>
      </c>
      <c r="F181" s="7" t="s">
        <v>435</v>
      </c>
      <c r="G181" s="23" t="str">
        <f>HYPERLINK("https://github.com/sebastianbiallas/ht","HT Binary Editor")</f>
        <v>HT Binary Editor</v>
      </c>
      <c r="H181" s="23" t="str">
        <f>HYPERLINK("https://github.com/smokeleeteveryday/CTF_WRITEUPS/tree/master/2015/NUITDUHACK/reverse/clarkkent","Writeup and Script")</f>
        <v>Writeup and Script</v>
      </c>
    </row>
    <row r="182">
      <c r="A182" s="2" t="s">
        <v>404</v>
      </c>
      <c r="B182" s="2">
        <v>2015.0</v>
      </c>
      <c r="C182" s="2" t="s">
        <v>436</v>
      </c>
      <c r="D182" s="2" t="s">
        <v>83</v>
      </c>
      <c r="E182" s="2" t="s">
        <v>106</v>
      </c>
      <c r="F182" s="2" t="s">
        <v>437</v>
      </c>
      <c r="G182" s="3" t="str">
        <f>HYPERLINK("https://github.com/smokeleeteveryday/CTF_WRITEUPS/tree/master/2015/NUITDUHACK/reverse/crackmeprime","writeup and script")</f>
        <v>writeup and script</v>
      </c>
    </row>
    <row r="183">
      <c r="A183" s="2" t="s">
        <v>404</v>
      </c>
      <c r="B183" s="2">
        <v>2015.0</v>
      </c>
      <c r="C183" s="2" t="s">
        <v>438</v>
      </c>
      <c r="D183" s="2" t="s">
        <v>83</v>
      </c>
      <c r="E183" s="2" t="s">
        <v>439</v>
      </c>
      <c r="F183" s="2" t="s">
        <v>440</v>
      </c>
      <c r="G183" s="3" t="str">
        <f>HYPERLINK("http://pid.gamecopyworld.com/","ProtectionID - Game Copy World")</f>
        <v>ProtectionID - Game Copy World</v>
      </c>
      <c r="H183" s="2" t="s">
        <v>441</v>
      </c>
      <c r="I183" s="3" t="str">
        <f>HYPERLINK("https://sourceforge.net/projects/crunch-wordlist/","Crunch Wordlist Generator ")</f>
        <v>Crunch Wordlist Generator </v>
      </c>
      <c r="J183" s="3" t="str">
        <f>HYPERLINK("https://hexpresso.wordpress.com/2015/04/05/quals_ndh-2k15-mass-surveillance-software-300-writeup/","writeup and script")</f>
        <v>writeup and script</v>
      </c>
    </row>
    <row r="184">
      <c r="A184" s="2" t="s">
        <v>404</v>
      </c>
      <c r="B184" s="2">
        <v>2015.0</v>
      </c>
      <c r="C184" s="2" t="s">
        <v>442</v>
      </c>
      <c r="D184" s="2" t="s">
        <v>83</v>
      </c>
      <c r="E184" s="2" t="s">
        <v>106</v>
      </c>
      <c r="F184" s="2" t="s">
        <v>443</v>
      </c>
      <c r="G184" s="2" t="s">
        <v>444</v>
      </c>
    </row>
    <row r="185">
      <c r="A185" s="2" t="s">
        <v>404</v>
      </c>
      <c r="B185" s="2">
        <v>2015.0</v>
      </c>
      <c r="C185" s="2" t="s">
        <v>445</v>
      </c>
      <c r="D185" s="2" t="s">
        <v>17</v>
      </c>
      <c r="E185" s="2" t="s">
        <v>446</v>
      </c>
      <c r="F185" s="2" t="s">
        <v>447</v>
      </c>
      <c r="G185" s="2" t="s">
        <v>448</v>
      </c>
      <c r="H185" s="3" t="str">
        <f>HYPERLINK("https://wiki.skullsecurity.org/Passwords","rockyou.txt")</f>
        <v>rockyou.txt</v>
      </c>
      <c r="I185" s="2" t="s">
        <v>449</v>
      </c>
    </row>
    <row r="186">
      <c r="A186" s="2" t="s">
        <v>404</v>
      </c>
      <c r="B186" s="2">
        <v>2015.0</v>
      </c>
      <c r="C186" s="2" t="s">
        <v>450</v>
      </c>
      <c r="D186" s="2" t="s">
        <v>83</v>
      </c>
      <c r="E186" s="2" t="s">
        <v>78</v>
      </c>
      <c r="F186" s="2" t="s">
        <v>451</v>
      </c>
      <c r="G186" s="2" t="s">
        <v>76</v>
      </c>
    </row>
    <row r="187">
      <c r="A187" s="2" t="s">
        <v>404</v>
      </c>
      <c r="B187" s="2">
        <v>2015.0</v>
      </c>
      <c r="C187" s="2" t="s">
        <v>452</v>
      </c>
      <c r="D187" s="2" t="s">
        <v>17</v>
      </c>
      <c r="E187" s="2" t="s">
        <v>141</v>
      </c>
      <c r="F187" s="2" t="s">
        <v>453</v>
      </c>
      <c r="G187" s="2" t="s">
        <v>76</v>
      </c>
    </row>
    <row r="188">
      <c r="A188" s="2" t="s">
        <v>404</v>
      </c>
      <c r="B188" s="2">
        <v>2015.0</v>
      </c>
      <c r="C188" s="2" t="s">
        <v>454</v>
      </c>
      <c r="D188" s="2" t="s">
        <v>89</v>
      </c>
      <c r="F188" s="2" t="s">
        <v>455</v>
      </c>
    </row>
    <row r="190">
      <c r="A190" s="1" t="s">
        <v>0</v>
      </c>
      <c r="B190" s="1" t="s">
        <v>1</v>
      </c>
      <c r="C190" s="1" t="s">
        <v>2</v>
      </c>
      <c r="D190" s="1" t="s">
        <v>3</v>
      </c>
      <c r="E190" s="1" t="s">
        <v>4</v>
      </c>
      <c r="F190" s="1" t="s">
        <v>5</v>
      </c>
      <c r="G190" s="1" t="s">
        <v>6</v>
      </c>
    </row>
    <row r="191">
      <c r="A191" s="2" t="s">
        <v>456</v>
      </c>
      <c r="B191" s="2">
        <v>2015.0</v>
      </c>
      <c r="C191" s="2" t="s">
        <v>457</v>
      </c>
      <c r="D191" s="2" t="s">
        <v>89</v>
      </c>
      <c r="F191" s="2" t="s">
        <v>458</v>
      </c>
    </row>
    <row r="192">
      <c r="A192" s="2" t="s">
        <v>456</v>
      </c>
      <c r="B192" s="2">
        <v>2015.0</v>
      </c>
      <c r="C192" s="2" t="s">
        <v>459</v>
      </c>
      <c r="D192" s="2" t="s">
        <v>9</v>
      </c>
      <c r="E192" s="2" t="s">
        <v>24</v>
      </c>
      <c r="F192" s="2" t="s">
        <v>460</v>
      </c>
      <c r="G192" s="2" t="s">
        <v>461</v>
      </c>
    </row>
    <row r="193">
      <c r="A193" s="2" t="s">
        <v>456</v>
      </c>
      <c r="B193" s="2">
        <v>2015.0</v>
      </c>
      <c r="C193" s="2" t="s">
        <v>462</v>
      </c>
      <c r="D193" s="2" t="s">
        <v>119</v>
      </c>
      <c r="E193" s="2" t="s">
        <v>24</v>
      </c>
      <c r="F193" s="2" t="s">
        <v>463</v>
      </c>
      <c r="G193" s="2" t="s">
        <v>464</v>
      </c>
    </row>
    <row r="194">
      <c r="A194" s="2" t="s">
        <v>456</v>
      </c>
      <c r="B194" s="2">
        <v>2015.0</v>
      </c>
      <c r="C194" s="2" t="s">
        <v>465</v>
      </c>
      <c r="D194" s="2" t="s">
        <v>89</v>
      </c>
      <c r="F194" s="2" t="s">
        <v>110</v>
      </c>
    </row>
    <row r="195">
      <c r="A195" s="7" t="s">
        <v>456</v>
      </c>
      <c r="B195" s="7">
        <v>2015.0</v>
      </c>
      <c r="C195" s="7" t="s">
        <v>466</v>
      </c>
      <c r="D195" s="7" t="s">
        <v>17</v>
      </c>
      <c r="E195" s="7" t="s">
        <v>106</v>
      </c>
      <c r="F195" s="7" t="s">
        <v>467</v>
      </c>
      <c r="G195" s="7" t="s">
        <v>468</v>
      </c>
    </row>
    <row r="196">
      <c r="A196" s="2" t="s">
        <v>456</v>
      </c>
      <c r="B196" s="2">
        <v>2015.0</v>
      </c>
      <c r="C196" s="2" t="s">
        <v>469</v>
      </c>
      <c r="D196" s="2" t="s">
        <v>89</v>
      </c>
      <c r="F196" s="2" t="s">
        <v>470</v>
      </c>
    </row>
    <row r="197">
      <c r="A197" s="2" t="s">
        <v>456</v>
      </c>
      <c r="B197" s="2">
        <v>2015.0</v>
      </c>
      <c r="C197" s="2" t="s">
        <v>471</v>
      </c>
      <c r="D197" s="2" t="s">
        <v>89</v>
      </c>
      <c r="F197" s="2" t="s">
        <v>470</v>
      </c>
    </row>
    <row r="198">
      <c r="A198" s="2" t="s">
        <v>456</v>
      </c>
      <c r="B198" s="2">
        <v>2015.0</v>
      </c>
      <c r="C198" s="2" t="s">
        <v>472</v>
      </c>
      <c r="D198" s="2" t="s">
        <v>17</v>
      </c>
      <c r="E198" s="2" t="s">
        <v>78</v>
      </c>
      <c r="F198" s="2" t="s">
        <v>473</v>
      </c>
      <c r="G198" s="2" t="s">
        <v>76</v>
      </c>
    </row>
    <row r="199">
      <c r="A199" s="2" t="s">
        <v>456</v>
      </c>
      <c r="B199" s="2">
        <v>2015.0</v>
      </c>
      <c r="C199" s="2" t="s">
        <v>474</v>
      </c>
      <c r="D199" s="2" t="s">
        <v>9</v>
      </c>
      <c r="E199" s="2" t="s">
        <v>475</v>
      </c>
      <c r="F199" s="4" t="str">
        <f>HYPERLINK("https://www.explainxkcd.com/wiki/index.php/Little_Bobby_Tables","XKCD Explained: Little Bobby Tables")</f>
        <v>XKCD Explained: Little Bobby Tables</v>
      </c>
    </row>
    <row r="200">
      <c r="A200" s="2" t="s">
        <v>456</v>
      </c>
      <c r="B200" s="2">
        <v>2015.0</v>
      </c>
      <c r="C200" s="2" t="s">
        <v>476</v>
      </c>
      <c r="D200" s="2" t="s">
        <v>9</v>
      </c>
      <c r="E200" s="2" t="s">
        <v>477</v>
      </c>
      <c r="F200" s="2" t="s">
        <v>478</v>
      </c>
    </row>
    <row r="201">
      <c r="A201" s="2" t="s">
        <v>456</v>
      </c>
      <c r="B201" s="2">
        <v>2015.0</v>
      </c>
      <c r="C201" s="2" t="s">
        <v>479</v>
      </c>
      <c r="D201" s="2" t="s">
        <v>9</v>
      </c>
      <c r="E201" s="2" t="s">
        <v>480</v>
      </c>
      <c r="F201" s="3" t="str">
        <f>HYPERLINK("https://en.wikipedia.org/wiki/Tech_Model_Railroad_Club","Tech Model Railroad Club")</f>
        <v>Tech Model Railroad Club</v>
      </c>
    </row>
    <row r="202">
      <c r="A202" s="2" t="s">
        <v>456</v>
      </c>
      <c r="B202" s="2">
        <v>2015.0</v>
      </c>
      <c r="C202" s="2" t="s">
        <v>481</v>
      </c>
      <c r="D202" s="2" t="s">
        <v>9</v>
      </c>
      <c r="E202" s="2" t="s">
        <v>482</v>
      </c>
      <c r="F202" s="2" t="s">
        <v>483</v>
      </c>
    </row>
    <row r="203">
      <c r="A203" s="2" t="s">
        <v>456</v>
      </c>
      <c r="B203" s="2">
        <v>2015.0</v>
      </c>
      <c r="C203" s="2" t="s">
        <v>484</v>
      </c>
      <c r="D203" s="2" t="s">
        <v>9</v>
      </c>
      <c r="E203" s="2" t="s">
        <v>485</v>
      </c>
      <c r="F203" s="2" t="s">
        <v>486</v>
      </c>
    </row>
    <row r="204">
      <c r="A204" s="7" t="s">
        <v>456</v>
      </c>
      <c r="B204" s="7">
        <v>2015.0</v>
      </c>
      <c r="C204" s="7" t="s">
        <v>487</v>
      </c>
      <c r="D204" s="7" t="s">
        <v>17</v>
      </c>
      <c r="E204" s="7" t="s">
        <v>488</v>
      </c>
      <c r="F204" s="7" t="s">
        <v>489</v>
      </c>
      <c r="G204" s="23" t="str">
        <f>HYPERLINK("http://hyperboria.net/","What is Hyperboria")</f>
        <v>What is Hyperboria</v>
      </c>
      <c r="H204" s="23" t="str">
        <f>HYPERLINK("https://github.com/cjdelisle/cjdns","What is cjdns")</f>
        <v>What is cjdns</v>
      </c>
    </row>
    <row r="205">
      <c r="A205" s="2" t="s">
        <v>456</v>
      </c>
      <c r="B205" s="2">
        <v>2015.0</v>
      </c>
      <c r="C205" s="2" t="s">
        <v>490</v>
      </c>
      <c r="D205" s="2" t="s">
        <v>89</v>
      </c>
      <c r="F205" s="2" t="s">
        <v>455</v>
      </c>
    </row>
    <row r="206">
      <c r="A206" s="2" t="s">
        <v>456</v>
      </c>
      <c r="B206" s="2">
        <v>2015.0</v>
      </c>
      <c r="C206" s="2" t="s">
        <v>491</v>
      </c>
      <c r="D206" s="2" t="s">
        <v>89</v>
      </c>
      <c r="F206" s="2" t="s">
        <v>455</v>
      </c>
    </row>
    <row r="208">
      <c r="A208" s="1" t="s">
        <v>0</v>
      </c>
      <c r="B208" s="1" t="s">
        <v>1</v>
      </c>
      <c r="C208" s="1" t="s">
        <v>2</v>
      </c>
      <c r="D208" s="1" t="s">
        <v>3</v>
      </c>
      <c r="E208" s="1" t="s">
        <v>4</v>
      </c>
      <c r="F208" s="1" t="s">
        <v>5</v>
      </c>
      <c r="G208" s="1" t="s">
        <v>6</v>
      </c>
    </row>
    <row r="209">
      <c r="A209" s="2" t="s">
        <v>492</v>
      </c>
      <c r="B209" s="2">
        <v>2015.0</v>
      </c>
      <c r="C209" s="2" t="s">
        <v>493</v>
      </c>
      <c r="D209" s="2" t="s">
        <v>17</v>
      </c>
      <c r="E209" s="2" t="s">
        <v>494</v>
      </c>
      <c r="F209" s="2" t="s">
        <v>495</v>
      </c>
      <c r="G209" s="3" t="str">
        <f>HYPERLINK("https://github.com/ctfs/write-ups-2015/tree/master/whitehat-contest-10/crypto/crypto100","Writeup and script")</f>
        <v>Writeup and script</v>
      </c>
    </row>
    <row r="210">
      <c r="A210" s="2" t="s">
        <v>492</v>
      </c>
      <c r="B210" s="2">
        <v>2015.0</v>
      </c>
      <c r="C210" s="2" t="s">
        <v>496</v>
      </c>
      <c r="D210" s="2" t="s">
        <v>17</v>
      </c>
      <c r="E210" s="2" t="s">
        <v>497</v>
      </c>
      <c r="F210" s="2" t="s">
        <v>498</v>
      </c>
      <c r="G210" s="3" t="str">
        <f>HYPERLINK("https://en.wikipedia.org/wiki/Shamir%27s_Secret_Sharing","Shamir's Secret Sharing")</f>
        <v>Shamir's Secret Sharing</v>
      </c>
      <c r="H210" s="3" t="str">
        <f>HYPERLINK("https://en.wikipedia.org/wiki/Lagrange_polynomial","Lagrange Polynomial")</f>
        <v>Lagrange Polynomial</v>
      </c>
    </row>
    <row r="211">
      <c r="A211" s="2" t="s">
        <v>492</v>
      </c>
      <c r="B211" s="2">
        <v>2015.0</v>
      </c>
      <c r="C211" s="2" t="s">
        <v>499</v>
      </c>
      <c r="D211" s="2" t="s">
        <v>89</v>
      </c>
      <c r="F211" s="2" t="s">
        <v>99</v>
      </c>
    </row>
    <row r="212">
      <c r="A212" s="2" t="s">
        <v>492</v>
      </c>
      <c r="B212" s="2">
        <v>2015.0</v>
      </c>
      <c r="C212" s="2" t="s">
        <v>500</v>
      </c>
      <c r="D212" s="2" t="s">
        <v>83</v>
      </c>
      <c r="E212" s="2" t="s">
        <v>106</v>
      </c>
      <c r="F212" s="2" t="s">
        <v>501</v>
      </c>
      <c r="G212" s="2" t="s">
        <v>502</v>
      </c>
    </row>
    <row r="213">
      <c r="A213" s="2" t="s">
        <v>492</v>
      </c>
      <c r="B213" s="2">
        <v>2015.0</v>
      </c>
      <c r="C213" s="2" t="s">
        <v>503</v>
      </c>
      <c r="D213" s="2" t="s">
        <v>17</v>
      </c>
      <c r="E213" s="2" t="s">
        <v>106</v>
      </c>
      <c r="F213" s="14" t="s">
        <v>504</v>
      </c>
      <c r="G213" s="2" t="s">
        <v>502</v>
      </c>
    </row>
    <row r="214">
      <c r="A214" s="2" t="s">
        <v>492</v>
      </c>
      <c r="B214" s="2">
        <v>2015.0</v>
      </c>
      <c r="C214" s="2" t="s">
        <v>505</v>
      </c>
      <c r="D214" s="2" t="s">
        <v>89</v>
      </c>
      <c r="F214" s="2" t="s">
        <v>181</v>
      </c>
    </row>
    <row r="215">
      <c r="A215" s="7" t="s">
        <v>492</v>
      </c>
      <c r="B215" s="7">
        <v>2015.0</v>
      </c>
      <c r="C215" s="7" t="s">
        <v>506</v>
      </c>
      <c r="D215" s="7" t="s">
        <v>17</v>
      </c>
      <c r="E215" s="7" t="s">
        <v>373</v>
      </c>
      <c r="F215" s="38" t="s">
        <v>507</v>
      </c>
      <c r="G215" s="7" t="s">
        <v>508</v>
      </c>
      <c r="H215" s="22"/>
    </row>
    <row r="216">
      <c r="A216" s="2" t="s">
        <v>492</v>
      </c>
      <c r="B216" s="2">
        <v>2015.0</v>
      </c>
      <c r="C216" s="2" t="s">
        <v>509</v>
      </c>
      <c r="D216" s="2" t="s">
        <v>83</v>
      </c>
      <c r="E216" s="2" t="s">
        <v>373</v>
      </c>
      <c r="F216" s="2" t="s">
        <v>510</v>
      </c>
      <c r="G216" s="2" t="s">
        <v>511</v>
      </c>
    </row>
    <row r="217">
      <c r="A217" s="2" t="s">
        <v>492</v>
      </c>
      <c r="B217" s="2">
        <v>2015.0</v>
      </c>
      <c r="C217" s="2" t="s">
        <v>512</v>
      </c>
      <c r="D217" s="2" t="s">
        <v>89</v>
      </c>
      <c r="F217" s="2" t="s">
        <v>513</v>
      </c>
    </row>
    <row r="218">
      <c r="A218" s="2" t="s">
        <v>492</v>
      </c>
      <c r="B218" s="2">
        <v>2015.0</v>
      </c>
      <c r="C218" s="2" t="s">
        <v>514</v>
      </c>
      <c r="D218" s="2" t="s">
        <v>89</v>
      </c>
      <c r="F218" s="2" t="s">
        <v>455</v>
      </c>
    </row>
    <row r="219">
      <c r="A219" s="2" t="s">
        <v>492</v>
      </c>
      <c r="B219" s="2">
        <v>2015.0</v>
      </c>
      <c r="C219" s="2" t="s">
        <v>515</v>
      </c>
      <c r="D219" s="2" t="s">
        <v>89</v>
      </c>
      <c r="F219" s="2" t="s">
        <v>455</v>
      </c>
    </row>
    <row r="220">
      <c r="A220" s="2" t="s">
        <v>492</v>
      </c>
      <c r="B220" s="2">
        <v>2015.0</v>
      </c>
      <c r="C220" s="2" t="s">
        <v>516</v>
      </c>
      <c r="D220" s="2" t="s">
        <v>89</v>
      </c>
      <c r="F220" s="2" t="s">
        <v>455</v>
      </c>
    </row>
    <row r="221">
      <c r="A221" s="2" t="s">
        <v>492</v>
      </c>
      <c r="B221" s="2">
        <v>2015.0</v>
      </c>
      <c r="C221" s="2" t="s">
        <v>517</v>
      </c>
      <c r="D221" s="2" t="s">
        <v>89</v>
      </c>
      <c r="F221" s="2" t="s">
        <v>455</v>
      </c>
    </row>
    <row r="223">
      <c r="A223" s="1" t="s">
        <v>0</v>
      </c>
      <c r="B223" s="1" t="s">
        <v>1</v>
      </c>
      <c r="C223" s="1" t="s">
        <v>2</v>
      </c>
      <c r="D223" s="1" t="s">
        <v>3</v>
      </c>
      <c r="E223" s="1" t="s">
        <v>4</v>
      </c>
      <c r="F223" s="1" t="s">
        <v>5</v>
      </c>
      <c r="G223" s="1" t="s">
        <v>6</v>
      </c>
    </row>
    <row r="224">
      <c r="A224" s="2" t="s">
        <v>518</v>
      </c>
      <c r="B224" s="2">
        <v>2015.0</v>
      </c>
      <c r="C224" s="2" t="s">
        <v>519</v>
      </c>
      <c r="D224" s="2" t="s">
        <v>89</v>
      </c>
      <c r="F224" s="2" t="s">
        <v>520</v>
      </c>
    </row>
    <row r="225">
      <c r="A225" s="2" t="s">
        <v>518</v>
      </c>
      <c r="B225" s="2">
        <v>2015.0</v>
      </c>
      <c r="C225" s="2" t="s">
        <v>521</v>
      </c>
      <c r="D225" s="2" t="s">
        <v>89</v>
      </c>
      <c r="F225" s="2" t="s">
        <v>99</v>
      </c>
    </row>
    <row r="226">
      <c r="A226" s="2" t="s">
        <v>518</v>
      </c>
      <c r="B226" s="2">
        <v>2015.0</v>
      </c>
      <c r="C226" s="2" t="s">
        <v>522</v>
      </c>
      <c r="D226" s="2" t="s">
        <v>89</v>
      </c>
      <c r="F226" s="2" t="s">
        <v>520</v>
      </c>
    </row>
    <row r="227">
      <c r="A227" s="2" t="s">
        <v>518</v>
      </c>
      <c r="B227" s="2">
        <v>2015.0</v>
      </c>
      <c r="C227" s="2" t="s">
        <v>523</v>
      </c>
      <c r="D227" s="2" t="s">
        <v>89</v>
      </c>
      <c r="F227" s="2" t="s">
        <v>520</v>
      </c>
    </row>
    <row r="228">
      <c r="A228" s="2" t="s">
        <v>518</v>
      </c>
      <c r="B228" s="2">
        <v>2015.0</v>
      </c>
      <c r="C228" s="2" t="s">
        <v>524</v>
      </c>
      <c r="D228" s="2" t="s">
        <v>17</v>
      </c>
      <c r="E228" s="2" t="s">
        <v>525</v>
      </c>
      <c r="F228" s="2" t="s">
        <v>526</v>
      </c>
      <c r="G228" s="2" t="s">
        <v>527</v>
      </c>
    </row>
    <row r="229">
      <c r="A229" s="2" t="s">
        <v>518</v>
      </c>
      <c r="B229" s="2">
        <v>2015.0</v>
      </c>
      <c r="C229" s="2" t="s">
        <v>528</v>
      </c>
      <c r="D229" s="2" t="s">
        <v>17</v>
      </c>
      <c r="E229" s="2" t="s">
        <v>24</v>
      </c>
      <c r="F229" s="2" t="s">
        <v>529</v>
      </c>
      <c r="G229" s="2" t="s">
        <v>530</v>
      </c>
    </row>
    <row r="230">
      <c r="A230" s="2" t="s">
        <v>518</v>
      </c>
      <c r="B230" s="2">
        <v>2015.0</v>
      </c>
      <c r="C230" s="2" t="s">
        <v>531</v>
      </c>
      <c r="D230" s="2" t="s">
        <v>17</v>
      </c>
      <c r="E230" s="2" t="s">
        <v>373</v>
      </c>
      <c r="F230" s="2" t="s">
        <v>532</v>
      </c>
      <c r="G230" s="3" t="str">
        <f>HYPERLINK("https://www.virustotal.com/en/ip-address/222.255.46.146/information/","VirusTotal IP Stats")</f>
        <v>VirusTotal IP Stats</v>
      </c>
      <c r="H230" s="3" t="str">
        <f>HYPERLINK("https://github.com/alex/python-decompiler","Python - Decompiler")</f>
        <v>Python - Decompiler</v>
      </c>
    </row>
    <row r="231">
      <c r="A231" s="2" t="s">
        <v>518</v>
      </c>
      <c r="B231" s="2">
        <v>2015.0</v>
      </c>
      <c r="C231" s="2" t="s">
        <v>533</v>
      </c>
      <c r="D231" s="2" t="s">
        <v>89</v>
      </c>
      <c r="F231" s="2" t="s">
        <v>534</v>
      </c>
    </row>
    <row r="232">
      <c r="A232" s="2" t="s">
        <v>518</v>
      </c>
      <c r="B232" s="2">
        <v>2015.0</v>
      </c>
      <c r="C232" s="2" t="s">
        <v>535</v>
      </c>
      <c r="D232" s="2" t="s">
        <v>89</v>
      </c>
      <c r="F232" s="2" t="s">
        <v>536</v>
      </c>
      <c r="G232" s="2"/>
    </row>
    <row r="233">
      <c r="A233" s="2" t="s">
        <v>518</v>
      </c>
      <c r="B233" s="2">
        <v>2015.0</v>
      </c>
      <c r="C233" s="2" t="s">
        <v>537</v>
      </c>
      <c r="D233" s="2" t="s">
        <v>89</v>
      </c>
      <c r="F233" s="2" t="s">
        <v>536</v>
      </c>
    </row>
    <row r="234">
      <c r="A234" s="2" t="s">
        <v>518</v>
      </c>
      <c r="B234" s="2">
        <v>2015.0</v>
      </c>
      <c r="C234" s="2" t="s">
        <v>538</v>
      </c>
      <c r="D234" s="2" t="s">
        <v>89</v>
      </c>
      <c r="F234" s="2" t="s">
        <v>181</v>
      </c>
    </row>
    <row r="235">
      <c r="A235" s="2" t="s">
        <v>518</v>
      </c>
      <c r="B235" s="2">
        <v>2015.0</v>
      </c>
      <c r="C235" s="2" t="s">
        <v>539</v>
      </c>
      <c r="D235" s="2" t="s">
        <v>89</v>
      </c>
      <c r="F235" s="2" t="s">
        <v>181</v>
      </c>
    </row>
    <row r="236">
      <c r="A236" s="2" t="s">
        <v>518</v>
      </c>
      <c r="B236" s="2">
        <v>2015.0</v>
      </c>
      <c r="C236" s="2" t="s">
        <v>540</v>
      </c>
      <c r="D236" s="2" t="s">
        <v>17</v>
      </c>
      <c r="E236" s="2" t="s">
        <v>84</v>
      </c>
      <c r="F236" s="2" t="s">
        <v>541</v>
      </c>
      <c r="G236" s="3" t="str">
        <f>HYPERLINK("https://github.com/ByteBandits/writeups/blob/master/whitehat-grand-prix-quals-2015/reversing/dong%20wan/sudhackar/README.md","writeup and script")</f>
        <v>writeup and script</v>
      </c>
      <c r="H236" s="2" t="s">
        <v>542</v>
      </c>
    </row>
    <row r="237">
      <c r="A237" s="2" t="s">
        <v>518</v>
      </c>
      <c r="B237" s="2">
        <v>2015.0</v>
      </c>
      <c r="C237" s="2" t="s">
        <v>543</v>
      </c>
      <c r="D237" s="2" t="s">
        <v>83</v>
      </c>
      <c r="E237" s="2" t="s">
        <v>446</v>
      </c>
      <c r="F237" s="2" t="s">
        <v>544</v>
      </c>
      <c r="G237" s="2" t="s">
        <v>545</v>
      </c>
      <c r="H237" s="2" t="s">
        <v>176</v>
      </c>
      <c r="I237" s="3" t="str">
        <f>HYPERLINK("http://uaf.io/reverse%20engineering/2015/07/25/WhiteHat-Contest-10-RE-300.html","writeup and script")</f>
        <v>writeup and script</v>
      </c>
    </row>
    <row r="238">
      <c r="A238" s="2" t="s">
        <v>518</v>
      </c>
      <c r="B238" s="2">
        <v>2015.0</v>
      </c>
      <c r="C238" s="2" t="s">
        <v>546</v>
      </c>
      <c r="D238" s="2" t="s">
        <v>89</v>
      </c>
      <c r="F238" s="2" t="s">
        <v>547</v>
      </c>
    </row>
    <row r="239">
      <c r="A239" s="2" t="s">
        <v>518</v>
      </c>
      <c r="B239" s="2">
        <v>2015.0</v>
      </c>
      <c r="C239" s="2" t="s">
        <v>548</v>
      </c>
      <c r="D239" s="2" t="s">
        <v>83</v>
      </c>
      <c r="E239" s="2" t="s">
        <v>549</v>
      </c>
      <c r="F239" s="17" t="s">
        <v>550</v>
      </c>
      <c r="G239" s="2" t="s">
        <v>545</v>
      </c>
    </row>
    <row r="240">
      <c r="A240" s="2" t="s">
        <v>518</v>
      </c>
      <c r="B240" s="2">
        <v>2015.0</v>
      </c>
      <c r="C240" s="2" t="s">
        <v>551</v>
      </c>
      <c r="D240" s="2" t="s">
        <v>89</v>
      </c>
      <c r="F240" s="2" t="s">
        <v>547</v>
      </c>
    </row>
    <row r="241">
      <c r="A241" s="2" t="s">
        <v>518</v>
      </c>
      <c r="B241" s="2">
        <v>2015.0</v>
      </c>
      <c r="C241" s="2" t="s">
        <v>552</v>
      </c>
      <c r="D241" s="2" t="s">
        <v>89</v>
      </c>
      <c r="F241" s="2" t="s">
        <v>547</v>
      </c>
    </row>
  </sheetData>
  <hyperlinks>
    <hyperlink r:id="rId1" ref="G2"/>
    <hyperlink r:id="rId2" ref="H2"/>
    <hyperlink r:id="rId3" ref="G4"/>
    <hyperlink r:id="rId4" ref="G5"/>
    <hyperlink r:id="rId5" ref="G8"/>
    <hyperlink r:id="rId6" ref="F10"/>
    <hyperlink r:id="rId7" ref="G11"/>
    <hyperlink r:id="rId8" ref="F13"/>
    <hyperlink r:id="rId9" ref="F14"/>
    <hyperlink r:id="rId10" ref="F15"/>
    <hyperlink r:id="rId11" ref="F16"/>
    <hyperlink r:id="rId12" ref="F17"/>
    <hyperlink r:id="rId13" ref="F19"/>
    <hyperlink r:id="rId14" ref="F20"/>
    <hyperlink r:id="rId15" ref="F21"/>
    <hyperlink r:id="rId16" ref="F22"/>
    <hyperlink r:id="rId17" ref="F23"/>
    <hyperlink r:id="rId18" ref="F24"/>
    <hyperlink r:id="rId19" ref="F25"/>
    <hyperlink r:id="rId20" ref="F26"/>
    <hyperlink r:id="rId21" ref="G27"/>
    <hyperlink r:id="rId22" location="Simple_File_Transfer_Protocol" ref="G30"/>
    <hyperlink r:id="rId23" ref="H30"/>
    <hyperlink r:id="rId24" ref="H31"/>
    <hyperlink r:id="rId25" ref="G44"/>
    <hyperlink r:id="rId26" ref="H44"/>
    <hyperlink r:id="rId27" ref="G49"/>
    <hyperlink r:id="rId28" ref="G56"/>
    <hyperlink r:id="rId29" ref="G63"/>
    <hyperlink r:id="rId30" ref="G64"/>
    <hyperlink r:id="rId31" ref="G65"/>
    <hyperlink r:id="rId32" ref="G67"/>
    <hyperlink r:id="rId33" ref="G68"/>
    <hyperlink r:id="rId34" ref="G69"/>
    <hyperlink r:id="rId35" ref="G75"/>
    <hyperlink r:id="rId36" ref="H77"/>
    <hyperlink r:id="rId37" ref="H78"/>
    <hyperlink r:id="rId38" ref="G88"/>
    <hyperlink r:id="rId39" ref="G92"/>
    <hyperlink r:id="rId40" ref="G100"/>
    <hyperlink r:id="rId41" ref="H100"/>
    <hyperlink r:id="rId42" ref="G109"/>
    <hyperlink r:id="rId43" ref="G110"/>
    <hyperlink r:id="rId44" ref="G111"/>
    <hyperlink r:id="rId45" ref="G115"/>
    <hyperlink r:id="rId46" location="13663945" ref="G117"/>
    <hyperlink r:id="rId47" ref="F122"/>
    <hyperlink r:id="rId48" ref="G123"/>
    <hyperlink r:id="rId49" ref="H123"/>
    <hyperlink r:id="rId50" ref="I123"/>
    <hyperlink r:id="rId51" ref="J123"/>
    <hyperlink r:id="rId52" ref="G125"/>
    <hyperlink r:id="rId53" ref="F126"/>
    <hyperlink r:id="rId54" ref="G127"/>
    <hyperlink r:id="rId55" ref="G129"/>
    <hyperlink r:id="rId56" ref="G131"/>
    <hyperlink r:id="rId57" ref="G132"/>
    <hyperlink r:id="rId58" ref="G142"/>
    <hyperlink r:id="rId59" ref="G144"/>
    <hyperlink r:id="rId60" ref="H144"/>
    <hyperlink r:id="rId61" ref="G147"/>
    <hyperlink r:id="rId62" ref="G148"/>
    <hyperlink r:id="rId63" ref="H148"/>
    <hyperlink r:id="rId64" ref="G149"/>
    <hyperlink r:id="rId65" ref="H149"/>
    <hyperlink r:id="rId66" ref="I149"/>
    <hyperlink r:id="rId67" ref="H150"/>
    <hyperlink r:id="rId68" ref="G155"/>
    <hyperlink r:id="rId69" ref="G156"/>
    <hyperlink r:id="rId70" ref="H156"/>
    <hyperlink r:id="rId71" ref="H157"/>
    <hyperlink r:id="rId72" ref="G161"/>
    <hyperlink r:id="rId73" ref="H161"/>
    <hyperlink r:id="rId74" ref="G162"/>
    <hyperlink r:id="rId75" ref="E163"/>
    <hyperlink r:id="rId76" ref="G163"/>
    <hyperlink r:id="rId77" ref="G164"/>
    <hyperlink r:id="rId78" ref="G166"/>
    <hyperlink r:id="rId79" ref="G170"/>
    <hyperlink r:id="rId80" ref="H170"/>
    <hyperlink r:id="rId81" ref="G171"/>
    <hyperlink r:id="rId82" ref="G172"/>
    <hyperlink r:id="rId83" ref="G173"/>
    <hyperlink r:id="rId84" ref="G174"/>
    <hyperlink r:id="rId85" ref="G177"/>
    <hyperlink r:id="rId86" ref="H177"/>
    <hyperlink r:id="rId87" ref="I177"/>
    <hyperlink r:id="rId88" ref="G181"/>
    <hyperlink r:id="rId89" ref="H181"/>
    <hyperlink r:id="rId90" ref="G182"/>
    <hyperlink r:id="rId91" ref="G183"/>
    <hyperlink r:id="rId92" ref="I183"/>
    <hyperlink r:id="rId93" ref="J183"/>
    <hyperlink r:id="rId94" ref="H185"/>
    <hyperlink r:id="rId95" ref="F199"/>
    <hyperlink r:id="rId96" ref="F201"/>
    <hyperlink r:id="rId97" ref="G204"/>
    <hyperlink r:id="rId98" ref="H204"/>
    <hyperlink r:id="rId99" ref="G209"/>
    <hyperlink r:id="rId100" ref="G210"/>
    <hyperlink r:id="rId101" ref="H210"/>
    <hyperlink r:id="rId102" ref="G230"/>
    <hyperlink r:id="rId103" ref="H230"/>
    <hyperlink r:id="rId104" ref="G236"/>
    <hyperlink r:id="rId105" ref="I237"/>
  </hyperlinks>
  <drawing r:id="rId106"/>
</worksheet>
</file>