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<sst xmlns="http://schemas.openxmlformats.org/spreadsheetml/2006/main" count="308" uniqueCount="162">
  <si>
    <t>source</t>
  </si>
  <si>
    <t>year</t>
  </si>
  <si>
    <t>id</t>
  </si>
  <si>
    <t>level</t>
  </si>
  <si>
    <t>code</t>
  </si>
  <si>
    <t>solution/vulnerabilty</t>
  </si>
  <si>
    <t>Tools / Libs</t>
  </si>
  <si>
    <t>trend micro</t>
  </si>
  <si>
    <t>Defensive 100</t>
  </si>
  <si>
    <t>medium</t>
  </si>
  <si>
    <t>x64 elf</t>
  </si>
  <si>
    <t>Binary is just a dropper for an encrypted payload. Execute the dropper in a debugger to grab the payload then execute the payload on bare metal to get the flag (or patch the VM check in the binary) (reversing)</t>
  </si>
  <si>
    <t>Hopper, Ida, Radare2, pwntools</t>
  </si>
  <si>
    <t>defensive 200</t>
  </si>
  <si>
    <t>hard</t>
  </si>
  <si>
    <t>X86 EXE</t>
  </si>
  <si>
    <t>Connect to Trend Micro Server with user agent TMCTF2015-13106 and cookie set to 'get_cookie("g1v3m3k3y=1")' and make a GET request to Trend Micro page to retrieve the necessary key buffer needed to execute the binary (reversing)</t>
  </si>
  <si>
    <t>defensive 300</t>
  </si>
  <si>
    <t>.pcap</t>
  </si>
  <si>
    <t>Use the Chopshop framework and the provided .py file to dump the stolen data to retrieve the flag</t>
  </si>
  <si>
    <t>offensive 100</t>
  </si>
  <si>
    <t>none</t>
  </si>
  <si>
    <t xml:space="preserve">Web app uses SHA-1 of login time to create a session ID. Causing Sessions to be overwritten. Connect with a forged cookie containing the timestamp of the admins login time. You must login during the same second but before the admin connects to get the flag (web) </t>
  </si>
  <si>
    <t xml:space="preserve"> </t>
  </si>
  <si>
    <t>offensive 200</t>
  </si>
  <si>
    <t>Java</t>
  </si>
  <si>
    <t>Used Xposed Android Framwork to hook into the primary methods and control execution flow. (reversing)</t>
  </si>
  <si>
    <t>Xposed Android Framework, Genymotion, Jd-gui, XPosed, Android Visual Studio</t>
  </si>
  <si>
    <t>others 100</t>
  </si>
  <si>
    <t>PDF</t>
  </si>
  <si>
    <t>Several PDF data values need to be restored before the PDF will open. Use PDF Walker to do this (forensics)</t>
  </si>
  <si>
    <t>crypto 100</t>
  </si>
  <si>
    <t>RSA</t>
  </si>
  <si>
    <t>There is a missing bit in the 'n' value. The correct value 'n' ends with 7709. Use sage to factorize the number</t>
  </si>
  <si>
    <t>Sage</t>
  </si>
  <si>
    <t>crypto 200</t>
  </si>
  <si>
    <t>AES IV</t>
  </si>
  <si>
    <t>key is missing 2 chars from it. Pad the key and reverse AES-CBC to retrieve the flag</t>
  </si>
  <si>
    <t>crypto 300</t>
  </si>
  <si>
    <t>hard?</t>
  </si>
  <si>
    <t>AES-CBC</t>
  </si>
  <si>
    <t xml:space="preserve">I hope you liked National Treasure, because you're going hunting for an RSA key. </t>
  </si>
  <si>
    <t>crypto 500</t>
  </si>
  <si>
    <t>Base 64</t>
  </si>
  <si>
    <t>Write a simple program containing a BASE64 Char set and an 'allowed' charset. generate two random strings of length 1 - 9999 from the allowed array. Then check the chars, if they match add them to the matching array. Break when no more matching pairs are produced (crypto)</t>
  </si>
  <si>
    <t>misc 100</t>
  </si>
  <si>
    <t>easy</t>
  </si>
  <si>
    <t>Solve the provided crossword puzzle for the flag (misc)</t>
  </si>
  <si>
    <t>misc 300</t>
  </si>
  <si>
    <t>python</t>
  </si>
  <si>
    <t>Write a python script to solve the 500 captchas (programming)</t>
  </si>
  <si>
    <t>Py image library, pytesseract, tesseracta</t>
  </si>
  <si>
    <t>programming 100</t>
  </si>
  <si>
    <t>Write a script to click the different color square (programming)</t>
  </si>
  <si>
    <t>programming 200</t>
  </si>
  <si>
    <t>calculate what is sent to you, numbers, letters, roman figures... ect (programming)</t>
  </si>
  <si>
    <t>programming 300</t>
  </si>
  <si>
    <t>Parse the maze and solve it before you run out of energy (programming)</t>
  </si>
  <si>
    <t>programming 500</t>
  </si>
  <si>
    <t xml:space="preserve">Write a script to calculate the probability of winning a blackjack game given specific odds. </t>
  </si>
  <si>
    <t>ASIS Quals CTF</t>
  </si>
  <si>
    <t>angler</t>
  </si>
  <si>
    <t>transposition cipher</t>
  </si>
  <si>
    <t>Cipher forms blocks of 3 characters. Find the correct permutation P of lenth L that will reorganize the letters to form a valid flag (crypto)</t>
  </si>
  <si>
    <t>cross check</t>
  </si>
  <si>
    <t>Message is split using 3 different RSA keys. However you can find the primes of the next two keys fairly easily. From there it's just a case of factorizaion using the fermat method (crypto)</t>
  </si>
  <si>
    <t>FalseCrypt</t>
  </si>
  <si>
    <t>NTRU</t>
  </si>
  <si>
    <t>Bruteforce the polynomials responsible for encrypting the message</t>
  </si>
  <si>
    <t>Golden Metal</t>
  </si>
  <si>
    <t>Use Msieve to factor the large primes then write a simple script to decrypt the text</t>
  </si>
  <si>
    <t>Qrypt</t>
  </si>
  <si>
    <t>unknown</t>
  </si>
  <si>
    <t>NO WRITEUP - No links (crypto)</t>
  </si>
  <si>
    <t>Simple Algorithm</t>
  </si>
  <si>
    <t>Very large integer</t>
  </si>
  <si>
    <t>Bruteforce the message according to the provided algorithm</t>
  </si>
  <si>
    <t>Broken Heart</t>
  </si>
  <si>
    <t>Carve the 23 portions of the image out of the pcap, string them together and replace the missing 13 bytes of the file with the necessary PNG header</t>
  </si>
  <si>
    <t>CheckMe</t>
  </si>
  <si>
    <t>NO WRITEUP - No links (forensics)</t>
  </si>
  <si>
    <t>Task Dump</t>
  </si>
  <si>
    <t>Virtual Box .Sav file</t>
  </si>
  <si>
    <t xml:space="preserve">Restore the .sav VM then use a memory scraper to pull the needed code from memory. Execute the code and you'll get the flag </t>
  </si>
  <si>
    <t>Keka Bomb</t>
  </si>
  <si>
    <t>7z archive</t>
  </si>
  <si>
    <t>Keep extracting each archive with the unique CRC until you reach bomb_08 then run 'strings' against the file</t>
  </si>
  <si>
    <t>linux command: 'strings'</t>
  </si>
  <si>
    <t>Must See Iran</t>
  </si>
  <si>
    <t>My Ped</t>
  </si>
  <si>
    <t>Binary</t>
  </si>
  <si>
    <t>Compile a copy of Zpaq and use it to unarchive the 17 missing parts of the flag (forensics)</t>
  </si>
  <si>
    <t>Zrypt</t>
  </si>
  <si>
    <t>Find the SHA-1 inside of the zip, google it to get plaintext to use in our plaintext attack against the archive. Once you have the partial plaintext it is possible to crack the archives using Pkcrack</t>
  </si>
  <si>
    <t>grids</t>
  </si>
  <si>
    <t>Any</t>
  </si>
  <si>
    <t>given a set of points you must write a script to calculate the largest 2d polygon that takes up maximum surface aera (programming)</t>
  </si>
  <si>
    <t>Auth-ng</t>
  </si>
  <si>
    <t>NO WRITEUP - No links (pwn)</t>
  </si>
  <si>
    <t xml:space="preserve">Math Sequence </t>
  </si>
  <si>
    <t>pretty advanced use after free vunerablility (pwn)</t>
  </si>
  <si>
    <t>Saw this - 1</t>
  </si>
  <si>
    <t>x86 elf</t>
  </si>
  <si>
    <t>leak the seed() using an off-by-one vunerability and guess the numbers (pwn)</t>
  </si>
  <si>
    <t>Saw this - 2</t>
  </si>
  <si>
    <t xml:space="preserve">Using the previous off-by-one vunerability, leak the stack canary using a format string then use a ROP gadget to execute /bin/sh </t>
  </si>
  <si>
    <t>Shellc0de</t>
  </si>
  <si>
    <t>shellcode</t>
  </si>
  <si>
    <t>Stuck inside a shellcode jail, execute your own to break out and get the flag</t>
  </si>
  <si>
    <t>ASIS Card</t>
  </si>
  <si>
    <t>NO WRITEUP - No links (reversing)</t>
  </si>
  <si>
    <t>Dark</t>
  </si>
  <si>
    <t>Run the algorithm in reverse to retrieve the proper encoding (reversing)</t>
  </si>
  <si>
    <t>KeyLead</t>
  </si>
  <si>
    <t>NOP the victory condition checks to get the flag (reversing)</t>
  </si>
  <si>
    <t>leach</t>
  </si>
  <si>
    <t>Patch the part of the program that plays pong to get the flag (reversing)</t>
  </si>
  <si>
    <t>IDA, Hopper, Radare2, Ht Tools</t>
  </si>
  <si>
    <t>Selfie</t>
  </si>
  <si>
    <t>First part of the flag is printed through normal execution. The second part of the flag is actually hidden in a second executable embedded in the first. Extract the buffer and iterate over it in its entirety testing the index against a ported version of the sitoor function (reversing)</t>
  </si>
  <si>
    <t>Tera</t>
  </si>
  <si>
    <t>Binary tries to download incredibly large file, use curl to forge an http header to grab the necessary data at the offsets required (reversing)</t>
  </si>
  <si>
    <t>blind</t>
  </si>
  <si>
    <t>PNG</t>
  </si>
  <si>
    <t>There is Brainloller code hidden in the blue pixils of the image. 240 = &gt; and 241 = &gt;. Translate the code and run the resulting bf code</t>
  </si>
  <si>
    <t>stegosolve</t>
  </si>
  <si>
    <t>Number pi</t>
  </si>
  <si>
    <t>Install PI-FS and mount the file system -&gt; open the flagbin to retrieve the flag (forensics)</t>
  </si>
  <si>
    <t>bonus point</t>
  </si>
  <si>
    <t>Bonus points for the team that submits the most interesting tools, codes, bugs...ect (misc)</t>
  </si>
  <si>
    <t>launch printer</t>
  </si>
  <si>
    <t>How do you call a printer from the command line? (misc)</t>
  </si>
  <si>
    <t>Survey</t>
  </si>
  <si>
    <t>Take the Survey (misc)</t>
  </si>
  <si>
    <t>What's example flag?</t>
  </si>
  <si>
    <t>find the example flag (misc)</t>
  </si>
  <si>
    <t>best photo</t>
  </si>
  <si>
    <t>SQL</t>
  </si>
  <si>
    <t>Upload a photo with an SQL injection in the metadata -&gt; repeat the process to retrieve the flag (web)</t>
  </si>
  <si>
    <t>Secret Message</t>
  </si>
  <si>
    <t>PHP</t>
  </si>
  <si>
    <t>Webapp uses php mail() to send messages, add yourself to the email under bcc to recieve a copy and admin credentials. Log into the website as admin to retrieve flag (web)</t>
  </si>
  <si>
    <t>linux command: 'curl'</t>
  </si>
  <si>
    <t>Strange Authen</t>
  </si>
  <si>
    <t>Robots.txt contains a path to a .pcap which contains important data, use one of the logins from the pcap and bruteforce the password. Login to retrieve flag</t>
  </si>
  <si>
    <t>ASIS Finals CTF</t>
  </si>
  <si>
    <t>10-sed</t>
  </si>
  <si>
    <t>DES</t>
  </si>
  <si>
    <t>http://blog.squareroots.de/en/2015/10/asis-ctf-finals-2015-10-sed-crypto-175/</t>
  </si>
  <si>
    <t>RSASR</t>
  </si>
  <si>
    <t>Factorize the RSA key using a backtrack algorithm (crypro)</t>
  </si>
  <si>
    <t>bodu</t>
  </si>
  <si>
    <t>Use the Boneh Durfree attack to crack the ciphertext</t>
  </si>
  <si>
    <t>giloph</t>
  </si>
  <si>
    <t>TLSv1.2 - SSL</t>
  </si>
  <si>
    <t xml:space="preserve">basis of the attack is a flaw in Diffe-Hellman where your 'P' is vunerable if not chosen properly </t>
  </si>
  <si>
    <t>honeywall</t>
  </si>
  <si>
    <t>https://kt.pe/blog/2015/10/asis-2015-finals-honeywall/</t>
  </si>
  <si>
    <t>simple</t>
  </si>
  <si>
    <t>XOR</t>
  </si>
  <si>
    <t>use python to print out a possible list of XOR words, translate the list by hand</t>
  </si>
  <si>
    <t>the last survivor</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</si>
</sst>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name val="Arial"/>
    </font>
    <font>
      <name val="Arial"/>
    </font>
    <font/>
    <font>
      <u/>
      <color rgb="FF0000FF"/>
    </font>
    <font>
      <u/>
      <color rgb="FF0000FF"/>
    </font>
    <font>
      <u/>
      <color rgb="FF0000FF"/>
    </font>
    <font>
      <u/>
      <color rgb="FF0000FF"/>
    </font>
    <font>
      <u/>
      <color rgb="FF0000FF"/>
    </font>
    <font>
      <u/>
      <color rgb="FF0000FF"/>
    </font>
  </fonts>
  <fills count="6">
    <fill>
      <patternFill patternType="none"/>
    </fill>
    <fill>
      <patternFill patternType="lightGray"/>
    </fill>
    <fill>
      <patternFill patternType="solid">
        <fgColor rgb="FF6D9EEB"/>
        <bgColor rgb="FF6D9EEB"/>
      </patternFill>
    </fill>
    <fill>
      <patternFill patternType="solid">
        <fgColor rgb="FFC27BA0"/>
        <bgColor rgb="FFC27BA0"/>
      </patternFill>
    </fill>
    <fill>
      <patternFill patternType="solid">
        <fgColor rgb="FF4A86E8"/>
        <bgColor rgb="FF4A86E8"/>
      </patternFill>
    </fill>
    <fill>
      <patternFill patternType="solid">
        <fgColor rgb="FFA64D79"/>
        <bgColor rgb="FFA64D79"/>
      </patternFill>
    </fill>
  </fills>
  <borders count="1">
    <border>
      <left/>
      <right/>
      <top/>
      <bottom/>
    </border>
  </borders>
  <cellStyleXfs count="1">
    <xf borderId="0" fillId="0" fontId="0" numFmtId="0" applyAlignment="1" applyFont="1"/>
  </cellStyleXfs>
  <cellXfs count="22">
    <xf borderId="0" fillId="0" fontId="0" numFmtId="0" xfId="0" applyAlignment="1" applyFont="1">
      <alignment/>
    </xf>
    <xf borderId="0" fillId="0" fontId="1" numFmtId="0" xfId="0" applyAlignment="1" applyFont="1">
      <alignment horizontal="center"/>
    </xf>
    <xf borderId="0" fillId="0" fontId="1" numFmtId="0" xfId="0" applyAlignment="1" applyFont="1">
      <alignment/>
    </xf>
    <xf borderId="0" fillId="2" fontId="2" numFmtId="0" xfId="0" applyAlignment="1" applyFill="1" applyFont="1">
      <alignment/>
    </xf>
    <xf borderId="0" fillId="2" fontId="2" numFmtId="0" xfId="0" applyAlignment="1" applyFont="1">
      <alignment horizontal="right"/>
    </xf>
    <xf borderId="0" fillId="2" fontId="2" numFmtId="0" xfId="0" applyAlignment="1" applyFont="1">
      <alignment/>
    </xf>
    <xf borderId="0" fillId="2" fontId="3" numFmtId="0" xfId="0" applyFont="1"/>
    <xf borderId="0" fillId="3" fontId="3" numFmtId="0" xfId="0" applyAlignment="1" applyFill="1" applyFont="1">
      <alignment/>
    </xf>
    <xf borderId="0" fillId="3" fontId="2" numFmtId="0" xfId="0" applyAlignment="1" applyFont="1">
      <alignment/>
    </xf>
    <xf borderId="0" fillId="3" fontId="3" numFmtId="0" xfId="0" applyFont="1"/>
    <xf borderId="0" fillId="4" fontId="3" numFmtId="0" xfId="0" applyAlignment="1" applyFill="1" applyFont="1">
      <alignment/>
    </xf>
    <xf borderId="0" fillId="4" fontId="4" numFmtId="0" xfId="0" applyFont="1"/>
    <xf borderId="0" fillId="0" fontId="3" numFmtId="0" xfId="0" applyAlignment="1" applyFont="1">
      <alignment/>
    </xf>
    <xf borderId="0" fillId="0" fontId="5" numFmtId="0" xfId="0" applyFont="1"/>
    <xf borderId="0" fillId="0" fontId="3" numFmtId="0" xfId="0" applyAlignment="1" applyFont="1">
      <alignment/>
    </xf>
    <xf borderId="0" fillId="0" fontId="3" numFmtId="0" xfId="0" applyFont="1"/>
    <xf borderId="0" fillId="0" fontId="6" numFmtId="0" xfId="0" applyAlignment="1" applyFont="1">
      <alignment/>
    </xf>
    <xf borderId="0" fillId="4" fontId="3" numFmtId="0" xfId="0" applyFont="1"/>
    <xf borderId="0" fillId="0" fontId="7" numFmtId="0" xfId="0" applyAlignment="1" applyFont="1">
      <alignment/>
    </xf>
    <xf borderId="0" fillId="5" fontId="3" numFmtId="0" xfId="0" applyAlignment="1" applyFill="1" applyFont="1">
      <alignment/>
    </xf>
    <xf borderId="0" fillId="5" fontId="8" numFmtId="0" xfId="0" applyFont="1"/>
    <xf borderId="0" fillId="3" fontId="9"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kt.pe/blog/2015/10/asis-2015-finals-honeywall/" TargetMode="External"/><Relationship Id="rId20" Type="http://schemas.openxmlformats.org/officeDocument/2006/relationships/hyperlink" Target="https://www.unix-ag.uni-kl.de/~conrad/krypto/pkcrack.html" TargetMode="External"/><Relationship Id="rId41" Type="http://schemas.openxmlformats.org/officeDocument/2006/relationships/drawing" Target="../drawings/drawing1.xml"/><Relationship Id="rId22" Type="http://schemas.openxmlformats.org/officeDocument/2006/relationships/hyperlink" Target="https://en.wikipedia.org/wiki/Convex_hull" TargetMode="External"/><Relationship Id="rId21" Type="http://schemas.openxmlformats.org/officeDocument/2006/relationships/hyperlink" Target="http://www.computing.surrey.ac.uk/personal/st/J.Heather/teaching/crypto/2011/presentations/biham94known.pdf" TargetMode="External"/><Relationship Id="rId24" Type="http://schemas.openxmlformats.org/officeDocument/2006/relationships/hyperlink" Target="http://scipy.github.io/devdocs/generated/scipy.spatial.ConvexHull.html" TargetMode="External"/><Relationship Id="rId23" Type="http://schemas.openxmlformats.org/officeDocument/2006/relationships/hyperlink" Target="https://en.wikipedia.org/wiki/Graham_scan" TargetMode="External"/><Relationship Id="rId1" Type="http://schemas.openxmlformats.org/officeDocument/2006/relationships/hyperlink" Target="https://github.com/MITRECND/chopshop" TargetMode="External"/><Relationship Id="rId2" Type="http://schemas.openxmlformats.org/officeDocument/2006/relationships/hyperlink" Target="https://www.fireeye.com/content/dam/fireeye-www/global/en/current-threats/pdfs/rpt-poison-ivy.pdf" TargetMode="External"/><Relationship Id="rId3" Type="http://schemas.openxmlformats.org/officeDocument/2006/relationships/hyperlink" Target="https://en.wikipedia.org/wiki/Camellia_(cipher)" TargetMode="External"/><Relationship Id="rId4" Type="http://schemas.openxmlformats.org/officeDocument/2006/relationships/hyperlink" Target="https://github.com/MITRECND/chopshop/blob/master/modules/poisonivy_23x.py" TargetMode="External"/><Relationship Id="rId9" Type="http://schemas.openxmlformats.org/officeDocument/2006/relationships/hyperlink" Target="https://b01lers.net/challenges/Trend%20Micro%20Qualifier%202015/Click%20on%20the%20Different%20Color/63/" TargetMode="External"/><Relationship Id="rId26" Type="http://schemas.openxmlformats.org/officeDocument/2006/relationships/hyperlink" Target="http://hte.sourceforge.net/" TargetMode="External"/><Relationship Id="rId25" Type="http://schemas.openxmlformats.org/officeDocument/2006/relationships/hyperlink" Target="https://github.com/smokeleeteveryday/CTF_WRITEUPS/blob/master/2015/ASISCTF/reversing/dark/solution/dark_descramble.py" TargetMode="External"/><Relationship Id="rId28" Type="http://schemas.openxmlformats.org/officeDocument/2006/relationships/hyperlink" Target="https://github.com/smokeleeteveryday/CTF_WRITEUPS/blob/master/2015/ASISCTF/reversing/tera/solution/tera_decoder.py" TargetMode="External"/><Relationship Id="rId27" Type="http://schemas.openxmlformats.org/officeDocument/2006/relationships/hyperlink" Target="https://github.com/smokeleeteveryday/CTF_WRITEUPS/blob/master/2015/ASISCTF/reversing/selfie/solution/selfie_descramble.py" TargetMode="External"/><Relationship Id="rId5" Type="http://schemas.openxmlformats.org/officeDocument/2006/relationships/hyperlink" Target="https://code.google.com/archive/p/origami-pdf/wikis/GettingStarted.wiki" TargetMode="External"/><Relationship Id="rId6" Type="http://schemas.openxmlformats.org/officeDocument/2006/relationships/hyperlink" Target="https://blog.didierstevens.com/2015/04/16/pdf-parser-a-method-to-manipulate-pdfs-part-1/" TargetMode="External"/><Relationship Id="rId29" Type="http://schemas.openxmlformats.org/officeDocument/2006/relationships/hyperlink" Target="https://github.com/ctfs/write-ups-2015/blob/master/asis-quals-ctf-2015/stego/blind/pixels.py" TargetMode="External"/><Relationship Id="rId7" Type="http://schemas.openxmlformats.org/officeDocument/2006/relationships/hyperlink" Target="https://github.com/ctfs/write-ups-2015/tree/master/trend-micro-ctf-2015/misc/misc-100" TargetMode="External"/><Relationship Id="rId8" Type="http://schemas.openxmlformats.org/officeDocument/2006/relationships/hyperlink" Target="https://github.com/p4-team/ctf/blob/master/2015-09-26-trendmicro/captcha/captcha.py" TargetMode="External"/><Relationship Id="rId31" Type="http://schemas.openxmlformats.org/officeDocument/2006/relationships/hyperlink" Target="https://github.com/philipl/pifs" TargetMode="External"/><Relationship Id="rId30" Type="http://schemas.openxmlformats.org/officeDocument/2006/relationships/hyperlink" Target="https://esolangs.org/wiki/Brainloller" TargetMode="External"/><Relationship Id="rId11" Type="http://schemas.openxmlformats.org/officeDocument/2006/relationships/hyperlink" Target="http://people.scs.carleton.ca/~maheshwa/courses/4109/Seminar11/NTRU_presentation.pdf" TargetMode="External"/><Relationship Id="rId33" Type="http://schemas.openxmlformats.org/officeDocument/2006/relationships/hyperlink" Target="http://blog.squareroots.de/en/2015/10/asis-ctf-finals-2015-10-sed-crypto-175/" TargetMode="External"/><Relationship Id="rId10" Type="http://schemas.openxmlformats.org/officeDocument/2006/relationships/hyperlink" Target="https://en.wikipedia.org/wiki/NTRUEncrypt" TargetMode="External"/><Relationship Id="rId32" Type="http://schemas.openxmlformats.org/officeDocument/2006/relationships/hyperlink" Target="http://www.sno.phy.queensu.ca/~phil/exiftool/" TargetMode="External"/><Relationship Id="rId13" Type="http://schemas.openxmlformats.org/officeDocument/2006/relationships/hyperlink" Target="https://en.wikipedia.org/wiki/Goldwasser%E2%80%93Micali_cryptosystem" TargetMode="External"/><Relationship Id="rId35" Type="http://schemas.openxmlformats.org/officeDocument/2006/relationships/hyperlink" Target="https://github.com/mimoo/RSA-and-LLL-attacks" TargetMode="External"/><Relationship Id="rId12" Type="http://schemas.openxmlformats.org/officeDocument/2006/relationships/hyperlink" Target="https://en.wikipedia.org/wiki/Shor%27s_algorithm" TargetMode="External"/><Relationship Id="rId34" Type="http://schemas.openxmlformats.org/officeDocument/2006/relationships/hyperlink" Target="https://en.wikipedia.org/wiki/Emirp" TargetMode="External"/><Relationship Id="rId15" Type="http://schemas.openxmlformats.org/officeDocument/2006/relationships/hyperlink" Target="http://ridiculousfish.com/hexfiend/" TargetMode="External"/><Relationship Id="rId37" Type="http://schemas.openxmlformats.org/officeDocument/2006/relationships/hyperlink" Target="https://www.ietf.org/rfc/rfc5246.txt" TargetMode="External"/><Relationship Id="rId14" Type="http://schemas.openxmlformats.org/officeDocument/2006/relationships/hyperlink" Target="https://sourceforge.net/projects/msieve/" TargetMode="External"/><Relationship Id="rId36" Type="http://schemas.openxmlformats.org/officeDocument/2006/relationships/hyperlink" Target="http://www.case.edu/artsci/math/singer/Sage/pohligHellman.shtml" TargetMode="External"/><Relationship Id="rId17" Type="http://schemas.openxmlformats.org/officeDocument/2006/relationships/hyperlink" Target="https://github.com/USArmyResearchLab/Dshell" TargetMode="External"/><Relationship Id="rId39" Type="http://schemas.openxmlformats.org/officeDocument/2006/relationships/hyperlink" Target="http://aes.online-domain-tools.com/" TargetMode="External"/><Relationship Id="rId16" Type="http://schemas.openxmlformats.org/officeDocument/2006/relationships/hyperlink" Target="https://www.synalysis.net/" TargetMode="External"/><Relationship Id="rId38" Type="http://schemas.openxmlformats.org/officeDocument/2006/relationships/hyperlink" Target="https://www.adayinthelifeof.nl/2013/12/30/decoding-tls-with-php/" TargetMode="External"/><Relationship Id="rId19" Type="http://schemas.openxmlformats.org/officeDocument/2006/relationships/hyperlink" Target="http://mattmahoney.net/dc/zpaq.html" TargetMode="External"/><Relationship Id="rId18" Type="http://schemas.openxmlformats.org/officeDocument/2006/relationships/hyperlink" Target="http://www.cheatengine.or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6" max="6" width="63.57"/>
  </cols>
  <sheetData>
    <row r="1">
      <c r="A1" s="1" t="s">
        <v>0</v>
      </c>
      <c r="B1" s="1" t="s">
        <v>1</v>
      </c>
      <c r="C1" s="1" t="s">
        <v>2</v>
      </c>
      <c r="D1" s="1" t="s">
        <v>3</v>
      </c>
      <c r="E1" s="1" t="s">
        <v>4</v>
      </c>
      <c r="F1" s="1" t="s">
        <v>5</v>
      </c>
      <c r="G1" s="2" t="s">
        <v>6</v>
      </c>
    </row>
    <row r="2">
      <c r="A2" s="3" t="s">
        <v>7</v>
      </c>
      <c r="B2" s="4">
        <v>2015.0</v>
      </c>
      <c r="C2" s="3" t="s">
        <v>8</v>
      </c>
      <c r="D2" s="5" t="s">
        <v>9</v>
      </c>
      <c r="E2" s="3" t="s">
        <v>10</v>
      </c>
      <c r="F2" s="5" t="s">
        <v>11</v>
      </c>
      <c r="G2" s="5" t="s">
        <v>12</v>
      </c>
      <c r="H2" s="6"/>
    </row>
    <row r="3">
      <c r="A3" s="7" t="s">
        <v>7</v>
      </c>
      <c r="B3" s="7">
        <v>2015.0</v>
      </c>
      <c r="C3" s="7" t="s">
        <v>13</v>
      </c>
      <c r="D3" s="7" t="s">
        <v>14</v>
      </c>
      <c r="E3" s="7" t="s">
        <v>15</v>
      </c>
      <c r="F3" s="7" t="s">
        <v>16</v>
      </c>
      <c r="G3" s="8" t="s">
        <v>12</v>
      </c>
      <c r="H3" s="9"/>
    </row>
    <row r="4">
      <c r="A4" s="10" t="s">
        <v>7</v>
      </c>
      <c r="B4" s="10">
        <v>2015.0</v>
      </c>
      <c r="C4" s="10" t="s">
        <v>17</v>
      </c>
      <c r="D4" s="10" t="s">
        <v>14</v>
      </c>
      <c r="E4" s="10" t="s">
        <v>18</v>
      </c>
      <c r="F4" s="10" t="s">
        <v>19</v>
      </c>
      <c r="G4" s="11" t="str">
        <f>HYPERLINK("https://github.com/MITRECND/chopshop","Chopshop framework")</f>
        <v>Chopshop framework</v>
      </c>
      <c r="H4" s="11" t="str">
        <f>HYPERLINK("https://www.fireeye.com/content/dam/fireeye-www/global/en/current-threats/pdfs/rpt-poison-ivy.pdf","Poison Ivy Backdoor PDF")</f>
        <v>Poison Ivy Backdoor PDF</v>
      </c>
      <c r="I4" s="11" t="str">
        <f>HYPERLINK("https://en.wikipedia.org/wiki/Camellia_(cipher)","Camellia block cipher")</f>
        <v>Camellia block cipher</v>
      </c>
      <c r="J4" s="11" t="str">
        <f>HYPERLINK("https://github.com/MITRECND/chopshop/blob/master/modules/poisonivy_23x.py","Poisonivy_23x.py")</f>
        <v>Poisonivy_23x.py</v>
      </c>
    </row>
    <row r="5">
      <c r="A5" s="7" t="s">
        <v>7</v>
      </c>
      <c r="B5" s="7">
        <v>2015.0</v>
      </c>
      <c r="C5" s="7" t="s">
        <v>20</v>
      </c>
      <c r="D5" s="7" t="s">
        <v>9</v>
      </c>
      <c r="E5" s="7" t="s">
        <v>21</v>
      </c>
      <c r="F5" s="7" t="s">
        <v>22</v>
      </c>
      <c r="G5" s="12" t="s">
        <v>23</v>
      </c>
    </row>
    <row r="6">
      <c r="A6" s="7" t="s">
        <v>7</v>
      </c>
      <c r="B6" s="7">
        <v>2015.0</v>
      </c>
      <c r="C6" s="7" t="s">
        <v>24</v>
      </c>
      <c r="D6" s="7" t="s">
        <v>14</v>
      </c>
      <c r="E6" s="7" t="s">
        <v>25</v>
      </c>
      <c r="F6" s="7" t="s">
        <v>26</v>
      </c>
      <c r="G6" s="7" t="s">
        <v>27</v>
      </c>
      <c r="H6" s="9"/>
      <c r="I6" s="9"/>
      <c r="J6" s="9"/>
      <c r="K6" s="9"/>
    </row>
    <row r="7">
      <c r="A7" s="10" t="s">
        <v>7</v>
      </c>
      <c r="B7" s="10">
        <v>2015.0</v>
      </c>
      <c r="C7" s="10" t="s">
        <v>28</v>
      </c>
      <c r="D7" s="10" t="s">
        <v>14</v>
      </c>
      <c r="E7" s="10" t="s">
        <v>29</v>
      </c>
      <c r="F7" s="10" t="s">
        <v>30</v>
      </c>
      <c r="G7" s="11" t="str">
        <f>HYPERLINK("https://code.google.com/archive/p/origami-pdf/wikis/GettingStarted.wiki","Origami Framework / PDF Walker (GUI)")</f>
        <v>Origami Framework / PDF Walker (GUI)</v>
      </c>
      <c r="H7" s="11" t="str">
        <f>HYPERLINK("https://blog.didierstevens.com/2015/04/16/pdf-parser-a-method-to-manipulate-pdfs-part-1/","Manipulating PDF's")</f>
        <v>Manipulating PDF's</v>
      </c>
    </row>
    <row r="8">
      <c r="A8" s="12" t="s">
        <v>7</v>
      </c>
      <c r="B8" s="12">
        <v>2015.0</v>
      </c>
      <c r="C8" s="12" t="s">
        <v>31</v>
      </c>
      <c r="D8" s="12" t="s">
        <v>9</v>
      </c>
      <c r="E8" s="12" t="s">
        <v>32</v>
      </c>
      <c r="F8" s="12" t="s">
        <v>33</v>
      </c>
      <c r="H8" s="12" t="s">
        <v>34</v>
      </c>
    </row>
    <row r="9">
      <c r="A9" s="12" t="s">
        <v>7</v>
      </c>
      <c r="B9" s="12">
        <v>2015.0</v>
      </c>
      <c r="C9" s="12" t="s">
        <v>35</v>
      </c>
      <c r="D9" s="12" t="s">
        <v>9</v>
      </c>
      <c r="E9" s="12" t="s">
        <v>36</v>
      </c>
      <c r="F9" s="12" t="s">
        <v>37</v>
      </c>
    </row>
    <row r="10">
      <c r="A10" s="12" t="s">
        <v>7</v>
      </c>
      <c r="B10" s="12">
        <v>2015.0</v>
      </c>
      <c r="C10" s="12" t="s">
        <v>38</v>
      </c>
      <c r="D10" s="12" t="s">
        <v>39</v>
      </c>
      <c r="E10" s="12" t="s">
        <v>40</v>
      </c>
      <c r="F10" s="12" t="s">
        <v>41</v>
      </c>
    </row>
    <row r="11">
      <c r="A11" s="12" t="s">
        <v>7</v>
      </c>
      <c r="B11" s="12">
        <v>2015.0</v>
      </c>
      <c r="C11" s="12" t="s">
        <v>42</v>
      </c>
      <c r="D11" s="12" t="s">
        <v>9</v>
      </c>
      <c r="E11" s="12" t="s">
        <v>43</v>
      </c>
      <c r="F11" s="12" t="s">
        <v>44</v>
      </c>
      <c r="H11" s="12" t="s">
        <v>23</v>
      </c>
    </row>
    <row r="12">
      <c r="A12" s="12" t="s">
        <v>7</v>
      </c>
      <c r="B12" s="12">
        <v>2015.0</v>
      </c>
      <c r="C12" s="12" t="s">
        <v>45</v>
      </c>
      <c r="D12" s="12" t="s">
        <v>46</v>
      </c>
      <c r="E12" s="12" t="s">
        <v>21</v>
      </c>
      <c r="F12" s="12" t="s">
        <v>47</v>
      </c>
      <c r="H12" s="13" t="str">
        <f>HYPERLINK("https://github.com/ctfs/write-ups-2015/tree/master/trend-micro-ctf-2015/misc/misc-100","crossword")</f>
        <v>crossword</v>
      </c>
    </row>
    <row r="13">
      <c r="A13" s="12" t="s">
        <v>7</v>
      </c>
      <c r="B13" s="12">
        <v>2015.0</v>
      </c>
      <c r="C13" s="12" t="s">
        <v>48</v>
      </c>
      <c r="D13" s="12" t="s">
        <v>9</v>
      </c>
      <c r="E13" s="12" t="s">
        <v>49</v>
      </c>
      <c r="F13" s="12" t="s">
        <v>50</v>
      </c>
      <c r="G13" s="12" t="s">
        <v>51</v>
      </c>
      <c r="H13" s="13" t="str">
        <f>HYPERLINK("https://github.com/p4-team/ctf/blob/master/2015-09-26-trendmicro/captcha/captcha.py","Completed Script")</f>
        <v>Completed Script</v>
      </c>
    </row>
    <row r="14">
      <c r="A14" s="12" t="s">
        <v>7</v>
      </c>
      <c r="B14" s="12">
        <v>2015.0</v>
      </c>
      <c r="C14" s="12" t="s">
        <v>52</v>
      </c>
      <c r="D14" s="12" t="s">
        <v>9</v>
      </c>
      <c r="E14" s="12" t="s">
        <v>49</v>
      </c>
      <c r="F14" s="12" t="s">
        <v>53</v>
      </c>
      <c r="H14" s="13" t="str">
        <f>HYPERLINK("https://b01lers.net/challenges/Trend%20Micro%20Qualifier%202015/Click%20on%20the%20Different%20Color/63/","Code")</f>
        <v>Code</v>
      </c>
    </row>
    <row r="15">
      <c r="A15" s="12" t="s">
        <v>7</v>
      </c>
      <c r="B15" s="12">
        <v>2015.0</v>
      </c>
      <c r="C15" s="12" t="s">
        <v>54</v>
      </c>
      <c r="D15" s="12" t="s">
        <v>14</v>
      </c>
      <c r="E15" s="12" t="s">
        <v>49</v>
      </c>
      <c r="F15" s="12" t="s">
        <v>55</v>
      </c>
    </row>
    <row r="16">
      <c r="A16" s="12" t="s">
        <v>7</v>
      </c>
      <c r="B16" s="12">
        <v>2015.0</v>
      </c>
      <c r="C16" s="12" t="s">
        <v>56</v>
      </c>
      <c r="D16" s="12" t="s">
        <v>14</v>
      </c>
      <c r="E16" s="12" t="s">
        <v>49</v>
      </c>
      <c r="F16" s="12" t="s">
        <v>57</v>
      </c>
    </row>
    <row r="17">
      <c r="A17" s="12" t="s">
        <v>7</v>
      </c>
      <c r="B17" s="12">
        <v>2015.0</v>
      </c>
      <c r="C17" s="12" t="s">
        <v>58</v>
      </c>
      <c r="D17" s="12" t="s">
        <v>14</v>
      </c>
      <c r="E17" s="12" t="s">
        <v>49</v>
      </c>
      <c r="F17" s="12" t="s">
        <v>59</v>
      </c>
    </row>
    <row r="19">
      <c r="A19" s="1" t="s">
        <v>0</v>
      </c>
      <c r="B19" s="1" t="s">
        <v>1</v>
      </c>
      <c r="C19" s="1" t="s">
        <v>2</v>
      </c>
      <c r="D19" s="1" t="s">
        <v>3</v>
      </c>
      <c r="E19" s="1" t="s">
        <v>4</v>
      </c>
      <c r="F19" s="1" t="s">
        <v>5</v>
      </c>
      <c r="G19" s="2" t="s">
        <v>6</v>
      </c>
    </row>
    <row r="20">
      <c r="A20" s="12" t="s">
        <v>60</v>
      </c>
      <c r="B20" s="12">
        <v>2015.0</v>
      </c>
      <c r="C20" s="12" t="s">
        <v>61</v>
      </c>
      <c r="D20" s="12" t="s">
        <v>9</v>
      </c>
      <c r="E20" s="12" t="s">
        <v>62</v>
      </c>
      <c r="F20" s="12" t="s">
        <v>63</v>
      </c>
      <c r="G20" s="12" t="s">
        <v>23</v>
      </c>
    </row>
    <row r="21">
      <c r="A21" s="12" t="s">
        <v>60</v>
      </c>
      <c r="B21" s="12">
        <v>2015.0</v>
      </c>
      <c r="C21" s="12" t="s">
        <v>64</v>
      </c>
      <c r="D21" s="12" t="s">
        <v>9</v>
      </c>
      <c r="E21" s="12" t="s">
        <v>32</v>
      </c>
      <c r="F21" s="12" t="s">
        <v>65</v>
      </c>
      <c r="G21" s="14" t="s">
        <v>23</v>
      </c>
      <c r="H21" s="15"/>
    </row>
    <row r="22">
      <c r="A22" s="12" t="s">
        <v>60</v>
      </c>
      <c r="B22" s="12">
        <v>2015.0</v>
      </c>
      <c r="C22" s="12" t="s">
        <v>66</v>
      </c>
      <c r="D22" s="12" t="s">
        <v>14</v>
      </c>
      <c r="E22" s="12" t="s">
        <v>67</v>
      </c>
      <c r="F22" s="12" t="s">
        <v>68</v>
      </c>
      <c r="G22" s="16" t="str">
        <f>HYPERLINK("https://en.wikipedia.org/wiki/NTRUEncrypt"," NTRUEncrypt")</f>
        <v> NTRUEncrypt</v>
      </c>
      <c r="H22" s="13" t="str">
        <f>HYPERLINK("http://people.scs.carleton.ca/~maheshwa/courses/4109/Seminar11/NTRU_presentation.pdf","NTRU Cryptosystem Analysis")</f>
        <v>NTRU Cryptosystem Analysis</v>
      </c>
      <c r="I22" s="13" t="str">
        <f>HYPERLINK("https://en.wikipedia.org/wiki/Shor%27s_algorithm","Shor's Algorithm")</f>
        <v>Shor's Algorithm</v>
      </c>
    </row>
    <row r="23">
      <c r="A23" s="12" t="s">
        <v>60</v>
      </c>
      <c r="B23" s="12">
        <v>2015.0</v>
      </c>
      <c r="C23" s="12" t="s">
        <v>69</v>
      </c>
      <c r="D23" s="12" t="s">
        <v>9</v>
      </c>
      <c r="E23" s="16" t="str">
        <f>HYPERLINK("https://en.wikipedia.org/wiki/Goldwasser%E2%80%93Micali_cryptosystem","Goldwasser-Micali ")</f>
        <v>Goldwasser-Micali </v>
      </c>
      <c r="F23" s="12" t="s">
        <v>70</v>
      </c>
      <c r="G23" s="13" t="str">
        <f>HYPERLINK("https://sourceforge.net/projects/msieve/","Msieve Factorization Library")</f>
        <v>Msieve Factorization Library</v>
      </c>
    </row>
    <row r="24">
      <c r="A24" s="12" t="s">
        <v>60</v>
      </c>
      <c r="B24" s="12">
        <v>2015.0</v>
      </c>
      <c r="C24" s="12" t="s">
        <v>71</v>
      </c>
      <c r="D24" s="12" t="s">
        <v>72</v>
      </c>
      <c r="F24" s="12" t="s">
        <v>73</v>
      </c>
    </row>
    <row r="25">
      <c r="A25" s="12" t="s">
        <v>60</v>
      </c>
      <c r="B25" s="12">
        <v>2015.0</v>
      </c>
      <c r="C25" s="12" t="s">
        <v>74</v>
      </c>
      <c r="D25" s="12" t="s">
        <v>9</v>
      </c>
      <c r="E25" s="12" t="s">
        <v>75</v>
      </c>
      <c r="F25" s="12" t="s">
        <v>76</v>
      </c>
    </row>
    <row r="26">
      <c r="A26" s="10" t="s">
        <v>60</v>
      </c>
      <c r="B26" s="10">
        <v>2015.0</v>
      </c>
      <c r="C26" s="10" t="s">
        <v>77</v>
      </c>
      <c r="D26" s="10" t="s">
        <v>9</v>
      </c>
      <c r="E26" s="10" t="s">
        <v>18</v>
      </c>
      <c r="F26" s="10" t="s">
        <v>78</v>
      </c>
      <c r="G26" s="11" t="str">
        <f>HYPERLINK("http://ridiculousfish.com/hexfiend/","HexFiend")</f>
        <v>HexFiend</v>
      </c>
      <c r="H26" s="11" t="str">
        <f>HYPERLINK("https://www.synalysis.net/","Synalysis")</f>
        <v>Synalysis</v>
      </c>
      <c r="I26" s="11" t="str">
        <f>HYPERLINK("https://github.com/USArmyResearchLab/Dshell","DShell Stream Re-assembly")</f>
        <v>DShell Stream Re-assembly</v>
      </c>
    </row>
    <row r="27">
      <c r="A27" s="12" t="s">
        <v>60</v>
      </c>
      <c r="B27" s="12">
        <v>2015.0</v>
      </c>
      <c r="C27" s="12" t="s">
        <v>79</v>
      </c>
      <c r="D27" s="12" t="s">
        <v>72</v>
      </c>
      <c r="F27" s="12" t="s">
        <v>80</v>
      </c>
    </row>
    <row r="28">
      <c r="A28" s="12" t="s">
        <v>60</v>
      </c>
      <c r="B28" s="12">
        <v>2015.0</v>
      </c>
      <c r="C28" s="12" t="s">
        <v>81</v>
      </c>
      <c r="D28" s="12" t="s">
        <v>9</v>
      </c>
      <c r="E28" s="12" t="s">
        <v>82</v>
      </c>
      <c r="F28" s="12" t="s">
        <v>83</v>
      </c>
      <c r="G28" s="13" t="str">
        <f>HYPERLINK("http://www.cheatengine.org/","Cheat Engine")</f>
        <v>Cheat Engine</v>
      </c>
    </row>
    <row r="29">
      <c r="A29" s="12" t="s">
        <v>60</v>
      </c>
      <c r="B29" s="12">
        <v>2015.0</v>
      </c>
      <c r="C29" s="12" t="s">
        <v>84</v>
      </c>
      <c r="D29" s="12" t="s">
        <v>46</v>
      </c>
      <c r="E29" s="12" t="s">
        <v>85</v>
      </c>
      <c r="F29" s="12" t="s">
        <v>86</v>
      </c>
      <c r="G29" s="12" t="s">
        <v>87</v>
      </c>
    </row>
    <row r="30">
      <c r="A30" s="12" t="s">
        <v>60</v>
      </c>
      <c r="B30" s="12">
        <v>2015.0</v>
      </c>
      <c r="C30" s="12" t="s">
        <v>88</v>
      </c>
      <c r="D30" s="12" t="s">
        <v>72</v>
      </c>
      <c r="F30" s="12" t="s">
        <v>80</v>
      </c>
    </row>
    <row r="31">
      <c r="A31" s="12" t="s">
        <v>60</v>
      </c>
      <c r="B31" s="12">
        <v>2015.0</v>
      </c>
      <c r="C31" s="12" t="s">
        <v>89</v>
      </c>
      <c r="D31" s="12" t="s">
        <v>9</v>
      </c>
      <c r="E31" s="12" t="s">
        <v>90</v>
      </c>
      <c r="F31" s="12" t="s">
        <v>91</v>
      </c>
      <c r="G31" s="13" t="str">
        <f>HYPERLINK("http://mattmahoney.net/dc/zpaq.html","Zpaq archiver")</f>
        <v>Zpaq archiver</v>
      </c>
    </row>
    <row r="32">
      <c r="A32" s="12" t="s">
        <v>60</v>
      </c>
      <c r="B32" s="12">
        <v>2015.0</v>
      </c>
      <c r="C32" s="12" t="s">
        <v>92</v>
      </c>
      <c r="D32" s="12" t="s">
        <v>14</v>
      </c>
      <c r="E32" s="12" t="s">
        <v>18</v>
      </c>
      <c r="F32" s="12" t="s">
        <v>93</v>
      </c>
      <c r="G32" s="13" t="str">
        <f>HYPERLINK("https://www.unix-ag.uni-kl.de/~conrad/krypto/pkcrack.html","PkCrack")</f>
        <v>PkCrack</v>
      </c>
      <c r="H32" s="13" t="str">
        <f>HYPERLINK("http://www.computing.surrey.ac.uk/personal/st/J.Heather/teaching/crypto/2011/presentations/biham94known.pdf","Known Plaintext Attack PKZIP")</f>
        <v>Known Plaintext Attack PKZIP</v>
      </c>
    </row>
    <row r="33">
      <c r="A33" s="12" t="s">
        <v>60</v>
      </c>
      <c r="B33" s="12">
        <v>2015.0</v>
      </c>
      <c r="C33" s="12" t="s">
        <v>94</v>
      </c>
      <c r="D33" s="12" t="s">
        <v>9</v>
      </c>
      <c r="E33" s="12" t="s">
        <v>95</v>
      </c>
      <c r="F33" s="12" t="s">
        <v>96</v>
      </c>
      <c r="G33" s="13" t="str">
        <f>HYPERLINK("https://en.wikipedia.org/wiki/Convex_hull","Convex Hull")</f>
        <v>Convex Hull</v>
      </c>
      <c r="H33" s="13" t="str">
        <f>HYPERLINK("https://en.wikipedia.org/wiki/Graham_scan","Graham Scan")</f>
        <v>Graham Scan</v>
      </c>
      <c r="I33" s="13" t="str">
        <f>HYPERLINK("http://scipy.github.io/devdocs/generated/scipy.spatial.ConvexHull.html","Convex Hull Py Library")</f>
        <v>Convex Hull Py Library</v>
      </c>
    </row>
    <row r="34">
      <c r="A34" s="12" t="s">
        <v>60</v>
      </c>
      <c r="B34" s="12">
        <v>2015.0</v>
      </c>
      <c r="C34" s="12" t="s">
        <v>97</v>
      </c>
      <c r="D34" s="12" t="s">
        <v>72</v>
      </c>
      <c r="F34" s="12" t="s">
        <v>98</v>
      </c>
    </row>
    <row r="35">
      <c r="A35" s="12" t="s">
        <v>60</v>
      </c>
      <c r="B35" s="12">
        <v>2015.0</v>
      </c>
      <c r="C35" s="12" t="s">
        <v>99</v>
      </c>
      <c r="D35" s="12" t="s">
        <v>14</v>
      </c>
      <c r="E35" s="12" t="s">
        <v>10</v>
      </c>
      <c r="F35" s="12" t="s">
        <v>100</v>
      </c>
    </row>
    <row r="36">
      <c r="A36" s="12" t="s">
        <v>60</v>
      </c>
      <c r="B36" s="12">
        <v>2015.0</v>
      </c>
      <c r="C36" s="12" t="s">
        <v>101</v>
      </c>
      <c r="D36" s="12" t="s">
        <v>9</v>
      </c>
      <c r="E36" s="12" t="s">
        <v>102</v>
      </c>
      <c r="F36" s="12" t="s">
        <v>103</v>
      </c>
    </row>
    <row r="37">
      <c r="A37" s="12" t="s">
        <v>60</v>
      </c>
      <c r="B37" s="12">
        <v>2015.0</v>
      </c>
      <c r="C37" s="12" t="s">
        <v>104</v>
      </c>
      <c r="D37" s="12" t="s">
        <v>14</v>
      </c>
      <c r="E37" s="12" t="s">
        <v>102</v>
      </c>
      <c r="F37" s="12" t="s">
        <v>105</v>
      </c>
      <c r="H37" s="12" t="s">
        <v>23</v>
      </c>
    </row>
    <row r="38">
      <c r="A38" s="12" t="s">
        <v>60</v>
      </c>
      <c r="B38" s="12">
        <v>2015.0</v>
      </c>
      <c r="C38" s="12" t="s">
        <v>106</v>
      </c>
      <c r="D38" s="12" t="s">
        <v>14</v>
      </c>
      <c r="E38" s="12" t="s">
        <v>107</v>
      </c>
      <c r="F38" s="12" t="s">
        <v>108</v>
      </c>
    </row>
    <row r="39">
      <c r="A39" s="12" t="s">
        <v>60</v>
      </c>
      <c r="B39" s="12">
        <v>2015.0</v>
      </c>
      <c r="C39" s="12" t="s">
        <v>109</v>
      </c>
      <c r="D39" s="12" t="s">
        <v>72</v>
      </c>
      <c r="F39" s="12" t="s">
        <v>110</v>
      </c>
    </row>
    <row r="40">
      <c r="A40" s="12" t="s">
        <v>60</v>
      </c>
      <c r="B40" s="12">
        <v>2015.0</v>
      </c>
      <c r="C40" s="12" t="s">
        <v>111</v>
      </c>
      <c r="D40" s="12" t="s">
        <v>14</v>
      </c>
      <c r="E40" s="12" t="s">
        <v>10</v>
      </c>
      <c r="F40" s="12" t="s">
        <v>112</v>
      </c>
      <c r="G40" s="13" t="str">
        <f>HYPERLINK("https://github.com/smokeleeteveryday/CTF_WRITEUPS/blob/master/2015/ASISCTF/reversing/dark/solution/dark_descramble.py","Darkdescramble.py")</f>
        <v>Darkdescramble.py</v>
      </c>
    </row>
    <row r="41">
      <c r="A41" s="10" t="s">
        <v>60</v>
      </c>
      <c r="B41" s="10">
        <v>2015.0</v>
      </c>
      <c r="C41" s="10" t="s">
        <v>113</v>
      </c>
      <c r="D41" s="10" t="s">
        <v>9</v>
      </c>
      <c r="E41" s="10" t="s">
        <v>10</v>
      </c>
      <c r="F41" s="10" t="s">
        <v>114</v>
      </c>
      <c r="G41" s="11" t="str">
        <f>HYPERLINK("http://hte.sourceforge.net/","HT Editor")</f>
        <v>HT Editor</v>
      </c>
      <c r="H41" s="17"/>
    </row>
    <row r="42">
      <c r="A42" s="12" t="s">
        <v>60</v>
      </c>
      <c r="B42" s="12">
        <v>2015.0</v>
      </c>
      <c r="C42" s="12" t="s">
        <v>115</v>
      </c>
      <c r="D42" s="12" t="s">
        <v>9</v>
      </c>
      <c r="E42" s="12" t="s">
        <v>10</v>
      </c>
      <c r="F42" s="12" t="s">
        <v>116</v>
      </c>
      <c r="G42" s="12" t="s">
        <v>117</v>
      </c>
    </row>
    <row r="43">
      <c r="A43" s="12" t="s">
        <v>60</v>
      </c>
      <c r="B43" s="12">
        <v>2015.0</v>
      </c>
      <c r="C43" s="12" t="s">
        <v>118</v>
      </c>
      <c r="D43" s="12" t="s">
        <v>14</v>
      </c>
      <c r="E43" s="12" t="s">
        <v>10</v>
      </c>
      <c r="F43" s="12" t="s">
        <v>119</v>
      </c>
      <c r="G43" s="13" t="str">
        <f>HYPERLINK("https://github.com/smokeleeteveryday/CTF_WRITEUPS/blob/master/2015/ASISCTF/reversing/selfie/solution/selfie_descramble.py","SelfieDescrable.py")</f>
        <v>SelfieDescrable.py</v>
      </c>
    </row>
    <row r="44">
      <c r="A44" s="12" t="s">
        <v>60</v>
      </c>
      <c r="B44" s="12">
        <v>2015.0</v>
      </c>
      <c r="C44" s="12" t="s">
        <v>120</v>
      </c>
      <c r="D44" s="12" t="s">
        <v>9</v>
      </c>
      <c r="E44" s="12" t="s">
        <v>10</v>
      </c>
      <c r="F44" s="12" t="s">
        <v>121</v>
      </c>
      <c r="G44" s="16" t="str">
        <f>HYPERLINK("https://github.com/smokeleeteveryday/CTF_WRITEUPS/blob/master/2015/ASISCTF/reversing/tera/solution/tera_decoder.py"," tera_decoder.py")</f>
        <v> tera_decoder.py</v>
      </c>
    </row>
    <row r="45">
      <c r="A45" s="10" t="s">
        <v>60</v>
      </c>
      <c r="B45" s="10">
        <v>2015.0</v>
      </c>
      <c r="C45" s="10" t="s">
        <v>122</v>
      </c>
      <c r="D45" s="10" t="s">
        <v>9</v>
      </c>
      <c r="E45" s="10" t="s">
        <v>123</v>
      </c>
      <c r="F45" s="10" t="s">
        <v>124</v>
      </c>
      <c r="G45" s="11" t="str">
        <f>HYPERLINK("https://github.com/ctfs/write-ups-2015/blob/master/asis-quals-ctf-2015/stego/blind/pixels.py","Pixels.py")</f>
        <v>Pixels.py</v>
      </c>
      <c r="H45" s="11" t="str">
        <f>HYPERLINK("https://esolangs.org/wiki/Brainloller","What is Brainloller")</f>
        <v>What is Brainloller</v>
      </c>
      <c r="I45" s="10" t="s">
        <v>125</v>
      </c>
    </row>
    <row r="46">
      <c r="A46" s="12" t="s">
        <v>60</v>
      </c>
      <c r="B46" s="12">
        <v>2015.0</v>
      </c>
      <c r="C46" s="12" t="s">
        <v>126</v>
      </c>
      <c r="D46" s="12" t="s">
        <v>9</v>
      </c>
      <c r="E46" s="12" t="s">
        <v>123</v>
      </c>
      <c r="F46" s="12" t="s">
        <v>127</v>
      </c>
      <c r="G46" s="13" t="str">
        <f>HYPERLINK("https://github.com/philipl/pifs","PI-FS")</f>
        <v>PI-FS</v>
      </c>
    </row>
    <row r="47">
      <c r="A47" s="12" t="s">
        <v>60</v>
      </c>
      <c r="B47" s="12">
        <v>2015.0</v>
      </c>
      <c r="C47" s="12" t="s">
        <v>128</v>
      </c>
      <c r="D47" s="12" t="s">
        <v>46</v>
      </c>
      <c r="F47" s="12" t="s">
        <v>129</v>
      </c>
    </row>
    <row r="48">
      <c r="A48" s="12" t="s">
        <v>60</v>
      </c>
      <c r="B48" s="12">
        <v>2015.0</v>
      </c>
      <c r="C48" s="12" t="s">
        <v>130</v>
      </c>
      <c r="D48" s="12" t="s">
        <v>46</v>
      </c>
      <c r="F48" s="12" t="s">
        <v>131</v>
      </c>
    </row>
    <row r="49">
      <c r="A49" s="12" t="s">
        <v>60</v>
      </c>
      <c r="B49" s="12">
        <v>2015.0</v>
      </c>
      <c r="C49" s="12" t="s">
        <v>132</v>
      </c>
      <c r="D49" s="12" t="s">
        <v>46</v>
      </c>
      <c r="F49" s="12" t="s">
        <v>133</v>
      </c>
    </row>
    <row r="50">
      <c r="A50" s="12" t="s">
        <v>60</v>
      </c>
      <c r="B50" s="12">
        <v>2015.0</v>
      </c>
      <c r="C50" s="12" t="s">
        <v>134</v>
      </c>
      <c r="D50" s="12" t="s">
        <v>46</v>
      </c>
      <c r="F50" s="12" t="s">
        <v>135</v>
      </c>
    </row>
    <row r="51">
      <c r="A51" s="12" t="s">
        <v>60</v>
      </c>
      <c r="B51" s="12">
        <v>2015.0</v>
      </c>
      <c r="C51" s="12" t="s">
        <v>136</v>
      </c>
      <c r="D51" s="12" t="s">
        <v>9</v>
      </c>
      <c r="E51" s="12" t="s">
        <v>137</v>
      </c>
      <c r="F51" s="12" t="s">
        <v>138</v>
      </c>
      <c r="G51" s="13" t="str">
        <f>HYPERLINK("http://www.sno.phy.queensu.ca/~phil/exiftool/","exiftool")</f>
        <v>exiftool</v>
      </c>
    </row>
    <row r="52">
      <c r="A52" s="10" t="s">
        <v>60</v>
      </c>
      <c r="B52" s="10">
        <v>2015.0</v>
      </c>
      <c r="C52" s="10" t="s">
        <v>139</v>
      </c>
      <c r="D52" s="10" t="s">
        <v>9</v>
      </c>
      <c r="E52" s="10" t="s">
        <v>140</v>
      </c>
      <c r="F52" s="10" t="s">
        <v>141</v>
      </c>
      <c r="G52" s="10" t="s">
        <v>142</v>
      </c>
      <c r="H52" s="17"/>
    </row>
    <row r="53">
      <c r="A53" s="12" t="s">
        <v>60</v>
      </c>
      <c r="B53" s="12">
        <v>2015.0</v>
      </c>
      <c r="C53" s="12" t="s">
        <v>143</v>
      </c>
      <c r="D53" s="12" t="s">
        <v>14</v>
      </c>
      <c r="E53" s="12" t="s">
        <v>140</v>
      </c>
      <c r="F53" s="12" t="s">
        <v>144</v>
      </c>
      <c r="G53" s="12" t="s">
        <v>23</v>
      </c>
    </row>
    <row r="55">
      <c r="A55" s="1" t="s">
        <v>0</v>
      </c>
      <c r="B55" s="1" t="s">
        <v>1</v>
      </c>
      <c r="C55" s="1" t="s">
        <v>2</v>
      </c>
      <c r="D55" s="1" t="s">
        <v>3</v>
      </c>
      <c r="E55" s="1" t="s">
        <v>4</v>
      </c>
      <c r="F55" s="1" t="s">
        <v>5</v>
      </c>
      <c r="G55" s="2" t="s">
        <v>6</v>
      </c>
    </row>
    <row r="56">
      <c r="A56" s="12" t="s">
        <v>145</v>
      </c>
      <c r="B56" s="12">
        <v>2015.0</v>
      </c>
      <c r="C56" s="12" t="s">
        <v>146</v>
      </c>
      <c r="D56" s="12" t="s">
        <v>14</v>
      </c>
      <c r="E56" s="12" t="s">
        <v>147</v>
      </c>
      <c r="F56" s="18" t="s">
        <v>148</v>
      </c>
    </row>
    <row r="57">
      <c r="A57" s="12" t="s">
        <v>145</v>
      </c>
      <c r="B57" s="12">
        <v>2015.0</v>
      </c>
      <c r="C57" s="12" t="s">
        <v>149</v>
      </c>
      <c r="D57" s="12" t="s">
        <v>14</v>
      </c>
      <c r="E57" s="12" t="s">
        <v>32</v>
      </c>
      <c r="F57" s="12" t="s">
        <v>150</v>
      </c>
      <c r="G57" s="13" t="str">
        <f>HYPERLINK("https://en.wikipedia.org/wiki/Emirp","What is an Emirp")</f>
        <v>What is an Emirp</v>
      </c>
    </row>
    <row r="58">
      <c r="A58" s="12" t="s">
        <v>145</v>
      </c>
      <c r="B58" s="12">
        <v>2016.0</v>
      </c>
      <c r="C58" s="12" t="s">
        <v>151</v>
      </c>
      <c r="D58" s="12" t="s">
        <v>9</v>
      </c>
      <c r="E58" s="12" t="s">
        <v>32</v>
      </c>
      <c r="F58" s="12" t="s">
        <v>152</v>
      </c>
      <c r="G58" s="13" t="str">
        <f>HYPERLINK("https://github.com/mimoo/RSA-and-LLL-attacks","RSA and LLL Attacks")</f>
        <v>RSA and LLL Attacks</v>
      </c>
    </row>
    <row r="59">
      <c r="A59" s="19" t="s">
        <v>145</v>
      </c>
      <c r="B59" s="19">
        <v>2015.0</v>
      </c>
      <c r="C59" s="19" t="s">
        <v>153</v>
      </c>
      <c r="D59" s="19" t="s">
        <v>14</v>
      </c>
      <c r="E59" s="19" t="s">
        <v>154</v>
      </c>
      <c r="F59" s="19" t="s">
        <v>155</v>
      </c>
      <c r="G59" s="20" t="str">
        <f>HYPERLINK("http://www.case.edu/artsci/math/singer/Sage/pohligHellman.shtml","Pohlig-Hellman Algorithm")</f>
        <v>Pohlig-Hellman Algorithm</v>
      </c>
      <c r="H59" s="20" t="str">
        <f>HYPERLINK("https://www.ietf.org/rfc/rfc5246.txt","TLSv1.2 RFC")</f>
        <v>TLSv1.2 RFC</v>
      </c>
      <c r="I59" s="20" t="str">
        <f>HYPERLINK("https://www.adayinthelifeof.nl/2013/12/30/decoding-tls-with-php/","Decode TLS with PHP")</f>
        <v>Decode TLS with PHP</v>
      </c>
      <c r="J59" s="20" t="str">
        <f>HYPERLINK("http://aes.online-domain-tools.com/","AES Domain Tools")</f>
        <v>AES Domain Tools</v>
      </c>
    </row>
    <row r="60">
      <c r="A60" s="7" t="s">
        <v>145</v>
      </c>
      <c r="B60" s="7">
        <v>2015.0</v>
      </c>
      <c r="C60" s="7" t="s">
        <v>156</v>
      </c>
      <c r="D60" s="9"/>
      <c r="E60" s="9"/>
      <c r="F60" s="21" t="s">
        <v>157</v>
      </c>
      <c r="G60" s="9"/>
      <c r="H60" s="9"/>
      <c r="I60" s="9"/>
      <c r="J60" s="9"/>
    </row>
    <row r="61">
      <c r="A61" s="12" t="s">
        <v>145</v>
      </c>
      <c r="B61" s="12">
        <v>2015.0</v>
      </c>
      <c r="C61" s="12" t="s">
        <v>158</v>
      </c>
      <c r="D61" s="12" t="s">
        <v>46</v>
      </c>
      <c r="E61" s="12" t="s">
        <v>159</v>
      </c>
      <c r="F61" s="12" t="s">
        <v>160</v>
      </c>
    </row>
    <row r="62">
      <c r="A62" s="12" t="s">
        <v>145</v>
      </c>
      <c r="B62" s="12">
        <v>2015.0</v>
      </c>
      <c r="C62" s="12" t="s">
        <v>161</v>
      </c>
      <c r="D62" s="12" t="s">
        <v>72</v>
      </c>
      <c r="F62" s="12" t="s">
        <v>73</v>
      </c>
    </row>
  </sheetData>
  <hyperlinks>
    <hyperlink r:id="rId1" ref="G4"/>
    <hyperlink r:id="rId2" ref="H4"/>
    <hyperlink r:id="rId3" ref="I4"/>
    <hyperlink r:id="rId4" ref="J4"/>
    <hyperlink r:id="rId5" ref="G7"/>
    <hyperlink r:id="rId6" ref="H7"/>
    <hyperlink r:id="rId7" ref="H12"/>
    <hyperlink r:id="rId8" ref="H13"/>
    <hyperlink r:id="rId9" ref="H14"/>
    <hyperlink r:id="rId10" ref="G22"/>
    <hyperlink r:id="rId11" ref="H22"/>
    <hyperlink r:id="rId12" ref="I22"/>
    <hyperlink r:id="rId13" ref="E23"/>
    <hyperlink r:id="rId14" ref="G23"/>
    <hyperlink r:id="rId15" ref="G26"/>
    <hyperlink r:id="rId16" ref="H26"/>
    <hyperlink r:id="rId17" ref="I26"/>
    <hyperlink r:id="rId18" ref="G28"/>
    <hyperlink r:id="rId19" ref="G31"/>
    <hyperlink r:id="rId20" ref="G32"/>
    <hyperlink r:id="rId21" ref="H32"/>
    <hyperlink r:id="rId22" ref="G33"/>
    <hyperlink r:id="rId23" ref="H33"/>
    <hyperlink r:id="rId24" ref="I33"/>
    <hyperlink r:id="rId25" ref="G40"/>
    <hyperlink r:id="rId26" ref="G41"/>
    <hyperlink r:id="rId27" ref="G43"/>
    <hyperlink r:id="rId28" ref="G44"/>
    <hyperlink r:id="rId29" ref="G45"/>
    <hyperlink r:id="rId30" ref="H45"/>
    <hyperlink r:id="rId31" ref="G46"/>
    <hyperlink r:id="rId32" ref="G51"/>
    <hyperlink r:id="rId33" ref="F56"/>
    <hyperlink r:id="rId34" ref="G57"/>
    <hyperlink r:id="rId35" ref="G58"/>
    <hyperlink r:id="rId36" ref="G59"/>
    <hyperlink r:id="rId37" ref="H59"/>
    <hyperlink r:id="rId38" ref="I59"/>
    <hyperlink r:id="rId39" ref="J59"/>
    <hyperlink r:id="rId40" ref="F60"/>
  </hyperlinks>
  <drawing r:id="rId41"/>
</worksheet>
</file>