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2" activeTab="2"/>
  </bookViews>
  <sheets>
    <sheet name="Första sidan" sheetId="1" state="hidden" r:id="rId2"/>
    <sheet name="Kommentarer" sheetId="2" state="hidden" r:id="rId3"/>
    <sheet name="Utökad redovisn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<sst xmlns="http://schemas.openxmlformats.org/spreadsheetml/2006/main" count="73" uniqueCount="51">
  <si>
    <t xml:space="preserve">PRELIMINÄR RAPPORT</t>
  </si>
  <si>
    <t xml:space="preserve">ANVÄNT MATERIAL HUBBEN</t>
  </si>
  <si>
    <t xml:space="preserve">inrapporterat via Plant</t>
  </si>
  <si>
    <t xml:space="preserve">2017-12-27   / Thomas Lindström</t>
  </si>
  <si>
    <t xml:space="preserve">Kommentarer och reflektioner som ska in i </t>
  </si>
  <si>
    <t xml:space="preserve">slutrapport och till CO2-beräkning</t>
  </si>
  <si>
    <t xml:space="preserve">Utökad redovisning Betong, Armering, Stål &amp; Gips</t>
  </si>
  <si>
    <t xml:space="preserve">Redovisat i kg</t>
  </si>
  <si>
    <t xml:space="preserve">BETONG &amp; ARMERING</t>
  </si>
  <si>
    <t xml:space="preserve">Material</t>
  </si>
  <si>
    <t xml:space="preserve">Betong</t>
  </si>
  <si>
    <t xml:space="preserve">varav cement</t>
  </si>
  <si>
    <t xml:space="preserve">Armering återvunnen källa</t>
  </si>
  <si>
    <t xml:space="preserve">Armering övrigt/vet ej</t>
  </si>
  <si>
    <t xml:space="preserve">Bilaga/Kommentar</t>
  </si>
  <si>
    <t xml:space="preserve">Strängbtg - 1 Håldäck</t>
  </si>
  <si>
    <t xml:space="preserve">Bilaga 1 &amp; 2</t>
  </si>
  <si>
    <t xml:space="preserve">Strängbtg - 2 Massiva pl</t>
  </si>
  <si>
    <t xml:space="preserve">Biaga 1 &amp; 2</t>
  </si>
  <si>
    <t xml:space="preserve">Strängbtg - 3 Trappor</t>
  </si>
  <si>
    <t xml:space="preserve">Strängbtg - 4 Sandwichvägg</t>
  </si>
  <si>
    <t xml:space="preserve">Strängbtg - 5 Pelare</t>
  </si>
  <si>
    <t xml:space="preserve">Strängbtg - 6 Pelare</t>
  </si>
  <si>
    <t xml:space="preserve">Strängbtg - 7 Btgvägg</t>
  </si>
  <si>
    <t xml:space="preserve">JM - Källarplatta o kulvert</t>
  </si>
  <si>
    <t xml:space="preserve">?</t>
  </si>
  <si>
    <t xml:space="preserve">Not 1</t>
  </si>
  <si>
    <t xml:space="preserve">Avjämning</t>
  </si>
  <si>
    <t xml:space="preserve">Bilaga 3</t>
  </si>
  <si>
    <t xml:space="preserve">Kakelplattor Höganäs</t>
  </si>
  <si>
    <t xml:space="preserve">Svår bokat därav hamnat på betong</t>
  </si>
  <si>
    <t xml:space="preserve">Naturstensgolv</t>
  </si>
  <si>
    <t xml:space="preserve">Takasfalt</t>
  </si>
  <si>
    <t xml:space="preserve">Övrigt</t>
  </si>
  <si>
    <t xml:space="preserve">Not 1 - Betong är SWEROCK Uppsala - SWEEXP55 C30/37 S4 DMAX 16 STDCEM XC4, XF1 </t>
  </si>
  <si>
    <t xml:space="preserve">                  (ev kontakta Swerock för mera data)</t>
  </si>
  <si>
    <t xml:space="preserve">HANDELSSTÅL</t>
  </si>
  <si>
    <t xml:space="preserve">Handelsstål återvunnen källa</t>
  </si>
  <si>
    <t xml:space="preserve">Handelsstål övrigt/vet ej</t>
  </si>
  <si>
    <t xml:space="preserve">SUMMA</t>
  </si>
  <si>
    <t xml:space="preserve">Strängbtg - Stålstomme</t>
  </si>
  <si>
    <t xml:space="preserve">1 och 2</t>
  </si>
  <si>
    <t xml:space="preserve">DE40 Centraltrappa</t>
  </si>
  <si>
    <t xml:space="preserve">DE 42 Smide</t>
  </si>
  <si>
    <t xml:space="preserve">GIPS</t>
  </si>
  <si>
    <t xml:space="preserve">Gips återvunnen källa</t>
  </si>
  <si>
    <t xml:space="preserve">DE14 Mellanv</t>
  </si>
  <si>
    <t xml:space="preserve">Bilaga 4</t>
  </si>
  <si>
    <t xml:space="preserve">DE23 Bygg</t>
  </si>
  <si>
    <t xml:space="preserve">DE 12 Moelven</t>
  </si>
  <si>
    <t xml:space="preserve">Blandat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</si>
</sst>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i val="true"/>
      <sz val="16"/>
      <color rgb="FF000000"/>
      <name val="Arial"/>
      <family val="2"/>
      <charset val="1"/>
    </font>
    <font>
      <b val="true"/>
      <i val="true"/>
      <sz val="18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i val="true"/>
      <sz val="20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.35"/>
      <color rgb="FF000000"/>
      <name val="Arial"/>
      <family val="2"/>
      <charset val="1"/>
    </font>
    <font>
      <sz val="9.35"/>
      <color rgb="FF000000"/>
      <name val="Arial"/>
      <family val="2"/>
      <charset val="1"/>
    </font>
    <font>
      <sz val="9.5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9999FF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/>
      <right style="thin"/>
      <top/>
      <bottom style="medium">
        <color rgb="FFCCCCCC"/>
      </bottom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12" fillId="2" borderId="2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13" fillId="0" borderId="2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13" fillId="3" borderId="1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13" fillId="3" borderId="1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13" fillId="3" borderId="2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13" fillId="4" borderId="1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13" fillId="4" borderId="2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5" fontId="14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561960</xdr:colOff>
      <xdr:row>12</xdr:row>
      <xdr:rowOff>66600</xdr:rowOff>
    </xdr:from>
    <xdr:to>
      <xdr:col>8</xdr:col>
      <xdr:colOff>454320</xdr:colOff>
      <xdr:row>23</xdr:row>
      <xdr:rowOff>199440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61960" y="2638080"/>
          <a:ext cx="5988240" cy="2228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4</xdr:row>
      <xdr:rowOff>85680</xdr:rowOff>
    </xdr:from>
    <xdr:to>
      <xdr:col>4</xdr:col>
      <xdr:colOff>752040</xdr:colOff>
      <xdr:row>33</xdr:row>
      <xdr:rowOff>18720</xdr:rowOff>
    </xdr:to>
    <xdr:sp>
      <xdr:nvSpPr>
        <xdr:cNvPr id="1" name="CustomShape 1"/>
        <xdr:cNvSpPr/>
      </xdr:nvSpPr>
      <xdr:spPr>
        <a:xfrm>
          <a:off x="390600" y="1056960"/>
          <a:ext cx="5780880" cy="54576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OBS!!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DETTA ÄR EN FÖRRAPPORT FÖR ATT HINNA MED TILL BOKSLUTET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 DEN SLUTGILIGTA RAPPORTEN SÅ KOMMER BEGREPP MM  DEFINERAS OCH TEXTEN BÄTTRAS PÅ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DATAN ÄR DOCK RÄTT VILKET ÄR DET VIKTIGASTE NU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Materialanvändning innehåller allt material som tagits till arbetsplatsen dvs både inbyggt och som blivit kasserat. Emballage, pallar mm ingår även i avfallsstatistiken. Inrapporteringen har skett via plant.se för varje delentreprenad (bilaga X) varvid vi kunnat säkerställa att inrapporteringen har skett av alla aktörer. Mindre antaganden/förenklingar har skett men då denna har skett på delentreprenad nivå och resonemang har skett med byggledning så är ändå statistiken god.Vi har även använt oss av ett detaljeringspåslag på 5% på alla poster förutom betong, handelstål och armering. Detta är en värdering gjort med bedömning av entreprenörernas kunskap/redovisning.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Vissa material/entreprenader har utökad redovisning där vi bedömt att det påverkar en CO2-beräkning i hög grad, se separat blad/flik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CO2-beräkningen eller koffesienter från denna beräkning vore bra att få tillbaka då vi kan göra ytterliggare analyser och visualisera det tydligare (ex byggdelar).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2017-12-27  / Thomas Lindström o Robin Sundin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25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24" activeCellId="0" sqref="F24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C3" s="1"/>
    </row>
    <row r="4" customFormat="false" ht="27" hidden="false" customHeight="false" outlineLevel="0" collapsed="false">
      <c r="C4" s="2" t="s">
        <v>0</v>
      </c>
    </row>
    <row r="5" customFormat="false" ht="15" hidden="false" customHeight="false" outlineLevel="0" collapsed="false">
      <c r="C5" s="1"/>
    </row>
    <row r="6" customFormat="false" ht="15" hidden="false" customHeight="false" outlineLevel="0" collapsed="false">
      <c r="C6" s="1"/>
    </row>
    <row r="7" customFormat="false" ht="20.25" hidden="false" customHeight="false" outlineLevel="0" collapsed="false">
      <c r="C7" s="3" t="s">
        <v>1</v>
      </c>
      <c r="D7" s="1"/>
      <c r="E7" s="1"/>
    </row>
    <row r="8" customFormat="false" ht="20.25" hidden="false" customHeight="false" outlineLevel="0" collapsed="false">
      <c r="C8" s="4" t="s">
        <v>2</v>
      </c>
      <c r="D8" s="1"/>
      <c r="E8" s="1"/>
    </row>
    <row r="9" customFormat="false" ht="15" hidden="false" customHeight="false" outlineLevel="0" collapsed="false">
      <c r="C9" s="1"/>
      <c r="D9" s="1"/>
      <c r="E9" s="1"/>
    </row>
    <row r="10" customFormat="false" ht="15" hidden="false" customHeight="false" outlineLevel="0" collapsed="false">
      <c r="C10" s="1"/>
      <c r="D10" s="1"/>
      <c r="E10" s="1"/>
    </row>
    <row r="11" customFormat="false" ht="15" hidden="false" customHeight="false" outlineLevel="0" collapsed="false">
      <c r="C11" s="1"/>
      <c r="D11" s="1"/>
      <c r="E11" s="1"/>
    </row>
    <row r="12" customFormat="false" ht="15" hidden="false" customHeight="false" outlineLevel="0" collapsed="false">
      <c r="C12" s="1"/>
      <c r="D12" s="1"/>
      <c r="E12" s="1"/>
    </row>
    <row r="13" customFormat="false" ht="15" hidden="false" customHeight="false" outlineLevel="0" collapsed="false">
      <c r="C13" s="1"/>
      <c r="D13" s="1"/>
      <c r="E13" s="1"/>
    </row>
    <row r="14" customFormat="false" ht="15" hidden="false" customHeight="false" outlineLevel="0" collapsed="false">
      <c r="D14" s="1"/>
      <c r="E14" s="1"/>
    </row>
    <row r="15" customFormat="false" ht="15" hidden="false" customHeight="false" outlineLevel="0" collapsed="false">
      <c r="C15" s="1"/>
      <c r="D15" s="1"/>
      <c r="E15" s="1"/>
    </row>
    <row r="16" customFormat="false" ht="15" hidden="false" customHeight="false" outlineLevel="0" collapsed="false">
      <c r="C16" s="1"/>
      <c r="D16" s="1"/>
      <c r="E16" s="1"/>
    </row>
    <row r="17" customFormat="false" ht="15" hidden="false" customHeight="false" outlineLevel="0" collapsed="false">
      <c r="C17" s="1"/>
      <c r="D17" s="1"/>
      <c r="E17" s="1"/>
    </row>
    <row r="18" customFormat="false" ht="15" hidden="false" customHeight="false" outlineLevel="0" collapsed="false">
      <c r="C18" s="1"/>
      <c r="D18" s="1"/>
      <c r="E18" s="1"/>
    </row>
    <row r="19" customFormat="false" ht="15" hidden="false" customHeight="false" outlineLevel="0" collapsed="false">
      <c r="C19" s="1"/>
      <c r="D19" s="1"/>
      <c r="E19" s="1"/>
    </row>
    <row r="20" customFormat="false" ht="15" hidden="false" customHeight="false" outlineLevel="0" collapsed="false">
      <c r="C20" s="1"/>
      <c r="D20" s="1"/>
      <c r="E20" s="1"/>
    </row>
    <row r="21" customFormat="false" ht="15" hidden="false" customHeight="false" outlineLevel="0" collapsed="false">
      <c r="C21" s="1"/>
      <c r="D21" s="1"/>
      <c r="E21" s="1"/>
    </row>
    <row r="22" customFormat="false" ht="15" hidden="false" customHeight="false" outlineLevel="0" collapsed="false">
      <c r="C22" s="1"/>
      <c r="D22" s="1"/>
      <c r="E22" s="1"/>
    </row>
    <row r="23" customFormat="false" ht="15" hidden="false" customHeight="false" outlineLevel="0" collapsed="false">
      <c r="D23" s="1"/>
      <c r="E23" s="1"/>
    </row>
    <row r="24" customFormat="false" ht="289.5" hidden="false" customHeight="true" outlineLevel="0" collapsed="false">
      <c r="D24" s="1"/>
      <c r="E24" s="1"/>
    </row>
    <row r="25" customFormat="false" ht="15" hidden="false" customHeight="false" outlineLevel="0" collapsed="false">
      <c r="C25" s="1" t="s">
        <v>3</v>
      </c>
      <c r="D25" s="1"/>
      <c r="E2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1" min="1" style="0" width="18.6396761133603"/>
    <col collapsed="false" hidden="false" max="2" min="2" style="0" width="16.497975708502"/>
    <col collapsed="false" hidden="false" max="3" min="3" style="0" width="13.7125506072874"/>
    <col collapsed="false" hidden="false" max="4" min="4" style="0" width="12.1052631578947"/>
    <col collapsed="false" hidden="false" max="5" min="5" style="0" width="11.9959514170041"/>
    <col collapsed="false" hidden="false" max="6" min="6" style="0" width="19.6032388663968"/>
    <col collapsed="false" hidden="false" max="1025" min="7" style="0" width="8.57085020242915"/>
  </cols>
  <sheetData>
    <row r="2" customFormat="false" ht="23.25" hidden="false" customHeight="false" outlineLevel="0" collapsed="false">
      <c r="A2" s="5" t="s">
        <v>4</v>
      </c>
    </row>
    <row r="3" customFormat="false" ht="23.25" hidden="false" customHeight="false" outlineLevel="0" collapsed="false">
      <c r="A3" s="5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15.2105263157895"/>
    <col collapsed="false" hidden="false" max="2" min="2" style="0" width="14.5668016194332"/>
    <col collapsed="false" hidden="false" max="4" min="3" style="0" width="12.1052631578947"/>
    <col collapsed="false" hidden="false" max="5" min="5" style="0" width="11.9959514170041"/>
    <col collapsed="false" hidden="false" max="6" min="6" style="0" width="19.6032388663968"/>
    <col collapsed="false" hidden="false" max="1025" min="7" style="0" width="8.57085020242915"/>
  </cols>
  <sheetData>
    <row r="1" customFormat="false" ht="26.25" hidden="false" customHeight="false" outlineLevel="0" collapsed="false">
      <c r="A1" s="6" t="s">
        <v>6</v>
      </c>
    </row>
    <row r="2" customFormat="false" ht="15" hidden="false" customHeight="false" outlineLevel="0" collapsed="false">
      <c r="A2" s="0" t="s">
        <v>7</v>
      </c>
    </row>
    <row r="4" customFormat="false" ht="15" hidden="false" customHeight="false" outlineLevel="0" collapsed="false">
      <c r="A4" s="7" t="s">
        <v>8</v>
      </c>
    </row>
    <row r="5" customFormat="false" ht="36.75" hidden="false" customHeight="false" outlineLevel="0" collapsed="false">
      <c r="A5" s="8" t="s">
        <v>9</v>
      </c>
      <c r="B5" s="8" t="s">
        <v>10</v>
      </c>
      <c r="C5" s="9" t="s">
        <v>11</v>
      </c>
      <c r="D5" s="8" t="s">
        <v>12</v>
      </c>
      <c r="E5" s="9" t="s">
        <v>13</v>
      </c>
      <c r="F5" s="8" t="s">
        <v>14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customFormat="false" ht="24.75" hidden="false" customHeight="false" outlineLevel="0" collapsed="false">
      <c r="A6" s="11" t="s">
        <v>15</v>
      </c>
      <c r="B6" s="12" t="n">
        <v>4688640</v>
      </c>
      <c r="C6" s="13" t="n">
        <v>710454</v>
      </c>
      <c r="D6" s="12" t="n">
        <v>0</v>
      </c>
      <c r="E6" s="13" t="n">
        <v>47360</v>
      </c>
      <c r="F6" s="14" t="s">
        <v>16</v>
      </c>
      <c r="J6" s="15"/>
      <c r="K6" s="15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customFormat="false" ht="24.75" hidden="false" customHeight="false" outlineLevel="0" collapsed="false">
      <c r="A7" s="16" t="s">
        <v>17</v>
      </c>
      <c r="B7" s="17" t="n">
        <v>392000</v>
      </c>
      <c r="C7" s="18" t="n">
        <v>68000</v>
      </c>
      <c r="D7" s="17" t="n">
        <v>4000</v>
      </c>
      <c r="E7" s="18" t="n">
        <v>4000</v>
      </c>
      <c r="F7" s="19" t="s">
        <v>18</v>
      </c>
      <c r="J7" s="15"/>
      <c r="K7" s="15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false" ht="24.75" hidden="false" customHeight="false" outlineLevel="0" collapsed="false">
      <c r="A8" s="11" t="s">
        <v>19</v>
      </c>
      <c r="B8" s="12" t="n">
        <v>146000</v>
      </c>
      <c r="C8" s="13" t="n">
        <v>25330</v>
      </c>
      <c r="D8" s="12" t="n">
        <v>7078</v>
      </c>
      <c r="E8" s="13" t="n">
        <f aca="false">7450-D8</f>
        <v>372</v>
      </c>
      <c r="F8" s="14" t="s">
        <v>16</v>
      </c>
      <c r="J8" s="15"/>
      <c r="K8" s="15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customFormat="false" ht="24.75" hidden="false" customHeight="false" outlineLevel="0" collapsed="false">
      <c r="A9" s="16" t="s">
        <v>20</v>
      </c>
      <c r="B9" s="17" t="n">
        <v>1670000</v>
      </c>
      <c r="C9" s="18" t="n">
        <v>203400</v>
      </c>
      <c r="D9" s="17" t="n">
        <v>64410</v>
      </c>
      <c r="E9" s="18" t="n">
        <f aca="false">67800-D9</f>
        <v>3390</v>
      </c>
      <c r="F9" s="19" t="s">
        <v>18</v>
      </c>
      <c r="J9" s="15"/>
      <c r="K9" s="15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customFormat="false" ht="24.75" hidden="false" customHeight="false" outlineLevel="0" collapsed="false">
      <c r="A10" s="11" t="s">
        <v>21</v>
      </c>
      <c r="B10" s="12" t="n">
        <f aca="false">0.5*170000</f>
        <v>85000</v>
      </c>
      <c r="C10" s="13" t="n">
        <f aca="false">0.5*30000</f>
        <v>15000</v>
      </c>
      <c r="D10" s="12" t="n">
        <f aca="false">0.5*8788</f>
        <v>4394</v>
      </c>
      <c r="E10" s="13" t="n">
        <f aca="false">0.5*9250-D10</f>
        <v>231</v>
      </c>
      <c r="F10" s="14" t="s">
        <v>16</v>
      </c>
      <c r="J10" s="15"/>
      <c r="K10" s="15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customFormat="false" ht="24.75" hidden="false" customHeight="false" outlineLevel="0" collapsed="false">
      <c r="A11" s="16" t="s">
        <v>22</v>
      </c>
      <c r="B11" s="17" t="n">
        <f aca="false">B10</f>
        <v>85000</v>
      </c>
      <c r="C11" s="18" t="n">
        <f aca="false">C10</f>
        <v>15000</v>
      </c>
      <c r="D11" s="17" t="n">
        <f aca="false">D10</f>
        <v>4394</v>
      </c>
      <c r="E11" s="18" t="n">
        <f aca="false">E10</f>
        <v>231</v>
      </c>
      <c r="F11" s="19" t="s">
        <v>18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customFormat="false" ht="24.75" hidden="false" customHeight="false" outlineLevel="0" collapsed="false">
      <c r="A12" s="11" t="s">
        <v>23</v>
      </c>
      <c r="B12" s="12" t="n">
        <v>1976000</v>
      </c>
      <c r="C12" s="13" t="n">
        <v>339320</v>
      </c>
      <c r="D12" s="12" t="n">
        <v>94810</v>
      </c>
      <c r="E12" s="13" t="n">
        <f aca="false">99800-D12</f>
        <v>4990</v>
      </c>
      <c r="F12" s="14" t="s">
        <v>16</v>
      </c>
      <c r="J12" s="10"/>
      <c r="K12" s="15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customFormat="false" ht="24.75" hidden="false" customHeight="false" outlineLevel="0" collapsed="false">
      <c r="A13" s="16" t="s">
        <v>24</v>
      </c>
      <c r="B13" s="17" t="n">
        <v>4787850</v>
      </c>
      <c r="C13" s="18" t="s">
        <v>25</v>
      </c>
      <c r="D13" s="17" t="n">
        <v>148106</v>
      </c>
      <c r="E13" s="18" t="n">
        <v>60317</v>
      </c>
      <c r="F13" s="19" t="s">
        <v>26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customFormat="false" ht="15.75" hidden="false" customHeight="false" outlineLevel="0" collapsed="false">
      <c r="A14" s="11" t="s">
        <v>27</v>
      </c>
      <c r="B14" s="12" t="n">
        <v>291839</v>
      </c>
      <c r="C14" s="13" t="s">
        <v>25</v>
      </c>
      <c r="D14" s="12"/>
      <c r="E14" s="13"/>
      <c r="F14" s="14" t="s">
        <v>28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customFormat="false" ht="27" hidden="false" customHeight="false" outlineLevel="0" collapsed="false">
      <c r="A15" s="16" t="s">
        <v>29</v>
      </c>
      <c r="B15" s="17" t="n">
        <v>5500</v>
      </c>
      <c r="C15" s="18" t="s">
        <v>25</v>
      </c>
      <c r="D15" s="17"/>
      <c r="E15" s="18"/>
      <c r="F15" s="20" t="s">
        <v>30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customFormat="false" ht="27" hidden="false" customHeight="false" outlineLevel="0" collapsed="false">
      <c r="A16" s="11" t="s">
        <v>31</v>
      </c>
      <c r="B16" s="12" t="n">
        <v>42520</v>
      </c>
      <c r="C16" s="13" t="s">
        <v>25</v>
      </c>
      <c r="D16" s="12"/>
      <c r="E16" s="13"/>
      <c r="F16" s="21" t="s">
        <v>30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customFormat="false" ht="27" hidden="false" customHeight="false" outlineLevel="0" collapsed="false">
      <c r="A17" s="16" t="s">
        <v>32</v>
      </c>
      <c r="B17" s="17" t="n">
        <v>55000</v>
      </c>
      <c r="C17" s="18" t="s">
        <v>25</v>
      </c>
      <c r="D17" s="17"/>
      <c r="E17" s="18"/>
      <c r="F17" s="20" t="s">
        <v>30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customFormat="false" ht="15.75" hidden="false" customHeight="false" outlineLevel="0" collapsed="false">
      <c r="A18" s="22" t="s">
        <v>33</v>
      </c>
      <c r="B18" s="23" t="e">
        <f aca="false">#REF!-SUM(B6:B17)</f>
        <v>#REF!</v>
      </c>
      <c r="C18" s="24" t="s">
        <v>25</v>
      </c>
      <c r="D18" s="23"/>
      <c r="E18" s="24"/>
      <c r="F18" s="25"/>
      <c r="J18" s="10"/>
      <c r="K18" s="10"/>
      <c r="L18" s="10"/>
      <c r="M18" s="10"/>
      <c r="N18" s="26"/>
      <c r="O18" s="10"/>
      <c r="P18" s="10"/>
      <c r="Q18" s="10"/>
      <c r="R18" s="10"/>
      <c r="S18" s="10"/>
      <c r="T18" s="10"/>
      <c r="U18" s="10"/>
    </row>
    <row r="19" customFormat="false" ht="15" hidden="false" customHeight="false" outlineLevel="0" collapsed="false">
      <c r="A19" s="27"/>
      <c r="B19" s="28" t="e">
        <f aca="false">SUM(B6:B18)</f>
        <v>#REF!</v>
      </c>
      <c r="C19" s="29"/>
      <c r="D19" s="28" t="n">
        <f aca="false">SUM(D6:D18)</f>
        <v>327192</v>
      </c>
      <c r="E19" s="29" t="n">
        <f aca="false">SUM(E6:E18)</f>
        <v>120891</v>
      </c>
      <c r="F19" s="28"/>
      <c r="J19" s="10"/>
      <c r="K19" s="10"/>
      <c r="L19" s="10"/>
      <c r="M19" s="10"/>
      <c r="N19" s="26"/>
      <c r="O19" s="10"/>
      <c r="P19" s="10"/>
      <c r="Q19" s="10"/>
      <c r="R19" s="10"/>
      <c r="S19" s="10"/>
      <c r="T19" s="10"/>
      <c r="U19" s="10"/>
    </row>
    <row r="20" customFormat="false" ht="15" hidden="false" customHeight="false" outlineLevel="0" collapsed="false">
      <c r="A20" s="0" t="s">
        <v>34</v>
      </c>
      <c r="J20" s="10"/>
      <c r="K20" s="10"/>
      <c r="L20" s="10"/>
      <c r="M20" s="10"/>
      <c r="N20" s="26"/>
      <c r="O20" s="10"/>
      <c r="P20" s="10"/>
      <c r="Q20" s="10"/>
      <c r="R20" s="10"/>
      <c r="S20" s="10"/>
      <c r="T20" s="10"/>
      <c r="U20" s="10"/>
    </row>
    <row r="21" customFormat="false" ht="15" hidden="false" customHeight="false" outlineLevel="0" collapsed="false">
      <c r="A21" s="0" t="s">
        <v>35</v>
      </c>
      <c r="B21" s="30"/>
      <c r="J21" s="10"/>
      <c r="K21" s="10"/>
      <c r="L21" s="10"/>
      <c r="M21" s="10"/>
      <c r="N21" s="26"/>
      <c r="O21" s="10"/>
      <c r="P21" s="10"/>
      <c r="Q21" s="10"/>
      <c r="R21" s="10"/>
      <c r="S21" s="10"/>
      <c r="T21" s="10"/>
      <c r="U21" s="10"/>
    </row>
    <row r="22" customFormat="false" ht="15" hidden="false" customHeight="false" outlineLevel="0" collapsed="false">
      <c r="A22" s="7" t="s">
        <v>36</v>
      </c>
      <c r="J22" s="10"/>
      <c r="K22" s="10"/>
      <c r="L22" s="10"/>
      <c r="M22" s="10"/>
      <c r="N22" s="26"/>
      <c r="O22" s="10"/>
      <c r="P22" s="10"/>
      <c r="Q22" s="10"/>
      <c r="R22" s="10"/>
      <c r="S22" s="10"/>
      <c r="T22" s="10"/>
      <c r="U22" s="10"/>
    </row>
    <row r="23" customFormat="false" ht="36.75" hidden="false" customHeight="false" outlineLevel="0" collapsed="false">
      <c r="A23" s="8" t="s">
        <v>9</v>
      </c>
      <c r="B23" s="8" t="s">
        <v>37</v>
      </c>
      <c r="C23" s="8" t="s">
        <v>38</v>
      </c>
      <c r="D23" s="8" t="s">
        <v>39</v>
      </c>
      <c r="E23" s="8"/>
      <c r="F23" s="8" t="s">
        <v>14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customFormat="false" ht="24.75" hidden="false" customHeight="false" outlineLevel="0" collapsed="false">
      <c r="A24" s="11" t="s">
        <v>40</v>
      </c>
      <c r="B24" s="12" t="n">
        <v>104000</v>
      </c>
      <c r="C24" s="12" t="n">
        <f aca="false">260000-B24</f>
        <v>156000</v>
      </c>
      <c r="D24" s="12" t="n">
        <f aca="false">SUM(B24:C24)</f>
        <v>260000</v>
      </c>
      <c r="E24" s="12"/>
      <c r="F24" s="14" t="s">
        <v>41</v>
      </c>
    </row>
    <row r="25" customFormat="false" ht="24.75" hidden="false" customHeight="false" outlineLevel="0" collapsed="false">
      <c r="A25" s="16" t="s">
        <v>42</v>
      </c>
      <c r="B25" s="17" t="n">
        <v>48000</v>
      </c>
      <c r="C25" s="17"/>
      <c r="D25" s="17" t="n">
        <f aca="false">SUM(B25:C25)</f>
        <v>48000</v>
      </c>
      <c r="E25" s="17"/>
      <c r="F25" s="19"/>
    </row>
    <row r="26" customFormat="false" ht="15.75" hidden="false" customHeight="false" outlineLevel="0" collapsed="false">
      <c r="A26" s="11" t="s">
        <v>43</v>
      </c>
      <c r="B26" s="12" t="n">
        <v>65000</v>
      </c>
      <c r="C26" s="12"/>
      <c r="D26" s="12" t="n">
        <f aca="false">SUM(B26:C26)</f>
        <v>65000</v>
      </c>
      <c r="E26" s="12"/>
      <c r="F26" s="14"/>
    </row>
    <row r="27" customFormat="false" ht="15.75" hidden="false" customHeight="false" outlineLevel="0" collapsed="false">
      <c r="A27" s="16" t="s">
        <v>33</v>
      </c>
      <c r="B27" s="31" t="e">
        <f aca="false">#REF!-SUM(B24:B26)</f>
        <v>#REF!</v>
      </c>
      <c r="C27" s="31" t="e">
        <f aca="false">#REF!-SUM(C24:C26)</f>
        <v>#REF!</v>
      </c>
      <c r="D27" s="32" t="e">
        <f aca="false">SUM(B27:C27)</f>
        <v>#REF!</v>
      </c>
      <c r="E27" s="17"/>
      <c r="F27" s="19"/>
    </row>
    <row r="28" customFormat="false" ht="15" hidden="false" customHeight="false" outlineLevel="0" collapsed="false">
      <c r="A28" s="27"/>
      <c r="B28" s="28" t="e">
        <f aca="false">SUM(B24:B27)</f>
        <v>#REF!</v>
      </c>
      <c r="C28" s="28"/>
      <c r="D28" s="28" t="e">
        <f aca="false">SUM(D24:D27)</f>
        <v>#REF!</v>
      </c>
      <c r="E28" s="28" t="n">
        <f aca="false">SUM(E24:E27)</f>
        <v>0</v>
      </c>
      <c r="F28" s="28"/>
    </row>
    <row r="30" customFormat="false" ht="15" hidden="false" customHeight="false" outlineLevel="0" collapsed="false">
      <c r="A30" s="7" t="s">
        <v>44</v>
      </c>
    </row>
    <row r="31" customFormat="false" ht="36.75" hidden="false" customHeight="false" outlineLevel="0" collapsed="false">
      <c r="A31" s="8" t="s">
        <v>9</v>
      </c>
      <c r="B31" s="8" t="s">
        <v>45</v>
      </c>
      <c r="C31" s="8" t="s">
        <v>38</v>
      </c>
      <c r="D31" s="8" t="s">
        <v>39</v>
      </c>
      <c r="E31" s="8"/>
      <c r="F31" s="8" t="s">
        <v>14</v>
      </c>
      <c r="L31" s="10"/>
      <c r="M31" s="10"/>
      <c r="N31" s="10"/>
      <c r="O31" s="10"/>
      <c r="P31" s="10"/>
      <c r="Q31" s="10"/>
      <c r="R31" s="10"/>
      <c r="S31" s="10"/>
    </row>
    <row r="32" customFormat="false" ht="15.75" hidden="false" customHeight="false" outlineLevel="0" collapsed="false">
      <c r="A32" s="11" t="s">
        <v>46</v>
      </c>
      <c r="B32" s="12" t="n">
        <v>477244</v>
      </c>
      <c r="C32" s="12"/>
      <c r="D32" s="12" t="n">
        <f aca="false">SUM(B32:C32)</f>
        <v>477244</v>
      </c>
      <c r="E32" s="12"/>
      <c r="F32" s="14" t="s">
        <v>47</v>
      </c>
      <c r="L32" s="10"/>
      <c r="M32" s="15"/>
      <c r="N32" s="33"/>
      <c r="O32" s="33"/>
      <c r="P32" s="33"/>
      <c r="Q32" s="33"/>
      <c r="R32" s="26"/>
      <c r="S32" s="10"/>
    </row>
    <row r="33" customFormat="false" ht="15.75" hidden="false" customHeight="false" outlineLevel="0" collapsed="false">
      <c r="A33" s="16" t="s">
        <v>48</v>
      </c>
      <c r="B33" s="17" t="n">
        <v>1083</v>
      </c>
      <c r="C33" s="17"/>
      <c r="D33" s="17" t="n">
        <f aca="false">SUM(B33:C33)</f>
        <v>1083</v>
      </c>
      <c r="E33" s="17"/>
      <c r="F33" s="19" t="s">
        <v>47</v>
      </c>
      <c r="L33" s="10"/>
      <c r="M33" s="10"/>
      <c r="N33" s="10"/>
      <c r="O33" s="10"/>
      <c r="P33" s="10"/>
      <c r="Q33" s="10"/>
      <c r="R33" s="10"/>
      <c r="S33" s="10"/>
    </row>
    <row r="34" customFormat="false" ht="15.75" hidden="false" customHeight="false" outlineLevel="0" collapsed="false">
      <c r="A34" s="11" t="s">
        <v>49</v>
      </c>
      <c r="B34" s="12" t="n">
        <v>16451</v>
      </c>
      <c r="C34" s="12" t="n">
        <v>65695</v>
      </c>
      <c r="D34" s="12" t="n">
        <f aca="false">SUM(B34:C34)</f>
        <v>82146</v>
      </c>
      <c r="E34" s="12"/>
      <c r="F34" s="14" t="s">
        <v>47</v>
      </c>
    </row>
    <row r="35" customFormat="false" ht="15.75" hidden="false" customHeight="false" outlineLevel="0" collapsed="false">
      <c r="A35" s="16" t="s">
        <v>33</v>
      </c>
      <c r="B35" s="34" t="e">
        <f aca="false">#REF!-SUM(B32:B34)</f>
        <v>#REF!</v>
      </c>
      <c r="C35" s="34" t="e">
        <f aca="false">#REF!-SUM(C32:C34)</f>
        <v>#REF!</v>
      </c>
      <c r="D35" s="35" t="e">
        <f aca="false">SUM(B35:C35)</f>
        <v>#REF!</v>
      </c>
      <c r="E35" s="17"/>
      <c r="F35" s="19" t="s">
        <v>50</v>
      </c>
    </row>
    <row r="36" customFormat="false" ht="15" hidden="false" customHeight="false" outlineLevel="0" collapsed="false">
      <c r="A36" s="27"/>
      <c r="B36" s="28" t="e">
        <f aca="false">SUM(B32:B35)</f>
        <v>#REF!</v>
      </c>
      <c r="C36" s="28"/>
      <c r="D36" s="28" t="e">
        <f aca="false">SUM(D32:D35)</f>
        <v>#REF!</v>
      </c>
      <c r="E36" s="28" t="n">
        <f aca="false">SUM(E32:E35)</f>
        <v>0</v>
      </c>
      <c r="F36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  <Company>Vasakronan 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2017-12-26T10:36:45Z</dcterms:created>
  <dc:creator>Lindström Thomas</dc:creator>
  <dc:description/>
  <dc:language>en-US</dc:language>
  <cp:lastModifiedBy/>
  <cp:lastPrinted>2017-12-27T16:12:05Z</cp:lastPrinted>
  <dcterms:modified xsi:type="dcterms:W3CDTF">2018-01-13T15:51:51Z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Vasakronan 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