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ttan\Downloads\"/>
    </mc:Choice>
  </mc:AlternateContent>
  <bookViews>
    <workbookView xWindow="0" yWindow="0" windowWidth="38400" windowHeight="17760" firstSheet="2" activeTab="2"/>
  </bookViews>
  <sheets>
    <sheet name="Första sidan" sheetId="41" state="hidden" r:id="rId1"/>
    <sheet name="Kommentarer" sheetId="1" state="hidden" r:id="rId2"/>
    <sheet name="Utökad redovisning" sheetId="38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8" l="1"/>
  <c r="D34" i="38"/>
  <c r="E36" i="38" l="1"/>
  <c r="B36" i="38"/>
  <c r="D33" i="38"/>
  <c r="D26" i="38"/>
  <c r="D25" i="38"/>
  <c r="C24" i="38"/>
  <c r="E28" i="38"/>
  <c r="E12" i="38"/>
  <c r="D10" i="38"/>
  <c r="D11" i="38" s="1"/>
  <c r="D19" i="38" s="1"/>
  <c r="C10" i="38"/>
  <c r="C11" i="38" s="1"/>
  <c r="B10" i="38"/>
  <c r="E9" i="38"/>
  <c r="E8" i="38"/>
  <c r="D32" i="38" l="1"/>
  <c r="D36" i="38" s="1"/>
  <c r="D27" i="38"/>
  <c r="E10" i="38"/>
  <c r="E11" i="38" s="1"/>
  <c r="D24" i="38"/>
  <c r="B11" i="38"/>
  <c r="E19" i="38" l="1"/>
  <c r="D28" i="38"/>
  <c r="B28" i="38"/>
  <c r="B19" i="38"/>
</calcChain>
</file>

<file path=xl/sharedStrings.xml><?xml version="1.0" encoding="utf-8"?>
<sst xmlns="http://schemas.openxmlformats.org/spreadsheetml/2006/main" count="73" uniqueCount="51">
  <si>
    <t>Material</t>
  </si>
  <si>
    <t>Betong</t>
  </si>
  <si>
    <t>DE 42 Smide</t>
  </si>
  <si>
    <t>Strängbtg - 1 Håldäck</t>
  </si>
  <si>
    <t>Strängbtg - 2 Massiva pl</t>
  </si>
  <si>
    <t>Strängbtg - 3 Trappor</t>
  </si>
  <si>
    <t>Strängbtg - 4 Sandwichvägg</t>
  </si>
  <si>
    <t>Strängbtg - 5 Pelare</t>
  </si>
  <si>
    <t>Strängbtg - 6 Pelare</t>
  </si>
  <si>
    <t>Strängbtg - 7 Btgvägg</t>
  </si>
  <si>
    <t>varav cement</t>
  </si>
  <si>
    <t>Armering återvunnen källa</t>
  </si>
  <si>
    <t>1 och 2</t>
  </si>
  <si>
    <t>JM - Källarplatta o kulvert</t>
  </si>
  <si>
    <t>Not 1</t>
  </si>
  <si>
    <t>Avjämning</t>
  </si>
  <si>
    <t>Kakelplattor Höganäs</t>
  </si>
  <si>
    <t>Naturstensgolv</t>
  </si>
  <si>
    <t>Svår bokat därav hamnat på betong</t>
  </si>
  <si>
    <t>Takasfalt</t>
  </si>
  <si>
    <t>Övrigt</t>
  </si>
  <si>
    <t>?</t>
  </si>
  <si>
    <t>Strängbtg - Stålstomme</t>
  </si>
  <si>
    <t>Handelsstål återvunnen källa</t>
  </si>
  <si>
    <t>Handelsstål övrigt/vet ej</t>
  </si>
  <si>
    <t>Armering övrigt/vet ej</t>
  </si>
  <si>
    <t>DE40 Centraltrappa</t>
  </si>
  <si>
    <t>SUMMA</t>
  </si>
  <si>
    <t>Gips återvunnen källa</t>
  </si>
  <si>
    <t>DE14 Mellanv</t>
  </si>
  <si>
    <t>DE23 Bygg</t>
  </si>
  <si>
    <t>DE 12 Moelven</t>
  </si>
  <si>
    <t>Blandat</t>
  </si>
  <si>
    <t>Bilaga/Kommentar</t>
  </si>
  <si>
    <t>Utökad redovisning Betong, Armering, Stål &amp; Gips</t>
  </si>
  <si>
    <t>Redovisat i kg</t>
  </si>
  <si>
    <t>GIPS</t>
  </si>
  <si>
    <t>HANDELSSTÅL</t>
  </si>
  <si>
    <t>BETONG &amp; ARMERING</t>
  </si>
  <si>
    <t xml:space="preserve">Not 1 - Betong är SWEROCK Uppsala - SWEEXP55 C30/37 S4 DMAX 16 STDCEM XC4, XF1 </t>
  </si>
  <si>
    <t xml:space="preserve">                  (ev kontakta Swerock för mera data)</t>
  </si>
  <si>
    <t xml:space="preserve">Kommentarer och reflektioner som ska in i </t>
  </si>
  <si>
    <t>slutrapport och till CO2-beräkning</t>
  </si>
  <si>
    <t>Bilaga 4</t>
  </si>
  <si>
    <t>Bilaga 3</t>
  </si>
  <si>
    <t>Bilaga 1 &amp; 2</t>
  </si>
  <si>
    <t>Biaga 1 &amp; 2</t>
  </si>
  <si>
    <t>PRELIMINÄR RAPPORT</t>
  </si>
  <si>
    <t>ANVÄNT MATERIAL HUBBEN</t>
  </si>
  <si>
    <t>2017-12-27   / Thomas Lindström</t>
  </si>
  <si>
    <t>inrapporterat via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</si>
</sst>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.35"/>
      <color theme="1"/>
      <name val="Arial"/>
      <family val="2"/>
    </font>
    <font>
      <sz val="9.35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.5"/>
      <color theme="1"/>
      <name val="Arial"/>
      <family val="2"/>
    </font>
    <font>
      <b/>
      <i/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6"/>
      <color theme="1"/>
      <name val="Arial"/>
      <family val="2"/>
    </font>
    <font>
      <sz val="22"/>
      <color theme="1"/>
      <name val="Arial"/>
      <family val="2"/>
    </font>
    <font>
      <i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1" xfId="0" applyFont="1" applyBorder="1" applyAlignment="1">
      <alignment horizontal="right" vertical="center" wrapText="1" indent="1"/>
    </xf>
    <xf numFmtId="3" fontId="0" fillId="0" borderId="0" xfId="0" applyNumberFormat="1"/>
    <xf numFmtId="3" fontId="4" fillId="0" borderId="1" xfId="0" applyNumberFormat="1" applyFont="1" applyBorder="1" applyAlignment="1">
      <alignment horizontal="right" vertical="center" wrapText="1" indent="1"/>
    </xf>
    <xf numFmtId="0" fontId="3" fillId="3" borderId="1" xfId="0" applyFont="1" applyFill="1" applyBorder="1" applyAlignment="1">
      <alignment horizontal="right" vertical="center" wrapText="1" indent="1"/>
    </xf>
    <xf numFmtId="0" fontId="0" fillId="3" borderId="0" xfId="0" applyFill="1"/>
    <xf numFmtId="0" fontId="4" fillId="2" borderId="1" xfId="0" applyFont="1" applyFill="1" applyBorder="1" applyAlignment="1">
      <alignment horizontal="right" vertical="center" wrapText="1" indent="1"/>
    </xf>
    <xf numFmtId="3" fontId="4" fillId="2" borderId="1" xfId="0" applyNumberFormat="1" applyFont="1" applyFill="1" applyBorder="1" applyAlignment="1">
      <alignment horizontal="right" vertical="center" wrapText="1" indent="1"/>
    </xf>
    <xf numFmtId="3" fontId="0" fillId="3" borderId="0" xfId="0" applyNumberFormat="1" applyFill="1"/>
    <xf numFmtId="0" fontId="5" fillId="0" borderId="0" xfId="0" applyFont="1"/>
    <xf numFmtId="0" fontId="4" fillId="4" borderId="1" xfId="0" applyFont="1" applyFill="1" applyBorder="1" applyAlignment="1">
      <alignment horizontal="right" vertical="center" wrapText="1" indent="1"/>
    </xf>
    <xf numFmtId="3" fontId="4" fillId="4" borderId="1" xfId="0" applyNumberFormat="1" applyFont="1" applyFill="1" applyBorder="1" applyAlignment="1">
      <alignment horizontal="right" vertical="center" wrapText="1" indent="1"/>
    </xf>
    <xf numFmtId="3" fontId="0" fillId="4" borderId="0" xfId="0" applyNumberFormat="1" applyFill="1" applyAlignment="1">
      <alignment wrapText="1"/>
    </xf>
    <xf numFmtId="3" fontId="6" fillId="0" borderId="0" xfId="0" applyNumberFormat="1" applyFont="1"/>
    <xf numFmtId="3" fontId="6" fillId="2" borderId="0" xfId="0" applyNumberFormat="1" applyFont="1" applyFill="1"/>
    <xf numFmtId="3" fontId="6" fillId="2" borderId="0" xfId="0" applyNumberFormat="1" applyFont="1" applyFill="1" applyAlignment="1">
      <alignment wrapText="1"/>
    </xf>
    <xf numFmtId="3" fontId="6" fillId="0" borderId="0" xfId="0" applyNumberFormat="1" applyFont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horizontal="right" vertical="center" wrapText="1" indent="1"/>
    </xf>
    <xf numFmtId="3" fontId="0" fillId="0" borderId="0" xfId="0" applyNumberFormat="1" applyBorder="1"/>
    <xf numFmtId="3" fontId="1" fillId="0" borderId="0" xfId="0" applyNumberFormat="1" applyFont="1" applyBorder="1"/>
    <xf numFmtId="0" fontId="1" fillId="0" borderId="0" xfId="0" applyFont="1" applyBorder="1"/>
    <xf numFmtId="0" fontId="7" fillId="0" borderId="0" xfId="0" applyFont="1"/>
    <xf numFmtId="0" fontId="8" fillId="0" borderId="0" xfId="0" applyFont="1"/>
    <xf numFmtId="3" fontId="4" fillId="2" borderId="1" xfId="0" applyNumberFormat="1" applyFont="1" applyFill="1" applyBorder="1" applyAlignment="1">
      <alignment horizontal="right" vertical="center" wrapText="1"/>
    </xf>
    <xf numFmtId="3" fontId="6" fillId="2" borderId="0" xfId="0" applyNumberFormat="1" applyFont="1" applyFill="1" applyAlignment="1">
      <alignment horizontal="center" vertical="center"/>
    </xf>
    <xf numFmtId="3" fontId="6" fillId="2" borderId="1" xfId="0" applyNumberFormat="1" applyFont="1" applyFill="1" applyBorder="1" applyAlignment="1">
      <alignment horizontal="right" vertical="center" wrapText="1"/>
    </xf>
    <xf numFmtId="3" fontId="6" fillId="2" borderId="0" xfId="0" applyNumberFormat="1" applyFont="1" applyFill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 wrapText="1" indent="1"/>
    </xf>
    <xf numFmtId="0" fontId="3" fillId="3" borderId="3" xfId="0" applyFont="1" applyFill="1" applyBorder="1" applyAlignment="1">
      <alignment horizontal="right" vertical="center" wrapText="1" indent="1"/>
    </xf>
    <xf numFmtId="3" fontId="4" fillId="0" borderId="3" xfId="0" applyNumberFormat="1" applyFont="1" applyBorder="1" applyAlignment="1">
      <alignment horizontal="right" vertical="center" wrapText="1" indent="1"/>
    </xf>
    <xf numFmtId="3" fontId="4" fillId="2" borderId="3" xfId="0" applyNumberFormat="1" applyFont="1" applyFill="1" applyBorder="1" applyAlignment="1">
      <alignment horizontal="right" vertical="center" wrapText="1" indent="1"/>
    </xf>
    <xf numFmtId="3" fontId="4" fillId="4" borderId="3" xfId="0" applyNumberFormat="1" applyFont="1" applyFill="1" applyBorder="1" applyAlignment="1">
      <alignment horizontal="right" vertical="center" wrapText="1" indent="1"/>
    </xf>
    <xf numFmtId="3" fontId="0" fillId="3" borderId="2" xfId="0" applyNumberForma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right" vertical="center" wrapText="1" indent="1"/>
    </xf>
    <xf numFmtId="0" fontId="4" fillId="0" borderId="0" xfId="0" applyFont="1" applyFill="1" applyBorder="1" applyAlignment="1">
      <alignment horizontal="right" vertical="center" wrapText="1" indent="1"/>
    </xf>
    <xf numFmtId="3" fontId="4" fillId="0" borderId="0" xfId="0" applyNumberFormat="1" applyFont="1" applyFill="1" applyBorder="1" applyAlignment="1">
      <alignment horizontal="right" vertical="center" wrapText="1" indent="1"/>
    </xf>
    <xf numFmtId="3" fontId="6" fillId="0" borderId="0" xfId="0" applyNumberFormat="1" applyFont="1" applyFill="1" applyBorder="1"/>
    <xf numFmtId="3" fontId="6" fillId="0" borderId="0" xfId="0" applyNumberFormat="1" applyFont="1" applyFill="1" applyBorder="1" applyAlignment="1">
      <alignment wrapText="1"/>
    </xf>
    <xf numFmtId="3" fontId="0" fillId="0" borderId="0" xfId="0" applyNumberFormat="1" applyFill="1" applyBorder="1" applyAlignment="1">
      <alignment wrapText="1"/>
    </xf>
    <xf numFmtId="3" fontId="0" fillId="0" borderId="0" xfId="0" applyNumberFormat="1" applyFill="1" applyBorder="1"/>
    <xf numFmtId="0" fontId="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12</xdr:row>
      <xdr:rowOff>66675</xdr:rowOff>
    </xdr:from>
    <xdr:to>
      <xdr:col>8</xdr:col>
      <xdr:colOff>454710</xdr:colOff>
      <xdr:row>23</xdr:row>
      <xdr:rowOff>200025</xdr:rowOff>
    </xdr:to>
    <xdr:pic>
      <xdr:nvPicPr>
        <xdr:cNvPr id="40961" name="Picture 1" descr="\\aphk-srv106\homedir\tholn\Documents\My Pictures\hubben__DSF3711_skiss.jpg">
          <a:extLst>
            <a:ext uri="{FF2B5EF4-FFF2-40B4-BE49-F238E27FC236}">
              <a16:creationId xmlns:a16="http://schemas.microsoft.com/office/drawing/2014/main" id="{00000000-0008-0000-0000-000001A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638425"/>
          <a:ext cx="476953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4</xdr:row>
      <xdr:rowOff>85725</xdr:rowOff>
    </xdr:from>
    <xdr:to>
      <xdr:col>4</xdr:col>
      <xdr:colOff>752475</xdr:colOff>
      <xdr:row>33</xdr:row>
      <xdr:rowOff>19050</xdr:rowOff>
    </xdr:to>
    <xdr:sp macro="" textlink="">
      <xdr:nvSpPr>
        <xdr:cNvPr id="2" name="textrut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90525" y="1057275"/>
          <a:ext cx="4181475" cy="545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OBS!!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DETTA ÄR EN FÖRRAPPORT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FÖR ATT HINNA MED TILL BOKSLUTET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DEN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SLUTGILIGTA RAPPORTEN SÅ KOMMER BEGREPP MM  DEFINERAS OCH TEXTEN BÄTTRAS PÅ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DATAN ÄR DOCK RÄTT VILKET ÄR DET VIKTIGASTE NU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Materialanvändning innehåller allt material som tagits till arbetsplatsen dvs både inbyggt och som blivit kasserat. Emballage, pallar mm ingår även i avfallsstatistiken. Inrapporteringen har skett via plant.se för varje delentreprenad (bilaga X) varvid vi kunnat säkerställa att inrapporteringen har skett av alla aktörer. Mindre antaganden/förenklingar har skett men då denna har skett på delentreprenad nivå och resonemang har skett med byggledning så är ändå statistiken god.Vi har även använt oss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 ett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detaljeringspåslag på 5% på alla poster förutom betong, handelstål och armering. Detta är en värdering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gjort med bedömning av entreprenörernas kunskap/redovisning.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Vissa material/entreprenader har utökad redovisning där vi bedömt att det påverkar en CO2-beräkning i hög grad, se separat blad/flik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CO2-beräkningen eller koffesienter från denna beräkning vore bra att få tillbaka då vi kan göra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ytterliggare analyser och visualisera det tydligare (ex byggdelar).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2017-12-27  / Thomas Lindström o Robin Sundin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7"/>
  <sheetViews>
    <sheetView topLeftCell="A22" workbookViewId="0">
      <selection activeCell="F24" sqref="F24"/>
    </sheetView>
  </sheetViews>
  <sheetFormatPr defaultRowHeight="15" x14ac:dyDescent="0.25"/>
  <sheetData>
    <row r="3" spans="3:5" x14ac:dyDescent="0.25">
      <c r="C3" s="42"/>
    </row>
    <row r="4" spans="3:5" ht="27" x14ac:dyDescent="0.35">
      <c r="C4" s="44" t="s">
        <v>47</v>
      </c>
    </row>
    <row r="5" spans="3:5" x14ac:dyDescent="0.25">
      <c r="C5" s="42"/>
    </row>
    <row r="6" spans="3:5" x14ac:dyDescent="0.25">
      <c r="C6" s="42"/>
    </row>
    <row r="7" spans="3:5" ht="20.25" x14ac:dyDescent="0.3">
      <c r="C7" s="43" t="s">
        <v>48</v>
      </c>
      <c r="D7" s="42"/>
      <c r="E7" s="42"/>
    </row>
    <row r="8" spans="3:5" ht="20.25" x14ac:dyDescent="0.3">
      <c r="C8" s="45" t="s">
        <v>50</v>
      </c>
      <c r="D8" s="42"/>
      <c r="E8" s="42"/>
    </row>
    <row r="9" spans="3:5" x14ac:dyDescent="0.25">
      <c r="C9" s="42"/>
      <c r="D9" s="42"/>
      <c r="E9" s="42"/>
    </row>
    <row r="10" spans="3:5" x14ac:dyDescent="0.25">
      <c r="C10" s="42"/>
      <c r="D10" s="42"/>
      <c r="E10" s="42"/>
    </row>
    <row r="11" spans="3:5" x14ac:dyDescent="0.25">
      <c r="C11" s="42"/>
      <c r="D11" s="42"/>
      <c r="E11" s="42"/>
    </row>
    <row r="12" spans="3:5" x14ac:dyDescent="0.25">
      <c r="C12" s="42"/>
      <c r="D12" s="42"/>
      <c r="E12" s="42"/>
    </row>
    <row r="13" spans="3:5" x14ac:dyDescent="0.25">
      <c r="C13" s="42"/>
      <c r="D13" s="42"/>
      <c r="E13" s="42"/>
    </row>
    <row r="14" spans="3:5" x14ac:dyDescent="0.25">
      <c r="D14" s="42"/>
      <c r="E14" s="42"/>
    </row>
    <row r="15" spans="3:5" x14ac:dyDescent="0.25">
      <c r="C15" s="42"/>
      <c r="D15" s="42"/>
      <c r="E15" s="42"/>
    </row>
    <row r="16" spans="3:5" x14ac:dyDescent="0.25">
      <c r="C16" s="42"/>
      <c r="D16" s="42"/>
      <c r="E16" s="42"/>
    </row>
    <row r="17" spans="3:5" x14ac:dyDescent="0.25">
      <c r="C17" s="42"/>
      <c r="D17" s="42"/>
      <c r="E17" s="42"/>
    </row>
    <row r="18" spans="3:5" x14ac:dyDescent="0.25">
      <c r="C18" s="42"/>
      <c r="D18" s="42"/>
      <c r="E18" s="42"/>
    </row>
    <row r="19" spans="3:5" x14ac:dyDescent="0.25">
      <c r="C19" s="42"/>
      <c r="D19" s="42"/>
      <c r="E19" s="42"/>
    </row>
    <row r="20" spans="3:5" x14ac:dyDescent="0.25">
      <c r="C20" s="42"/>
      <c r="D20" s="42"/>
      <c r="E20" s="42"/>
    </row>
    <row r="21" spans="3:5" x14ac:dyDescent="0.25">
      <c r="C21" s="42"/>
      <c r="D21" s="42"/>
      <c r="E21" s="42"/>
    </row>
    <row r="22" spans="3:5" x14ac:dyDescent="0.25">
      <c r="C22" s="42"/>
      <c r="D22" s="42"/>
      <c r="E22" s="42"/>
    </row>
    <row r="23" spans="3:5" x14ac:dyDescent="0.25">
      <c r="D23" s="42"/>
      <c r="E23" s="42"/>
    </row>
    <row r="24" spans="3:5" ht="289.5" customHeight="1" x14ac:dyDescent="0.25">
      <c r="D24" s="42"/>
      <c r="E24" s="42"/>
    </row>
    <row r="25" spans="3:5" x14ac:dyDescent="0.25">
      <c r="C25" s="42" t="s">
        <v>49</v>
      </c>
      <c r="D25" s="42"/>
      <c r="E25" s="42"/>
    </row>
    <row r="26" spans="3:5" x14ac:dyDescent="0.25">
      <c r="D26" s="42"/>
      <c r="E26" s="42"/>
    </row>
    <row r="27" spans="3:5" x14ac:dyDescent="0.25">
      <c r="D27" s="42"/>
      <c r="E27" s="4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2:T32"/>
  <sheetViews>
    <sheetView workbookViewId="0">
      <selection activeCell="F13" sqref="F13"/>
    </sheetView>
  </sheetViews>
  <sheetFormatPr defaultRowHeight="15" x14ac:dyDescent="0.25"/>
  <cols>
    <col min="1" max="1" width="18.5703125" customWidth="1"/>
    <col min="2" max="2" width="16.42578125" customWidth="1"/>
    <col min="3" max="3" width="13.7109375" customWidth="1"/>
    <col min="4" max="4" width="12" customWidth="1"/>
    <col min="5" max="5" width="11.85546875" customWidth="1"/>
    <col min="6" max="6" width="19.42578125" customWidth="1"/>
  </cols>
  <sheetData>
    <row r="2" spans="1:12" ht="23.25" x14ac:dyDescent="0.35">
      <c r="A2" s="22" t="s">
        <v>41</v>
      </c>
    </row>
    <row r="3" spans="1:12" ht="23.25" x14ac:dyDescent="0.35">
      <c r="A3" s="22" t="s">
        <v>42</v>
      </c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x14ac:dyDescent="0.25">
      <c r="A11" s="35"/>
      <c r="B11" s="35"/>
      <c r="C11" s="35"/>
      <c r="D11" s="35"/>
      <c r="E11" s="35"/>
      <c r="F11" s="35"/>
      <c r="G11" s="34"/>
      <c r="H11" s="34"/>
      <c r="I11" s="34"/>
      <c r="J11" s="34"/>
      <c r="K11" s="34"/>
      <c r="L11" s="34"/>
    </row>
    <row r="12" spans="1:12" x14ac:dyDescent="0.25">
      <c r="A12" s="36"/>
      <c r="B12" s="37"/>
      <c r="C12" s="37"/>
      <c r="D12" s="37"/>
      <c r="E12" s="37"/>
      <c r="F12" s="38"/>
      <c r="G12" s="34"/>
      <c r="H12" s="34"/>
      <c r="I12" s="34"/>
      <c r="J12" s="36"/>
      <c r="K12" s="36"/>
      <c r="L12" s="34"/>
    </row>
    <row r="13" spans="1:12" x14ac:dyDescent="0.25">
      <c r="A13" s="36"/>
      <c r="B13" s="37"/>
      <c r="C13" s="37"/>
      <c r="D13" s="37"/>
      <c r="E13" s="37"/>
      <c r="F13" s="38"/>
      <c r="G13" s="34"/>
      <c r="H13" s="34"/>
      <c r="I13" s="34"/>
      <c r="J13" s="36"/>
      <c r="K13" s="36"/>
      <c r="L13" s="34"/>
    </row>
    <row r="14" spans="1:12" x14ac:dyDescent="0.25">
      <c r="A14" s="36"/>
      <c r="B14" s="37"/>
      <c r="C14" s="37"/>
      <c r="D14" s="37"/>
      <c r="E14" s="37"/>
      <c r="F14" s="38"/>
      <c r="G14" s="34"/>
      <c r="H14" s="34"/>
      <c r="I14" s="34"/>
      <c r="J14" s="36"/>
      <c r="K14" s="36"/>
      <c r="L14" s="34"/>
    </row>
    <row r="15" spans="1:12" x14ac:dyDescent="0.25">
      <c r="A15" s="36"/>
      <c r="B15" s="37"/>
      <c r="C15" s="37"/>
      <c r="D15" s="37"/>
      <c r="E15" s="37"/>
      <c r="F15" s="38"/>
      <c r="G15" s="34"/>
      <c r="H15" s="34"/>
      <c r="I15" s="34"/>
      <c r="J15" s="36"/>
      <c r="K15" s="36"/>
      <c r="L15" s="34"/>
    </row>
    <row r="16" spans="1:12" x14ac:dyDescent="0.25">
      <c r="A16" s="36"/>
      <c r="B16" s="37"/>
      <c r="C16" s="37"/>
      <c r="D16" s="37"/>
      <c r="E16" s="37"/>
      <c r="F16" s="38"/>
      <c r="G16" s="34"/>
      <c r="H16" s="34"/>
      <c r="I16" s="34"/>
      <c r="J16" s="36"/>
      <c r="K16" s="36"/>
      <c r="L16" s="34"/>
    </row>
    <row r="17" spans="1:20" x14ac:dyDescent="0.25">
      <c r="A17" s="36"/>
      <c r="B17" s="37"/>
      <c r="C17" s="37"/>
      <c r="D17" s="37"/>
      <c r="E17" s="37"/>
      <c r="F17" s="38"/>
      <c r="G17" s="34"/>
      <c r="H17" s="34"/>
      <c r="I17" s="34"/>
      <c r="J17" s="34"/>
      <c r="K17" s="34"/>
      <c r="L17" s="34"/>
    </row>
    <row r="18" spans="1:20" x14ac:dyDescent="0.25">
      <c r="A18" s="36"/>
      <c r="B18" s="37"/>
      <c r="C18" s="37"/>
      <c r="D18" s="37"/>
      <c r="E18" s="37"/>
      <c r="F18" s="38"/>
      <c r="G18" s="34"/>
      <c r="H18" s="34"/>
      <c r="I18" s="34"/>
      <c r="J18" s="34"/>
      <c r="K18" s="36"/>
      <c r="L18" s="34"/>
      <c r="N18" s="17"/>
      <c r="O18" s="17"/>
      <c r="P18" s="17"/>
      <c r="Q18" s="17"/>
      <c r="R18" s="17"/>
      <c r="S18" s="17"/>
      <c r="T18" s="17"/>
    </row>
    <row r="19" spans="1:20" x14ac:dyDescent="0.25">
      <c r="A19" s="36"/>
      <c r="B19" s="37"/>
      <c r="C19" s="37"/>
      <c r="D19" s="37"/>
      <c r="E19" s="37"/>
      <c r="F19" s="38"/>
      <c r="G19" s="34"/>
      <c r="H19" s="34"/>
      <c r="I19" s="34"/>
      <c r="J19" s="34"/>
      <c r="K19" s="34"/>
      <c r="L19" s="34"/>
      <c r="N19" s="17"/>
      <c r="O19" s="17"/>
      <c r="P19" s="17"/>
      <c r="Q19" s="17"/>
      <c r="R19" s="17"/>
      <c r="S19" s="17"/>
      <c r="T19" s="17"/>
    </row>
    <row r="20" spans="1:20" x14ac:dyDescent="0.25">
      <c r="A20" s="36"/>
      <c r="B20" s="37"/>
      <c r="C20" s="37"/>
      <c r="D20" s="37"/>
      <c r="E20" s="37"/>
      <c r="F20" s="38"/>
      <c r="G20" s="34"/>
      <c r="H20" s="34"/>
      <c r="I20" s="34"/>
      <c r="J20" s="34"/>
      <c r="K20" s="34"/>
      <c r="L20" s="34"/>
      <c r="N20" s="17"/>
      <c r="O20" s="17"/>
      <c r="P20" s="17"/>
      <c r="Q20" s="17"/>
      <c r="R20" s="17"/>
      <c r="S20" s="17"/>
      <c r="T20" s="17"/>
    </row>
    <row r="21" spans="1:20" x14ac:dyDescent="0.25">
      <c r="A21" s="36"/>
      <c r="B21" s="37"/>
      <c r="C21" s="37"/>
      <c r="D21" s="37"/>
      <c r="E21" s="37"/>
      <c r="F21" s="39"/>
      <c r="G21" s="34"/>
      <c r="H21" s="34"/>
      <c r="I21" s="34"/>
      <c r="J21" s="34"/>
      <c r="K21" s="34"/>
      <c r="L21" s="34"/>
      <c r="N21" s="17"/>
      <c r="O21" s="17"/>
      <c r="P21" s="17"/>
      <c r="Q21" s="17"/>
      <c r="R21" s="17"/>
      <c r="S21" s="17"/>
      <c r="T21" s="17"/>
    </row>
    <row r="22" spans="1:20" x14ac:dyDescent="0.25">
      <c r="A22" s="36"/>
      <c r="B22" s="37"/>
      <c r="C22" s="37"/>
      <c r="D22" s="37"/>
      <c r="E22" s="37"/>
      <c r="F22" s="39"/>
      <c r="G22" s="34"/>
      <c r="H22" s="34"/>
      <c r="I22" s="34"/>
      <c r="J22" s="34"/>
      <c r="K22" s="34"/>
      <c r="L22" s="34"/>
      <c r="N22" s="17"/>
      <c r="O22" s="17"/>
      <c r="P22" s="17"/>
      <c r="Q22" s="17"/>
      <c r="R22" s="17"/>
      <c r="S22" s="17"/>
      <c r="T22" s="17"/>
    </row>
    <row r="23" spans="1:20" x14ac:dyDescent="0.25">
      <c r="A23" s="36"/>
      <c r="B23" s="37"/>
      <c r="C23" s="37"/>
      <c r="D23" s="37"/>
      <c r="E23" s="37"/>
      <c r="F23" s="39"/>
      <c r="G23" s="34"/>
      <c r="H23" s="34"/>
      <c r="I23" s="34"/>
      <c r="J23" s="34"/>
      <c r="K23" s="34"/>
      <c r="L23" s="34"/>
      <c r="N23" s="17"/>
      <c r="O23" s="17"/>
      <c r="P23" s="17"/>
      <c r="Q23" s="17"/>
      <c r="R23" s="17"/>
      <c r="S23" s="17"/>
      <c r="T23" s="17"/>
    </row>
    <row r="24" spans="1:20" x14ac:dyDescent="0.25">
      <c r="A24" s="36"/>
      <c r="B24" s="37"/>
      <c r="C24" s="37"/>
      <c r="D24" s="37"/>
      <c r="E24" s="37"/>
      <c r="F24" s="40"/>
      <c r="G24" s="34"/>
      <c r="H24" s="34"/>
      <c r="I24" s="34"/>
      <c r="J24" s="34"/>
      <c r="K24" s="34"/>
      <c r="L24" s="34"/>
      <c r="N24" s="19"/>
      <c r="O24" s="17"/>
      <c r="P24" s="17"/>
      <c r="Q24" s="17"/>
      <c r="R24" s="17"/>
      <c r="S24" s="17"/>
      <c r="T24" s="17"/>
    </row>
    <row r="25" spans="1:20" x14ac:dyDescent="0.25">
      <c r="A25" s="34"/>
      <c r="B25" s="41"/>
      <c r="C25" s="41"/>
      <c r="D25" s="41"/>
      <c r="E25" s="41"/>
      <c r="F25" s="41"/>
      <c r="G25" s="34"/>
      <c r="H25" s="34"/>
      <c r="I25" s="34"/>
      <c r="J25" s="34"/>
      <c r="K25" s="34"/>
      <c r="L25" s="34"/>
      <c r="N25" s="19"/>
      <c r="O25" s="17"/>
      <c r="P25" s="17"/>
      <c r="Q25" s="17"/>
      <c r="R25" s="17"/>
      <c r="S25" s="17"/>
      <c r="T25" s="17"/>
    </row>
    <row r="26" spans="1:20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N26" s="19"/>
      <c r="O26" s="17"/>
      <c r="P26" s="17"/>
      <c r="Q26" s="17"/>
      <c r="R26" s="17"/>
      <c r="S26" s="17"/>
      <c r="T26" s="17"/>
    </row>
    <row r="27" spans="1:20" x14ac:dyDescent="0.25">
      <c r="A27" s="34"/>
      <c r="B27" s="41"/>
      <c r="C27" s="34"/>
      <c r="D27" s="34"/>
      <c r="E27" s="34"/>
      <c r="F27" s="34"/>
      <c r="G27" s="34"/>
      <c r="H27" s="34"/>
      <c r="I27" s="34"/>
      <c r="J27" s="34"/>
      <c r="K27" s="34"/>
      <c r="L27" s="34"/>
      <c r="N27" s="19"/>
      <c r="O27" s="17"/>
      <c r="P27" s="17"/>
      <c r="Q27" s="17"/>
      <c r="R27" s="17"/>
      <c r="S27" s="17"/>
      <c r="T27" s="17"/>
    </row>
    <row r="28" spans="1:20" x14ac:dyDescent="0.25">
      <c r="A28" s="36"/>
      <c r="B28" s="37"/>
      <c r="C28" s="37"/>
      <c r="D28" s="37"/>
      <c r="E28" s="37"/>
      <c r="F28" s="41"/>
      <c r="G28" s="34"/>
      <c r="H28" s="34"/>
      <c r="I28" s="34"/>
      <c r="J28" s="34"/>
      <c r="K28" s="34"/>
      <c r="L28" s="34"/>
      <c r="N28" s="20"/>
      <c r="O28" s="21"/>
      <c r="P28" s="17"/>
      <c r="Q28" s="17"/>
      <c r="R28" s="17"/>
      <c r="S28" s="17"/>
      <c r="T28" s="17"/>
    </row>
    <row r="29" spans="1:20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N29" s="19"/>
      <c r="O29" s="17"/>
      <c r="P29" s="17"/>
      <c r="Q29" s="17"/>
      <c r="R29" s="17"/>
      <c r="S29" s="17"/>
      <c r="T29" s="17"/>
    </row>
    <row r="30" spans="1:20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N30" s="17"/>
      <c r="O30" s="17"/>
      <c r="P30" s="17"/>
      <c r="Q30" s="17"/>
      <c r="R30" s="17"/>
      <c r="S30" s="17"/>
      <c r="T30" s="17"/>
    </row>
    <row r="31" spans="1:20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N31" s="17"/>
      <c r="O31" s="17"/>
      <c r="P31" s="17"/>
      <c r="Q31" s="17"/>
      <c r="R31" s="17"/>
      <c r="S31" s="17"/>
      <c r="T31" s="17"/>
    </row>
    <row r="32" spans="1:20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7"/>
  <dimension ref="A1:U38"/>
  <sheetViews>
    <sheetView tabSelected="1" workbookViewId="0">
      <selection activeCell="L25" sqref="L25"/>
    </sheetView>
  </sheetViews>
  <sheetFormatPr defaultRowHeight="15" x14ac:dyDescent="0.25"/>
  <cols>
    <col min="1" max="1" width="15.140625" customWidth="1"/>
    <col min="2" max="2" width="14.42578125" customWidth="1"/>
    <col min="3" max="4" width="12" customWidth="1"/>
    <col min="5" max="5" width="11.85546875" customWidth="1"/>
    <col min="6" max="6" width="19.42578125" customWidth="1"/>
  </cols>
  <sheetData>
    <row r="1" spans="1:21" ht="26.25" x14ac:dyDescent="0.4">
      <c r="A1" s="23" t="s">
        <v>34</v>
      </c>
    </row>
    <row r="2" spans="1:21" x14ac:dyDescent="0.25">
      <c r="A2" t="s">
        <v>35</v>
      </c>
    </row>
    <row r="4" spans="1:21" x14ac:dyDescent="0.25">
      <c r="A4" s="9" t="s">
        <v>38</v>
      </c>
    </row>
    <row r="5" spans="1:21" ht="36.75" thickBot="1" x14ac:dyDescent="0.3">
      <c r="A5" s="4" t="s">
        <v>0</v>
      </c>
      <c r="B5" s="4" t="s">
        <v>1</v>
      </c>
      <c r="C5" s="29" t="s">
        <v>10</v>
      </c>
      <c r="D5" s="4" t="s">
        <v>11</v>
      </c>
      <c r="E5" s="29" t="s">
        <v>25</v>
      </c>
      <c r="F5" s="4" t="s">
        <v>33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ht="24.75" thickBot="1" x14ac:dyDescent="0.3">
      <c r="A6" s="1" t="s">
        <v>3</v>
      </c>
      <c r="B6" s="3">
        <v>4688640</v>
      </c>
      <c r="C6" s="30">
        <v>710454</v>
      </c>
      <c r="D6" s="3">
        <v>0</v>
      </c>
      <c r="E6" s="30">
        <v>47360</v>
      </c>
      <c r="F6" s="13" t="s">
        <v>45</v>
      </c>
      <c r="J6" s="18"/>
      <c r="K6" s="18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ht="24.75" thickBot="1" x14ac:dyDescent="0.3">
      <c r="A7" s="6" t="s">
        <v>4</v>
      </c>
      <c r="B7" s="7">
        <v>392000</v>
      </c>
      <c r="C7" s="31">
        <v>68000</v>
      </c>
      <c r="D7" s="7">
        <v>4000</v>
      </c>
      <c r="E7" s="31">
        <v>4000</v>
      </c>
      <c r="F7" s="14" t="s">
        <v>46</v>
      </c>
      <c r="J7" s="18"/>
      <c r="K7" s="18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ht="24.75" thickBot="1" x14ac:dyDescent="0.3">
      <c r="A8" s="1" t="s">
        <v>5</v>
      </c>
      <c r="B8" s="3">
        <v>146000</v>
      </c>
      <c r="C8" s="30">
        <v>25330</v>
      </c>
      <c r="D8" s="3">
        <v>7078</v>
      </c>
      <c r="E8" s="30">
        <f>7450-D8</f>
        <v>372</v>
      </c>
      <c r="F8" s="13" t="s">
        <v>45</v>
      </c>
      <c r="J8" s="18"/>
      <c r="K8" s="18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ht="24.75" thickBot="1" x14ac:dyDescent="0.3">
      <c r="A9" s="6" t="s">
        <v>6</v>
      </c>
      <c r="B9" s="7">
        <v>1670000</v>
      </c>
      <c r="C9" s="31">
        <v>203400</v>
      </c>
      <c r="D9" s="7">
        <v>64410</v>
      </c>
      <c r="E9" s="31">
        <f>67800-D9</f>
        <v>3390</v>
      </c>
      <c r="F9" s="14" t="s">
        <v>46</v>
      </c>
      <c r="J9" s="18"/>
      <c r="K9" s="18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 ht="24.75" thickBot="1" x14ac:dyDescent="0.3">
      <c r="A10" s="1" t="s">
        <v>7</v>
      </c>
      <c r="B10" s="3">
        <f>0.5*170000</f>
        <v>85000</v>
      </c>
      <c r="C10" s="30">
        <f>0.5*30000</f>
        <v>15000</v>
      </c>
      <c r="D10" s="3">
        <f>0.5*8788</f>
        <v>4394</v>
      </c>
      <c r="E10" s="30">
        <f>0.5*9250-D10</f>
        <v>231</v>
      </c>
      <c r="F10" s="13" t="s">
        <v>45</v>
      </c>
      <c r="J10" s="18"/>
      <c r="K10" s="18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ht="24.75" thickBot="1" x14ac:dyDescent="0.3">
      <c r="A11" s="6" t="s">
        <v>8</v>
      </c>
      <c r="B11" s="7">
        <f>B10</f>
        <v>85000</v>
      </c>
      <c r="C11" s="31">
        <f>C10</f>
        <v>15000</v>
      </c>
      <c r="D11" s="7">
        <f>D10</f>
        <v>4394</v>
      </c>
      <c r="E11" s="31">
        <f>E10</f>
        <v>231</v>
      </c>
      <c r="F11" s="14" t="s">
        <v>46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ht="24.75" thickBot="1" x14ac:dyDescent="0.3">
      <c r="A12" s="1" t="s">
        <v>9</v>
      </c>
      <c r="B12" s="3">
        <v>1976000</v>
      </c>
      <c r="C12" s="30">
        <v>339320</v>
      </c>
      <c r="D12" s="3">
        <v>94810</v>
      </c>
      <c r="E12" s="30">
        <f>99800-D12</f>
        <v>4990</v>
      </c>
      <c r="F12" s="13" t="s">
        <v>45</v>
      </c>
      <c r="J12" s="17"/>
      <c r="K12" s="18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spans="1:21" ht="24.75" thickBot="1" x14ac:dyDescent="0.3">
      <c r="A13" s="6" t="s">
        <v>13</v>
      </c>
      <c r="B13" s="7">
        <v>4787850</v>
      </c>
      <c r="C13" s="31" t="s">
        <v>21</v>
      </c>
      <c r="D13" s="7">
        <v>148106</v>
      </c>
      <c r="E13" s="31">
        <v>60317</v>
      </c>
      <c r="F13" s="14" t="s">
        <v>14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1" ht="15.75" thickBot="1" x14ac:dyDescent="0.3">
      <c r="A14" s="1" t="s">
        <v>15</v>
      </c>
      <c r="B14" s="3">
        <v>291839</v>
      </c>
      <c r="C14" s="30" t="s">
        <v>21</v>
      </c>
      <c r="D14" s="3"/>
      <c r="E14" s="30"/>
      <c r="F14" s="13" t="s">
        <v>44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ht="27" thickBot="1" x14ac:dyDescent="0.3">
      <c r="A15" s="6" t="s">
        <v>16</v>
      </c>
      <c r="B15" s="7">
        <v>5500</v>
      </c>
      <c r="C15" s="31" t="s">
        <v>21</v>
      </c>
      <c r="D15" s="7"/>
      <c r="E15" s="31"/>
      <c r="F15" s="15" t="s">
        <v>18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1" ht="27" thickBot="1" x14ac:dyDescent="0.3">
      <c r="A16" s="1" t="s">
        <v>17</v>
      </c>
      <c r="B16" s="3">
        <v>42520</v>
      </c>
      <c r="C16" s="30" t="s">
        <v>21</v>
      </c>
      <c r="D16" s="3"/>
      <c r="E16" s="30"/>
      <c r="F16" s="16" t="s">
        <v>18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 ht="27" thickBot="1" x14ac:dyDescent="0.3">
      <c r="A17" s="6" t="s">
        <v>19</v>
      </c>
      <c r="B17" s="7">
        <v>55000</v>
      </c>
      <c r="C17" s="31" t="s">
        <v>21</v>
      </c>
      <c r="D17" s="7"/>
      <c r="E17" s="31"/>
      <c r="F17" s="15" t="s">
        <v>18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 ht="15.75" thickBot="1" x14ac:dyDescent="0.3">
      <c r="A18" s="10" t="s">
        <v>20</v>
      </c>
      <c r="B18" s="11">
        <v>576052</v>
      </c>
      <c r="C18" s="32" t="s">
        <v>21</v>
      </c>
      <c r="D18" s="11"/>
      <c r="E18" s="32"/>
      <c r="F18" s="12"/>
      <c r="J18" s="17"/>
      <c r="K18" s="17"/>
      <c r="L18" s="17"/>
      <c r="M18" s="17"/>
      <c r="N18" s="19"/>
      <c r="O18" s="17"/>
      <c r="P18" s="17"/>
      <c r="Q18" s="17"/>
      <c r="R18" s="17"/>
      <c r="S18" s="17"/>
      <c r="T18" s="17"/>
      <c r="U18" s="17"/>
    </row>
    <row r="19" spans="1:21" x14ac:dyDescent="0.25">
      <c r="A19" s="5"/>
      <c r="B19" s="8">
        <f>SUM(B6:B18)</f>
        <v>14801401</v>
      </c>
      <c r="C19" s="33"/>
      <c r="D19" s="8">
        <f>SUM(D6:D18)</f>
        <v>327192</v>
      </c>
      <c r="E19" s="33">
        <f>SUM(E6:E18)</f>
        <v>120891</v>
      </c>
      <c r="F19" s="8"/>
      <c r="J19" s="17"/>
      <c r="K19" s="17"/>
      <c r="L19" s="17"/>
      <c r="M19" s="17"/>
      <c r="N19" s="19"/>
      <c r="O19" s="17"/>
      <c r="P19" s="17"/>
      <c r="Q19" s="17"/>
      <c r="R19" s="17"/>
      <c r="S19" s="17"/>
      <c r="T19" s="17"/>
      <c r="U19" s="17"/>
    </row>
    <row r="20" spans="1:21" x14ac:dyDescent="0.25">
      <c r="A20" t="s">
        <v>39</v>
      </c>
      <c r="J20" s="17"/>
      <c r="K20" s="17"/>
      <c r="L20" s="17"/>
      <c r="M20" s="17"/>
      <c r="N20" s="19"/>
      <c r="O20" s="17"/>
      <c r="P20" s="17"/>
      <c r="Q20" s="17"/>
      <c r="R20" s="17"/>
      <c r="S20" s="17"/>
      <c r="T20" s="17"/>
      <c r="U20" s="17"/>
    </row>
    <row r="21" spans="1:21" x14ac:dyDescent="0.25">
      <c r="A21" t="s">
        <v>40</v>
      </c>
      <c r="B21" s="2"/>
      <c r="J21" s="17"/>
      <c r="K21" s="17"/>
      <c r="L21" s="17"/>
      <c r="M21" s="17"/>
      <c r="N21" s="19"/>
      <c r="O21" s="17"/>
      <c r="P21" s="17"/>
      <c r="Q21" s="17"/>
      <c r="R21" s="17"/>
      <c r="S21" s="17"/>
      <c r="T21" s="17"/>
      <c r="U21" s="17"/>
    </row>
    <row r="22" spans="1:21" x14ac:dyDescent="0.25">
      <c r="A22" s="9" t="s">
        <v>37</v>
      </c>
      <c r="J22" s="17"/>
      <c r="K22" s="17"/>
      <c r="L22" s="17"/>
      <c r="M22" s="17"/>
      <c r="N22" s="19"/>
      <c r="O22" s="17"/>
      <c r="P22" s="17"/>
      <c r="Q22" s="17"/>
      <c r="R22" s="17"/>
      <c r="S22" s="17"/>
      <c r="T22" s="17"/>
      <c r="U22" s="17"/>
    </row>
    <row r="23" spans="1:21" ht="36.75" thickBot="1" x14ac:dyDescent="0.3">
      <c r="A23" s="4" t="s">
        <v>0</v>
      </c>
      <c r="B23" s="4" t="s">
        <v>23</v>
      </c>
      <c r="C23" s="4" t="s">
        <v>24</v>
      </c>
      <c r="D23" s="4" t="s">
        <v>27</v>
      </c>
      <c r="E23" s="4"/>
      <c r="F23" s="4" t="s">
        <v>33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ht="24.75" thickBot="1" x14ac:dyDescent="0.3">
      <c r="A24" s="1" t="s">
        <v>22</v>
      </c>
      <c r="B24" s="3">
        <v>104000</v>
      </c>
      <c r="C24" s="3">
        <f>260000-B24</f>
        <v>156000</v>
      </c>
      <c r="D24" s="3">
        <f>SUM(B24:C24)</f>
        <v>260000</v>
      </c>
      <c r="E24" s="3"/>
      <c r="F24" s="13" t="s">
        <v>12</v>
      </c>
    </row>
    <row r="25" spans="1:21" ht="24.75" thickBot="1" x14ac:dyDescent="0.3">
      <c r="A25" s="6" t="s">
        <v>26</v>
      </c>
      <c r="B25" s="7">
        <v>48000</v>
      </c>
      <c r="C25" s="7"/>
      <c r="D25" s="7">
        <f>SUM(B25:C25)</f>
        <v>48000</v>
      </c>
      <c r="E25" s="7"/>
      <c r="F25" s="14"/>
    </row>
    <row r="26" spans="1:21" ht="15.75" thickBot="1" x14ac:dyDescent="0.3">
      <c r="A26" s="1" t="s">
        <v>2</v>
      </c>
      <c r="B26" s="3">
        <v>65000</v>
      </c>
      <c r="C26" s="3"/>
      <c r="D26" s="3">
        <f>SUM(B26:C26)</f>
        <v>65000</v>
      </c>
      <c r="E26" s="3"/>
      <c r="F26" s="13"/>
    </row>
    <row r="27" spans="1:21" ht="15.75" thickBot="1" x14ac:dyDescent="0.3">
      <c r="A27" s="6" t="s">
        <v>20</v>
      </c>
      <c r="B27" s="25">
        <v>27968</v>
      </c>
      <c r="C27" s="25">
        <v>141944</v>
      </c>
      <c r="D27" s="24">
        <f>SUM(B27:C27)</f>
        <v>169912</v>
      </c>
      <c r="E27" s="7"/>
      <c r="F27" s="14"/>
    </row>
    <row r="28" spans="1:21" x14ac:dyDescent="0.25">
      <c r="A28" s="5"/>
      <c r="B28" s="8">
        <f>SUM(B24:B27)</f>
        <v>244968</v>
      </c>
      <c r="C28" s="8"/>
      <c r="D28" s="8">
        <f>SUM(D24:D27)</f>
        <v>542912</v>
      </c>
      <c r="E28" s="8">
        <f>SUM(E24:E27)</f>
        <v>0</v>
      </c>
      <c r="F28" s="8"/>
    </row>
    <row r="30" spans="1:21" x14ac:dyDescent="0.25">
      <c r="A30" s="9" t="s">
        <v>36</v>
      </c>
    </row>
    <row r="31" spans="1:21" ht="36.75" thickBot="1" x14ac:dyDescent="0.3">
      <c r="A31" s="4" t="s">
        <v>0</v>
      </c>
      <c r="B31" s="4" t="s">
        <v>28</v>
      </c>
      <c r="C31" s="4" t="s">
        <v>24</v>
      </c>
      <c r="D31" s="4" t="s">
        <v>27</v>
      </c>
      <c r="E31" s="4"/>
      <c r="F31" s="4" t="s">
        <v>33</v>
      </c>
      <c r="L31" s="17"/>
      <c r="M31" s="17"/>
      <c r="N31" s="17"/>
      <c r="O31" s="17"/>
      <c r="P31" s="17"/>
      <c r="Q31" s="17"/>
      <c r="R31" s="17"/>
      <c r="S31" s="17"/>
    </row>
    <row r="32" spans="1:21" ht="15.75" thickBot="1" x14ac:dyDescent="0.3">
      <c r="A32" s="1" t="s">
        <v>29</v>
      </c>
      <c r="B32" s="3">
        <v>477244</v>
      </c>
      <c r="C32" s="3"/>
      <c r="D32" s="3">
        <f>SUM(B32:C32)</f>
        <v>477244</v>
      </c>
      <c r="E32" s="3"/>
      <c r="F32" s="13" t="s">
        <v>43</v>
      </c>
      <c r="L32" s="17"/>
      <c r="M32" s="18"/>
      <c r="N32" s="28"/>
      <c r="O32" s="28"/>
      <c r="P32" s="28"/>
      <c r="Q32" s="28"/>
      <c r="R32" s="19"/>
      <c r="S32" s="17"/>
    </row>
    <row r="33" spans="1:19" ht="15.75" thickBot="1" x14ac:dyDescent="0.3">
      <c r="A33" s="6" t="s">
        <v>30</v>
      </c>
      <c r="B33" s="7">
        <v>1083</v>
      </c>
      <c r="C33" s="7"/>
      <c r="D33" s="7">
        <f>SUM(B33:C33)</f>
        <v>1083</v>
      </c>
      <c r="E33" s="7"/>
      <c r="F33" s="14" t="s">
        <v>43</v>
      </c>
      <c r="L33" s="17"/>
      <c r="M33" s="17"/>
      <c r="N33" s="17"/>
      <c r="O33" s="17"/>
      <c r="P33" s="17"/>
      <c r="Q33" s="17"/>
      <c r="R33" s="17"/>
      <c r="S33" s="17"/>
    </row>
    <row r="34" spans="1:19" ht="15.75" thickBot="1" x14ac:dyDescent="0.3">
      <c r="A34" s="1" t="s">
        <v>31</v>
      </c>
      <c r="B34" s="3">
        <v>16451</v>
      </c>
      <c r="C34" s="3">
        <v>65695</v>
      </c>
      <c r="D34" s="3">
        <f>SUM(B34:C34)</f>
        <v>82146</v>
      </c>
      <c r="E34" s="3"/>
      <c r="F34" s="13" t="s">
        <v>43</v>
      </c>
    </row>
    <row r="35" spans="1:19" ht="15.75" thickBot="1" x14ac:dyDescent="0.3">
      <c r="A35" s="6" t="s">
        <v>20</v>
      </c>
      <c r="B35" s="27">
        <v>46142.099999999977</v>
      </c>
      <c r="C35" s="27">
        <v>12813.5</v>
      </c>
      <c r="D35" s="26">
        <f>SUM(B35:C35)</f>
        <v>58955.599999999977</v>
      </c>
      <c r="E35" s="7"/>
      <c r="F35" s="14" t="s">
        <v>32</v>
      </c>
    </row>
    <row r="36" spans="1:19" x14ac:dyDescent="0.25">
      <c r="A36" s="5"/>
      <c r="B36" s="8">
        <f>SUM(B32:B35)</f>
        <v>540920.1</v>
      </c>
      <c r="C36" s="8"/>
      <c r="D36" s="8">
        <f>SUM(D32:D35)</f>
        <v>619428.6</v>
      </c>
      <c r="E36" s="8">
        <f>SUM(E32:E35)</f>
        <v>0</v>
      </c>
      <c r="F36" s="8"/>
    </row>
    <row r="38" spans="1:19" x14ac:dyDescent="0.25">
      <c r="B38" s="2"/>
      <c r="C3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Första sidan</vt:lpstr>
      <vt:lpstr>Kommentarer</vt:lpstr>
      <vt:lpstr>Utökad redovisning</vt:lpstr>
    </vt:vector>
  </TitlesOfParts>
  <Company>Vasakronan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Lindström Thomas</dc:creator>
  <cp:lastModifiedBy>nottan</cp:lastModifiedBy>
  <cp:lastPrinted>2017-12-27T16:12:05Z</cp:lastPrinted>
  <dcterms:created xsi:type="dcterms:W3CDTF">2017-12-26T10:36:45Z</dcterms:created>
  <dcterms:modified xsi:type="dcterms:W3CDTF">2018-01-13T16:02:51Z</dcterms:modified>
</cp:coreProperties>
</file>