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1680" windowWidth="12000" windowHeight="6315"/>
  </bookViews>
  <sheets>
    <sheet name="INPUTS" sheetId="1" r:id="rId1"/>
    <sheet name="CF DSC" sheetId="4" r:id="rId2"/>
    <sheet name="Income" sheetId="2" r:id="rId3"/>
    <sheet name="Debt Equity" sheetId="3" r:id="rId4"/>
    <sheet name="Stress" sheetId="5" r:id="rId5"/>
  </sheets>
  <definedNames>
    <definedName name="_xlnm.Print_Area" localSheetId="0">INPUTS!$A$1:$M$61</definedName>
    <definedName name="_xlnm.Print_Area">#N/A</definedName>
    <definedName name="PRINT_AREA_MI">#N/A</definedName>
  </definedNames>
  <calcPr calcId="145621"/>
</workbook>
</file>

<file path=xl/calcChain.xml><?xml version="1.0" encoding="utf-8"?>
<calcChain xmlns="http://schemas.openxmlformats.org/spreadsheetml/2006/main">
  <c r="D10" i="1" l="1"/>
  <c r="D25" i="5" l="1"/>
  <c r="E25" i="5" s="1"/>
  <c r="D31" i="5"/>
  <c r="E31" i="5" s="1"/>
  <c r="D30" i="5"/>
  <c r="E30" i="5" s="1"/>
  <c r="D27" i="5"/>
  <c r="E27" i="5" s="1"/>
  <c r="D28" i="5"/>
  <c r="E28" i="5" s="1"/>
  <c r="D29" i="5"/>
  <c r="E29" i="5" s="1"/>
  <c r="D26" i="5"/>
  <c r="E26" i="5" s="1"/>
  <c r="D22" i="5"/>
  <c r="E22" i="5" s="1"/>
  <c r="D23" i="5"/>
  <c r="E23" i="5" s="1"/>
  <c r="D24" i="5"/>
  <c r="E24" i="5" s="1"/>
  <c r="D21" i="5"/>
  <c r="E21" i="5" s="1"/>
  <c r="D20" i="5"/>
  <c r="E20" i="5" s="1"/>
  <c r="D19" i="5"/>
  <c r="E19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2" i="5"/>
  <c r="E12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3" i="5"/>
  <c r="E3" i="5" s="1"/>
  <c r="D5" i="1"/>
  <c r="D4" i="5" s="1"/>
  <c r="E4" i="5" s="1"/>
  <c r="J17" i="5" l="1"/>
  <c r="J16" i="5"/>
  <c r="K10" i="5"/>
  <c r="K11" i="5"/>
  <c r="K12" i="5"/>
  <c r="K13" i="5"/>
  <c r="K14" i="5"/>
  <c r="K15" i="5"/>
  <c r="K18" i="5"/>
  <c r="K19" i="5"/>
  <c r="K20" i="5"/>
  <c r="K21" i="5"/>
  <c r="K22" i="5"/>
  <c r="K9" i="5"/>
  <c r="J8" i="5"/>
  <c r="T8" i="5" s="1"/>
  <c r="J4" i="5"/>
  <c r="J2" i="5"/>
  <c r="L2" i="5" s="1"/>
  <c r="J13" i="3"/>
  <c r="K13" i="3" s="1"/>
  <c r="C35" i="2"/>
  <c r="N2" i="5" l="1"/>
  <c r="S2" i="5"/>
  <c r="P2" i="5"/>
  <c r="R2" i="5"/>
  <c r="T2" i="5"/>
  <c r="M8" i="5"/>
  <c r="O8" i="5"/>
  <c r="Q8" i="5"/>
  <c r="S8" i="5"/>
  <c r="M2" i="5"/>
  <c r="O2" i="5"/>
  <c r="Q2" i="5"/>
  <c r="L8" i="5"/>
  <c r="N8" i="5"/>
  <c r="P8" i="5"/>
  <c r="R8" i="5"/>
  <c r="L13" i="3"/>
  <c r="D19" i="2"/>
  <c r="D20" i="2"/>
  <c r="D21" i="2"/>
  <c r="D22" i="2"/>
  <c r="D18" i="2"/>
  <c r="D10" i="2"/>
  <c r="D11" i="2"/>
  <c r="D12" i="2"/>
  <c r="D13" i="2"/>
  <c r="D14" i="2"/>
  <c r="D15" i="2"/>
  <c r="D9" i="2"/>
  <c r="C17" i="2"/>
  <c r="C16" i="2"/>
  <c r="C8" i="2"/>
  <c r="L8" i="2" s="1"/>
  <c r="D3" i="2"/>
  <c r="C4" i="2"/>
  <c r="C2" i="2"/>
  <c r="M2" i="2" s="1"/>
  <c r="K32" i="1"/>
  <c r="K31" i="1" s="1"/>
  <c r="K23" i="1"/>
  <c r="F7" i="1"/>
  <c r="K14" i="1"/>
  <c r="K18" i="1"/>
  <c r="K33" i="1"/>
  <c r="K24" i="1"/>
  <c r="K17" i="1" l="1"/>
  <c r="L32" i="1" s="1"/>
  <c r="K34" i="1" s="1"/>
  <c r="L31" i="1"/>
  <c r="L22" i="5"/>
  <c r="L21" i="5"/>
  <c r="L20" i="5"/>
  <c r="L19" i="5"/>
  <c r="L18" i="5"/>
  <c r="L15" i="5"/>
  <c r="L14" i="5"/>
  <c r="L13" i="5"/>
  <c r="L12" i="5"/>
  <c r="L11" i="5"/>
  <c r="L10" i="5"/>
  <c r="L9" i="5"/>
  <c r="M9" i="5" s="1"/>
  <c r="M22" i="5"/>
  <c r="N22" i="5" s="1"/>
  <c r="O22" i="5" s="1"/>
  <c r="P22" i="5" s="1"/>
  <c r="Q22" i="5" s="1"/>
  <c r="R22" i="5" s="1"/>
  <c r="S22" i="5" s="1"/>
  <c r="T22" i="5" s="1"/>
  <c r="M21" i="5"/>
  <c r="N21" i="5" s="1"/>
  <c r="O21" i="5" s="1"/>
  <c r="P21" i="5" s="1"/>
  <c r="Q21" i="5" s="1"/>
  <c r="R21" i="5" s="1"/>
  <c r="S21" i="5" s="1"/>
  <c r="T21" i="5" s="1"/>
  <c r="M20" i="5"/>
  <c r="N20" i="5" s="1"/>
  <c r="O20" i="5" s="1"/>
  <c r="P20" i="5" s="1"/>
  <c r="Q20" i="5" s="1"/>
  <c r="R20" i="5" s="1"/>
  <c r="S20" i="5" s="1"/>
  <c r="T20" i="5" s="1"/>
  <c r="M19" i="5"/>
  <c r="N19" i="5" s="1"/>
  <c r="O19" i="5" s="1"/>
  <c r="P19" i="5" s="1"/>
  <c r="Q19" i="5" s="1"/>
  <c r="R19" i="5" s="1"/>
  <c r="S19" i="5" s="1"/>
  <c r="T19" i="5" s="1"/>
  <c r="M18" i="5"/>
  <c r="N18" i="5" s="1"/>
  <c r="O18" i="5" s="1"/>
  <c r="P18" i="5" s="1"/>
  <c r="Q18" i="5" s="1"/>
  <c r="R18" i="5" s="1"/>
  <c r="S18" i="5" s="1"/>
  <c r="T18" i="5" s="1"/>
  <c r="M15" i="5"/>
  <c r="N15" i="5" s="1"/>
  <c r="O15" i="5" s="1"/>
  <c r="P15" i="5" s="1"/>
  <c r="Q15" i="5" s="1"/>
  <c r="R15" i="5" s="1"/>
  <c r="S15" i="5" s="1"/>
  <c r="T15" i="5" s="1"/>
  <c r="M14" i="5"/>
  <c r="N14" i="5" s="1"/>
  <c r="O14" i="5" s="1"/>
  <c r="P14" i="5" s="1"/>
  <c r="Q14" i="5" s="1"/>
  <c r="R14" i="5" s="1"/>
  <c r="S14" i="5" s="1"/>
  <c r="T14" i="5" s="1"/>
  <c r="M13" i="5"/>
  <c r="N13" i="5" s="1"/>
  <c r="O13" i="5" s="1"/>
  <c r="P13" i="5" s="1"/>
  <c r="Q13" i="5" s="1"/>
  <c r="R13" i="5" s="1"/>
  <c r="S13" i="5" s="1"/>
  <c r="T13" i="5" s="1"/>
  <c r="M12" i="5"/>
  <c r="N12" i="5" s="1"/>
  <c r="O12" i="5" s="1"/>
  <c r="P12" i="5" s="1"/>
  <c r="Q12" i="5" s="1"/>
  <c r="R12" i="5" s="1"/>
  <c r="S12" i="5" s="1"/>
  <c r="T12" i="5" s="1"/>
  <c r="M11" i="5"/>
  <c r="N11" i="5" s="1"/>
  <c r="O11" i="5" s="1"/>
  <c r="P11" i="5" s="1"/>
  <c r="Q11" i="5" s="1"/>
  <c r="R11" i="5" s="1"/>
  <c r="S11" i="5" s="1"/>
  <c r="T11" i="5" s="1"/>
  <c r="M10" i="5"/>
  <c r="N10" i="5" s="1"/>
  <c r="O10" i="5" s="1"/>
  <c r="P10" i="5" s="1"/>
  <c r="Q10" i="5" s="1"/>
  <c r="R10" i="5" s="1"/>
  <c r="S10" i="5" s="1"/>
  <c r="T10" i="5" s="1"/>
  <c r="K2" i="2"/>
  <c r="M13" i="3"/>
  <c r="L2" i="2"/>
  <c r="G2" i="2"/>
  <c r="D4" i="2"/>
  <c r="D5" i="2" s="1"/>
  <c r="D17" i="2" s="1"/>
  <c r="E2" i="2"/>
  <c r="E3" i="2" s="1"/>
  <c r="E4" i="2" s="1"/>
  <c r="E5" i="2" s="1"/>
  <c r="I2" i="2"/>
  <c r="F2" i="2"/>
  <c r="H2" i="2"/>
  <c r="J2" i="2"/>
  <c r="E8" i="2"/>
  <c r="G8" i="2"/>
  <c r="I8" i="2"/>
  <c r="K8" i="2"/>
  <c r="M8" i="2"/>
  <c r="F8" i="2"/>
  <c r="H8" i="2"/>
  <c r="J8" i="2"/>
  <c r="L7" i="1" l="1"/>
  <c r="T29" i="5"/>
  <c r="R29" i="5"/>
  <c r="P29" i="5"/>
  <c r="N29" i="5"/>
  <c r="L29" i="5"/>
  <c r="S29" i="5"/>
  <c r="Q29" i="5"/>
  <c r="O29" i="5"/>
  <c r="M29" i="5"/>
  <c r="K29" i="5"/>
  <c r="N9" i="5"/>
  <c r="N13" i="3"/>
  <c r="F29" i="2"/>
  <c r="H29" i="2"/>
  <c r="J29" i="2"/>
  <c r="L29" i="2"/>
  <c r="D29" i="2"/>
  <c r="E29" i="2"/>
  <c r="G29" i="2"/>
  <c r="I29" i="2"/>
  <c r="K29" i="2"/>
  <c r="M29" i="2"/>
  <c r="D16" i="2"/>
  <c r="D23" i="2" s="1"/>
  <c r="D24" i="2" s="1"/>
  <c r="F3" i="2"/>
  <c r="G3" i="2" s="1"/>
  <c r="G4" i="2" s="1"/>
  <c r="E16" i="2"/>
  <c r="E17" i="2"/>
  <c r="E22" i="2"/>
  <c r="F22" i="2" s="1"/>
  <c r="G22" i="2" s="1"/>
  <c r="H22" i="2" s="1"/>
  <c r="I22" i="2" s="1"/>
  <c r="J22" i="2" s="1"/>
  <c r="K22" i="2" s="1"/>
  <c r="L22" i="2" s="1"/>
  <c r="M22" i="2" s="1"/>
  <c r="E21" i="2"/>
  <c r="F21" i="2" s="1"/>
  <c r="G21" i="2" s="1"/>
  <c r="H21" i="2" s="1"/>
  <c r="I21" i="2" s="1"/>
  <c r="J21" i="2" s="1"/>
  <c r="K21" i="2" s="1"/>
  <c r="L21" i="2" s="1"/>
  <c r="M21" i="2" s="1"/>
  <c r="E20" i="2"/>
  <c r="F20" i="2" s="1"/>
  <c r="G20" i="2" s="1"/>
  <c r="H20" i="2" s="1"/>
  <c r="I20" i="2" s="1"/>
  <c r="J20" i="2" s="1"/>
  <c r="K20" i="2" s="1"/>
  <c r="L20" i="2" s="1"/>
  <c r="M20" i="2" s="1"/>
  <c r="E19" i="2"/>
  <c r="F19" i="2" s="1"/>
  <c r="G19" i="2" s="1"/>
  <c r="H19" i="2" s="1"/>
  <c r="I19" i="2" s="1"/>
  <c r="J19" i="2" s="1"/>
  <c r="K19" i="2" s="1"/>
  <c r="L19" i="2" s="1"/>
  <c r="M19" i="2" s="1"/>
  <c r="E18" i="2"/>
  <c r="F18" i="2" s="1"/>
  <c r="G18" i="2" s="1"/>
  <c r="H18" i="2" s="1"/>
  <c r="I18" i="2" s="1"/>
  <c r="J18" i="2" s="1"/>
  <c r="K18" i="2" s="1"/>
  <c r="L18" i="2" s="1"/>
  <c r="M18" i="2" s="1"/>
  <c r="E15" i="2"/>
  <c r="F15" i="2" s="1"/>
  <c r="G15" i="2" s="1"/>
  <c r="H15" i="2" s="1"/>
  <c r="I15" i="2" s="1"/>
  <c r="J15" i="2" s="1"/>
  <c r="K15" i="2" s="1"/>
  <c r="L15" i="2" s="1"/>
  <c r="M15" i="2" s="1"/>
  <c r="E14" i="2"/>
  <c r="F14" i="2" s="1"/>
  <c r="G14" i="2" s="1"/>
  <c r="H14" i="2" s="1"/>
  <c r="I14" i="2" s="1"/>
  <c r="J14" i="2" s="1"/>
  <c r="K14" i="2" s="1"/>
  <c r="L14" i="2" s="1"/>
  <c r="M14" i="2" s="1"/>
  <c r="E13" i="2"/>
  <c r="F13" i="2" s="1"/>
  <c r="G13" i="2" s="1"/>
  <c r="H13" i="2" s="1"/>
  <c r="I13" i="2" s="1"/>
  <c r="J13" i="2" s="1"/>
  <c r="K13" i="2" s="1"/>
  <c r="L13" i="2" s="1"/>
  <c r="M13" i="2" s="1"/>
  <c r="E12" i="2"/>
  <c r="F12" i="2" s="1"/>
  <c r="G12" i="2" s="1"/>
  <c r="H12" i="2" s="1"/>
  <c r="I12" i="2" s="1"/>
  <c r="J12" i="2" s="1"/>
  <c r="K12" i="2" s="1"/>
  <c r="L12" i="2" s="1"/>
  <c r="M12" i="2" s="1"/>
  <c r="E11" i="2"/>
  <c r="F11" i="2" s="1"/>
  <c r="G11" i="2" s="1"/>
  <c r="H11" i="2" s="1"/>
  <c r="I11" i="2" s="1"/>
  <c r="J11" i="2" s="1"/>
  <c r="K11" i="2" s="1"/>
  <c r="L11" i="2" s="1"/>
  <c r="M11" i="2" s="1"/>
  <c r="E10" i="2"/>
  <c r="F10" i="2" s="1"/>
  <c r="G10" i="2" s="1"/>
  <c r="H10" i="2" s="1"/>
  <c r="I10" i="2" s="1"/>
  <c r="J10" i="2" s="1"/>
  <c r="K10" i="2" s="1"/>
  <c r="L10" i="2" s="1"/>
  <c r="M10" i="2" s="1"/>
  <c r="E9" i="2"/>
  <c r="O9" i="5" l="1"/>
  <c r="O13" i="3"/>
  <c r="F4" i="2"/>
  <c r="F5" i="2" s="1"/>
  <c r="F17" i="2" s="1"/>
  <c r="G5" i="2"/>
  <c r="G16" i="2" s="1"/>
  <c r="H3" i="2"/>
  <c r="I3" i="2" s="1"/>
  <c r="I4" i="2" s="1"/>
  <c r="D26" i="2"/>
  <c r="E23" i="2"/>
  <c r="E24" i="2" s="1"/>
  <c r="F9" i="2"/>
  <c r="P9" i="5" l="1"/>
  <c r="P13" i="3"/>
  <c r="D3" i="4"/>
  <c r="D18" i="4"/>
  <c r="G17" i="2"/>
  <c r="F16" i="2"/>
  <c r="F23" i="2" s="1"/>
  <c r="I5" i="2"/>
  <c r="I16" i="2" s="1"/>
  <c r="E26" i="2"/>
  <c r="J3" i="2"/>
  <c r="H4" i="2"/>
  <c r="H5" i="2" s="1"/>
  <c r="G9" i="2"/>
  <c r="Q9" i="5" l="1"/>
  <c r="Q13" i="3"/>
  <c r="E3" i="4"/>
  <c r="E18" i="4"/>
  <c r="I17" i="2"/>
  <c r="J4" i="2"/>
  <c r="J5" i="2" s="1"/>
  <c r="K3" i="2"/>
  <c r="H16" i="2"/>
  <c r="H17" i="2"/>
  <c r="G23" i="2"/>
  <c r="H9" i="2"/>
  <c r="F24" i="2"/>
  <c r="F26" i="2"/>
  <c r="R9" i="5" l="1"/>
  <c r="R13" i="3"/>
  <c r="F3" i="4"/>
  <c r="F18" i="4"/>
  <c r="L3" i="2"/>
  <c r="K4" i="2"/>
  <c r="K5" i="2" s="1"/>
  <c r="J17" i="2"/>
  <c r="J16" i="2"/>
  <c r="G24" i="2"/>
  <c r="G26" i="2"/>
  <c r="H23" i="2"/>
  <c r="I9" i="2"/>
  <c r="S9" i="5" l="1"/>
  <c r="S13" i="3"/>
  <c r="G3" i="4"/>
  <c r="G18" i="4"/>
  <c r="K17" i="2"/>
  <c r="K16" i="2"/>
  <c r="M3" i="2"/>
  <c r="M4" i="2" s="1"/>
  <c r="M5" i="2" s="1"/>
  <c r="M16" i="2" s="1"/>
  <c r="L4" i="2"/>
  <c r="L5" i="2" s="1"/>
  <c r="H24" i="2"/>
  <c r="H26" i="2"/>
  <c r="I23" i="2"/>
  <c r="J9" i="2"/>
  <c r="M17" i="2" l="1"/>
  <c r="T9" i="5"/>
  <c r="H3" i="4"/>
  <c r="H18" i="4"/>
  <c r="L16" i="2"/>
  <c r="L17" i="2"/>
  <c r="I24" i="2"/>
  <c r="I26" i="2"/>
  <c r="J23" i="2"/>
  <c r="K9" i="2"/>
  <c r="I3" i="4" l="1"/>
  <c r="I18" i="4"/>
  <c r="K23" i="2"/>
  <c r="L9" i="2"/>
  <c r="J24" i="2"/>
  <c r="J26" i="2"/>
  <c r="J3" i="4" l="1"/>
  <c r="J18" i="4"/>
  <c r="L23" i="2"/>
  <c r="M9" i="2"/>
  <c r="M23" i="2" s="1"/>
  <c r="K24" i="2"/>
  <c r="K26" i="2"/>
  <c r="K3" i="4" l="1"/>
  <c r="K18" i="4"/>
  <c r="M24" i="2"/>
  <c r="M26" i="2"/>
  <c r="L24" i="2"/>
  <c r="L26" i="2"/>
  <c r="L3" i="4" l="1"/>
  <c r="L18" i="4"/>
  <c r="M3" i="4"/>
  <c r="M18" i="4"/>
  <c r="L6" i="1"/>
  <c r="K15" i="1"/>
  <c r="K16" i="1" s="1"/>
  <c r="K25" i="1" l="1"/>
  <c r="B2" i="3"/>
  <c r="D2" i="3" l="1"/>
  <c r="C2" i="3"/>
  <c r="J5" i="3"/>
  <c r="L8" i="1"/>
  <c r="L9" i="1" s="1"/>
  <c r="K26" i="1"/>
  <c r="E2" i="3" l="1"/>
  <c r="F2" i="3" s="1"/>
  <c r="B3" i="3" s="1"/>
  <c r="C3" i="3" s="1"/>
  <c r="G4" i="4"/>
  <c r="H4" i="4"/>
  <c r="I4" i="4"/>
  <c r="D4" i="4"/>
  <c r="E4" i="4"/>
  <c r="F4" i="4"/>
  <c r="J4" i="4"/>
  <c r="K4" i="4"/>
  <c r="L4" i="4"/>
  <c r="M4" i="4"/>
  <c r="D3" i="3" l="1"/>
  <c r="E3" i="3" s="1"/>
  <c r="F3" i="3" s="1"/>
  <c r="B4" i="3" s="1"/>
  <c r="M6" i="4"/>
  <c r="M19" i="4"/>
  <c r="K6" i="4"/>
  <c r="K19" i="4"/>
  <c r="F6" i="4"/>
  <c r="F19" i="4"/>
  <c r="D6" i="4"/>
  <c r="D19" i="4"/>
  <c r="H6" i="4"/>
  <c r="H19" i="4"/>
  <c r="L6" i="4"/>
  <c r="L19" i="4"/>
  <c r="J6" i="4"/>
  <c r="J19" i="4"/>
  <c r="E19" i="4"/>
  <c r="E6" i="4"/>
  <c r="I6" i="4"/>
  <c r="I19" i="4"/>
  <c r="G6" i="4"/>
  <c r="G19" i="4"/>
  <c r="D4" i="3" l="1"/>
  <c r="C4" i="3"/>
  <c r="G9" i="4"/>
  <c r="G7" i="4"/>
  <c r="I7" i="4"/>
  <c r="I9" i="4"/>
  <c r="E21" i="4"/>
  <c r="L34" i="5"/>
  <c r="J7" i="4"/>
  <c r="J9" i="4"/>
  <c r="L9" i="4"/>
  <c r="L7" i="4"/>
  <c r="H7" i="4"/>
  <c r="H9" i="4"/>
  <c r="D7" i="4"/>
  <c r="D9" i="4"/>
  <c r="D12" i="4"/>
  <c r="F7" i="4"/>
  <c r="F9" i="4"/>
  <c r="K9" i="4"/>
  <c r="K7" i="4"/>
  <c r="M7" i="4"/>
  <c r="M9" i="4"/>
  <c r="G21" i="4"/>
  <c r="N34" i="5"/>
  <c r="I21" i="4"/>
  <c r="P34" i="5"/>
  <c r="E9" i="4"/>
  <c r="E7" i="4"/>
  <c r="J21" i="4"/>
  <c r="Q34" i="5"/>
  <c r="L21" i="4"/>
  <c r="S34" i="5"/>
  <c r="H21" i="4"/>
  <c r="O34" i="5"/>
  <c r="D21" i="4"/>
  <c r="K34" i="5"/>
  <c r="F21" i="4"/>
  <c r="M34" i="5"/>
  <c r="K21" i="4"/>
  <c r="R34" i="5"/>
  <c r="M21" i="4"/>
  <c r="T34" i="5"/>
  <c r="E4" i="3" l="1"/>
  <c r="F4" i="3" s="1"/>
  <c r="B5" i="3" s="1"/>
  <c r="D5" i="3" s="1"/>
  <c r="E12" i="4"/>
  <c r="D13" i="4"/>
  <c r="C5" i="3" l="1"/>
  <c r="E5" i="3" s="1"/>
  <c r="F5" i="3" s="1"/>
  <c r="B6" i="3" s="1"/>
  <c r="E13" i="4"/>
  <c r="F12" i="4"/>
  <c r="D6" i="3" l="1"/>
  <c r="C6" i="3"/>
  <c r="F13" i="4"/>
  <c r="G12" i="4"/>
  <c r="E6" i="3" l="1"/>
  <c r="F6" i="3" s="1"/>
  <c r="B7" i="3" s="1"/>
  <c r="D7" i="3" s="1"/>
  <c r="G13" i="4"/>
  <c r="H12" i="4"/>
  <c r="C7" i="3" l="1"/>
  <c r="E7" i="3" s="1"/>
  <c r="F7" i="3" s="1"/>
  <c r="B8" i="3" s="1"/>
  <c r="C8" i="3" s="1"/>
  <c r="I12" i="4"/>
  <c r="H13" i="4"/>
  <c r="D8" i="3" l="1"/>
  <c r="E8" i="3" s="1"/>
  <c r="F8" i="3" s="1"/>
  <c r="B9" i="3" s="1"/>
  <c r="D9" i="3" s="1"/>
  <c r="I13" i="4"/>
  <c r="J12" i="4"/>
  <c r="C9" i="3" l="1"/>
  <c r="E9" i="3" s="1"/>
  <c r="F9" i="3" s="1"/>
  <c r="B10" i="3" s="1"/>
  <c r="C10" i="3" s="1"/>
  <c r="K12" i="4"/>
  <c r="J13" i="4"/>
  <c r="D10" i="3" l="1"/>
  <c r="E10" i="3" s="1"/>
  <c r="F10" i="3" s="1"/>
  <c r="B11" i="3" s="1"/>
  <c r="K13" i="4"/>
  <c r="L12" i="4"/>
  <c r="M12" i="4" l="1"/>
  <c r="M13" i="4" s="1"/>
  <c r="L13" i="4"/>
  <c r="D11" i="3"/>
  <c r="C11" i="3"/>
  <c r="E11" i="3" l="1"/>
  <c r="F11" i="3" s="1"/>
  <c r="B12" i="3" s="1"/>
  <c r="C12" i="3" s="1"/>
  <c r="D12" i="3" l="1"/>
  <c r="E12" i="3" s="1"/>
  <c r="F12" i="3" s="1"/>
  <c r="B13" i="3" s="1"/>
  <c r="D13" i="3" l="1"/>
  <c r="D28" i="2" s="1"/>
  <c r="C13" i="3"/>
  <c r="E13" i="3" l="1"/>
  <c r="F13" i="3" s="1"/>
  <c r="J6" i="3" s="1"/>
  <c r="D31" i="2"/>
  <c r="D34" i="2" s="1"/>
  <c r="D35" i="2" s="1"/>
  <c r="K28" i="5"/>
  <c r="B14" i="3" l="1"/>
  <c r="C14" i="3" s="1"/>
  <c r="J18" i="3"/>
  <c r="K5" i="3"/>
  <c r="J8" i="3"/>
  <c r="D14" i="3" l="1"/>
  <c r="E14" i="3" s="1"/>
  <c r="F14" i="3" s="1"/>
  <c r="B15" i="3" s="1"/>
  <c r="J19" i="3"/>
  <c r="J21" i="3"/>
  <c r="D15" i="3" l="1"/>
  <c r="C15" i="3"/>
  <c r="E15" i="3" l="1"/>
  <c r="F15" i="3" s="1"/>
  <c r="B16" i="3" s="1"/>
  <c r="D16" i="3" s="1"/>
  <c r="C16" i="3" l="1"/>
  <c r="E16" i="3" s="1"/>
  <c r="F16" i="3" s="1"/>
  <c r="B17" i="3" s="1"/>
  <c r="D17" i="3" l="1"/>
  <c r="C17" i="3"/>
  <c r="E17" i="3" l="1"/>
  <c r="F17" i="3" s="1"/>
  <c r="B18" i="3" s="1"/>
  <c r="D18" i="3" s="1"/>
  <c r="C18" i="3" l="1"/>
  <c r="E18" i="3" s="1"/>
  <c r="F18" i="3" s="1"/>
  <c r="B19" i="3" s="1"/>
  <c r="D19" i="3" s="1"/>
  <c r="C19" i="3" l="1"/>
  <c r="E19" i="3" s="1"/>
  <c r="F19" i="3" s="1"/>
  <c r="B20" i="3" s="1"/>
  <c r="D20" i="3" l="1"/>
  <c r="C20" i="3"/>
  <c r="E20" i="3" l="1"/>
  <c r="F20" i="3" s="1"/>
  <c r="B21" i="3" s="1"/>
  <c r="D21" i="3" l="1"/>
  <c r="C21" i="3"/>
  <c r="E21" i="3" l="1"/>
  <c r="F21" i="3" s="1"/>
  <c r="B22" i="3" s="1"/>
  <c r="D22" i="3" l="1"/>
  <c r="C22" i="3"/>
  <c r="E22" i="3" l="1"/>
  <c r="F22" i="3" s="1"/>
  <c r="B23" i="3" s="1"/>
  <c r="D23" i="3" s="1"/>
  <c r="C23" i="3" l="1"/>
  <c r="E23" i="3" s="1"/>
  <c r="F23" i="3" s="1"/>
  <c r="B24" i="3" s="1"/>
  <c r="D24" i="3" s="1"/>
  <c r="C24" i="3" l="1"/>
  <c r="E24" i="3" s="1"/>
  <c r="F24" i="3" s="1"/>
  <c r="B25" i="3" s="1"/>
  <c r="C25" i="3" s="1"/>
  <c r="D25" i="3" l="1"/>
  <c r="E28" i="2" s="1"/>
  <c r="L28" i="5" s="1"/>
  <c r="E31" i="2" l="1"/>
  <c r="E34" i="2" s="1"/>
  <c r="E35" i="2" s="1"/>
  <c r="E25" i="3"/>
  <c r="F25" i="3" s="1"/>
  <c r="K6" i="3" l="1"/>
  <c r="B26" i="3"/>
  <c r="K18" i="3" l="1"/>
  <c r="L5" i="3"/>
  <c r="K8" i="3"/>
  <c r="C26" i="3"/>
  <c r="D26" i="3"/>
  <c r="K19" i="3" l="1"/>
  <c r="K21" i="3"/>
  <c r="E26" i="3"/>
  <c r="F26" i="3" s="1"/>
  <c r="B27" i="3" s="1"/>
  <c r="C27" i="3" l="1"/>
  <c r="D27" i="3"/>
  <c r="E27" i="3" l="1"/>
  <c r="F27" i="3" s="1"/>
  <c r="B28" i="3" s="1"/>
  <c r="C28" i="3" s="1"/>
  <c r="D28" i="3" l="1"/>
  <c r="E28" i="3" s="1"/>
  <c r="F28" i="3" s="1"/>
  <c r="B29" i="3" s="1"/>
  <c r="D29" i="3" l="1"/>
  <c r="C29" i="3"/>
  <c r="E29" i="3" l="1"/>
  <c r="F29" i="3" s="1"/>
  <c r="B30" i="3" s="1"/>
  <c r="C30" i="3" s="1"/>
  <c r="D30" i="3" l="1"/>
  <c r="E30" i="3" s="1"/>
  <c r="F30" i="3" s="1"/>
  <c r="B31" i="3" s="1"/>
  <c r="C31" i="3" l="1"/>
  <c r="D31" i="3"/>
  <c r="E31" i="3" l="1"/>
  <c r="F31" i="3" s="1"/>
  <c r="B32" i="3" s="1"/>
  <c r="D32" i="3" s="1"/>
  <c r="C32" i="3" l="1"/>
  <c r="E32" i="3" s="1"/>
  <c r="F32" i="3" s="1"/>
  <c r="B33" i="3" s="1"/>
  <c r="D33" i="3" l="1"/>
  <c r="C33" i="3"/>
  <c r="E33" i="3" l="1"/>
  <c r="F33" i="3" s="1"/>
  <c r="B34" i="3" s="1"/>
  <c r="C34" i="3" l="1"/>
  <c r="D34" i="3"/>
  <c r="E34" i="3" l="1"/>
  <c r="F34" i="3" s="1"/>
  <c r="B35" i="3" s="1"/>
  <c r="D35" i="3" s="1"/>
  <c r="C35" i="3" l="1"/>
  <c r="E35" i="3" s="1"/>
  <c r="F35" i="3" s="1"/>
  <c r="B36" i="3" s="1"/>
  <c r="D36" i="3" s="1"/>
  <c r="C36" i="3" l="1"/>
  <c r="E36" i="3" s="1"/>
  <c r="F36" i="3" s="1"/>
  <c r="B37" i="3" s="1"/>
  <c r="C37" i="3" s="1"/>
  <c r="D37" i="3" l="1"/>
  <c r="F28" i="2" s="1"/>
  <c r="F31" i="2" s="1"/>
  <c r="F34" i="2" s="1"/>
  <c r="F35" i="2" s="1"/>
  <c r="E37" i="3" l="1"/>
  <c r="F37" i="3" s="1"/>
  <c r="B38" i="3" s="1"/>
  <c r="M28" i="5"/>
  <c r="L6" i="3" l="1"/>
  <c r="M5" i="3" s="1"/>
  <c r="D38" i="3"/>
  <c r="C38" i="3"/>
  <c r="L18" i="3" l="1"/>
  <c r="L19" i="3" s="1"/>
  <c r="L8" i="3"/>
  <c r="E38" i="3"/>
  <c r="F38" i="3" s="1"/>
  <c r="B39" i="3" s="1"/>
  <c r="C39" i="3" s="1"/>
  <c r="L21" i="3" l="1"/>
  <c r="D39" i="3"/>
  <c r="E39" i="3" s="1"/>
  <c r="F39" i="3" s="1"/>
  <c r="B40" i="3" s="1"/>
  <c r="D40" i="3" l="1"/>
  <c r="C40" i="3"/>
  <c r="E40" i="3" l="1"/>
  <c r="F40" i="3" s="1"/>
  <c r="B41" i="3" s="1"/>
  <c r="C41" i="3" s="1"/>
  <c r="D41" i="3" l="1"/>
  <c r="E41" i="3" s="1"/>
  <c r="F41" i="3" s="1"/>
  <c r="B42" i="3" s="1"/>
  <c r="C42" i="3" s="1"/>
  <c r="D42" i="3" l="1"/>
  <c r="E42" i="3" s="1"/>
  <c r="F42" i="3" s="1"/>
  <c r="B43" i="3" s="1"/>
  <c r="C43" i="3" s="1"/>
  <c r="D43" i="3" l="1"/>
  <c r="E43" i="3" s="1"/>
  <c r="F43" i="3" s="1"/>
  <c r="B44" i="3" s="1"/>
  <c r="C44" i="3" s="1"/>
  <c r="D44" i="3" l="1"/>
  <c r="E44" i="3" s="1"/>
  <c r="F44" i="3" s="1"/>
  <c r="B45" i="3" s="1"/>
  <c r="C45" i="3" s="1"/>
  <c r="D45" i="3" l="1"/>
  <c r="E45" i="3" s="1"/>
  <c r="F45" i="3" s="1"/>
  <c r="B46" i="3" s="1"/>
  <c r="C46" i="3" s="1"/>
  <c r="D46" i="3" l="1"/>
  <c r="E46" i="3" s="1"/>
  <c r="F46" i="3" s="1"/>
  <c r="B47" i="3" s="1"/>
  <c r="D47" i="3" l="1"/>
  <c r="C47" i="3"/>
  <c r="E47" i="3" l="1"/>
  <c r="F47" i="3" s="1"/>
  <c r="B48" i="3" s="1"/>
  <c r="C48" i="3" s="1"/>
  <c r="D48" i="3" l="1"/>
  <c r="E48" i="3" s="1"/>
  <c r="F48" i="3" s="1"/>
  <c r="B49" i="3" s="1"/>
  <c r="C49" i="3" s="1"/>
  <c r="D49" i="3" l="1"/>
  <c r="G28" i="2" s="1"/>
  <c r="G31" i="2" s="1"/>
  <c r="G34" i="2" s="1"/>
  <c r="G35" i="2" s="1"/>
  <c r="N28" i="5" l="1"/>
  <c r="E49" i="3"/>
  <c r="F49" i="3" s="1"/>
  <c r="M6" i="3" s="1"/>
  <c r="B50" i="3" l="1"/>
  <c r="C50" i="3" s="1"/>
  <c r="M18" i="3"/>
  <c r="M8" i="3"/>
  <c r="N5" i="3"/>
  <c r="D50" i="3" l="1"/>
  <c r="E50" i="3" s="1"/>
  <c r="F50" i="3" s="1"/>
  <c r="B51" i="3" s="1"/>
  <c r="M19" i="3"/>
  <c r="M21" i="3"/>
  <c r="D51" i="3" l="1"/>
  <c r="C51" i="3"/>
  <c r="E51" i="3" l="1"/>
  <c r="F51" i="3" s="1"/>
  <c r="B52" i="3" s="1"/>
  <c r="D52" i="3" s="1"/>
  <c r="C52" i="3" l="1"/>
  <c r="E52" i="3" s="1"/>
  <c r="F52" i="3" s="1"/>
  <c r="B53" i="3" s="1"/>
  <c r="D53" i="3" l="1"/>
  <c r="C53" i="3"/>
  <c r="E53" i="3" l="1"/>
  <c r="F53" i="3" s="1"/>
  <c r="B54" i="3" s="1"/>
  <c r="C54" i="3" s="1"/>
  <c r="D54" i="3" l="1"/>
  <c r="E54" i="3" s="1"/>
  <c r="F54" i="3" s="1"/>
  <c r="B55" i="3" s="1"/>
  <c r="C55" i="3" s="1"/>
  <c r="D55" i="3" l="1"/>
  <c r="E55" i="3" s="1"/>
  <c r="F55" i="3" s="1"/>
  <c r="B56" i="3" s="1"/>
  <c r="C56" i="3" s="1"/>
  <c r="D56" i="3" l="1"/>
  <c r="E56" i="3" s="1"/>
  <c r="F56" i="3" s="1"/>
  <c r="B57" i="3" s="1"/>
  <c r="D57" i="3" l="1"/>
  <c r="C57" i="3"/>
  <c r="E57" i="3" l="1"/>
  <c r="F57" i="3" s="1"/>
  <c r="B58" i="3" s="1"/>
  <c r="D58" i="3" s="1"/>
  <c r="C58" i="3" l="1"/>
  <c r="E58" i="3" s="1"/>
  <c r="F58" i="3" s="1"/>
  <c r="B59" i="3" s="1"/>
  <c r="D59" i="3" s="1"/>
  <c r="C59" i="3" l="1"/>
  <c r="E59" i="3" s="1"/>
  <c r="F59" i="3" s="1"/>
  <c r="B60" i="3" s="1"/>
  <c r="D60" i="3" s="1"/>
  <c r="C60" i="3" l="1"/>
  <c r="E60" i="3" s="1"/>
  <c r="F60" i="3" s="1"/>
  <c r="B61" i="3" s="1"/>
  <c r="D61" i="3" l="1"/>
  <c r="H28" i="2" s="1"/>
  <c r="C61" i="3"/>
  <c r="H31" i="2" l="1"/>
  <c r="H34" i="2" s="1"/>
  <c r="H35" i="2" s="1"/>
  <c r="O28" i="5"/>
  <c r="E61" i="3"/>
  <c r="F61" i="3" s="1"/>
  <c r="N6" i="3" l="1"/>
  <c r="B62" i="3"/>
  <c r="N18" i="3" l="1"/>
  <c r="N8" i="3"/>
  <c r="O5" i="3"/>
  <c r="D62" i="3"/>
  <c r="C62" i="3"/>
  <c r="E62" i="3" l="1"/>
  <c r="F62" i="3" s="1"/>
  <c r="B63" i="3" s="1"/>
  <c r="C63" i="3" s="1"/>
  <c r="N19" i="3"/>
  <c r="N21" i="3"/>
  <c r="D63" i="3" l="1"/>
  <c r="E63" i="3" s="1"/>
  <c r="F63" i="3" s="1"/>
  <c r="B64" i="3" s="1"/>
  <c r="C64" i="3" l="1"/>
  <c r="D64" i="3"/>
  <c r="E64" i="3" l="1"/>
  <c r="F64" i="3" s="1"/>
  <c r="B65" i="3" s="1"/>
  <c r="D65" i="3" s="1"/>
  <c r="C65" i="3" l="1"/>
  <c r="E65" i="3" s="1"/>
  <c r="F65" i="3" s="1"/>
  <c r="B66" i="3" s="1"/>
  <c r="D66" i="3" s="1"/>
  <c r="C66" i="3" l="1"/>
  <c r="E66" i="3" s="1"/>
  <c r="F66" i="3" s="1"/>
  <c r="B67" i="3" s="1"/>
  <c r="D67" i="3" l="1"/>
  <c r="C67" i="3"/>
  <c r="E67" i="3" l="1"/>
  <c r="F67" i="3" s="1"/>
  <c r="B68" i="3" s="1"/>
  <c r="D68" i="3" l="1"/>
  <c r="C68" i="3"/>
  <c r="E68" i="3" l="1"/>
  <c r="F68" i="3" s="1"/>
  <c r="B69" i="3" s="1"/>
  <c r="D69" i="3" l="1"/>
  <c r="C69" i="3"/>
  <c r="E69" i="3" l="1"/>
  <c r="F69" i="3" s="1"/>
  <c r="B70" i="3" s="1"/>
  <c r="D70" i="3" l="1"/>
  <c r="C70" i="3"/>
  <c r="E70" i="3" l="1"/>
  <c r="F70" i="3" s="1"/>
  <c r="B71" i="3" s="1"/>
  <c r="D71" i="3" s="1"/>
  <c r="C71" i="3" l="1"/>
  <c r="E71" i="3" s="1"/>
  <c r="F71" i="3" s="1"/>
  <c r="B72" i="3" s="1"/>
  <c r="D72" i="3" s="1"/>
  <c r="C72" i="3" l="1"/>
  <c r="E72" i="3" s="1"/>
  <c r="F72" i="3" s="1"/>
  <c r="B73" i="3" s="1"/>
  <c r="C73" i="3" s="1"/>
  <c r="D73" i="3" l="1"/>
  <c r="I28" i="2" s="1"/>
  <c r="P28" i="5" s="1"/>
  <c r="I31" i="2" l="1"/>
  <c r="I34" i="2" s="1"/>
  <c r="I35" i="2" s="1"/>
  <c r="E73" i="3"/>
  <c r="F73" i="3" s="1"/>
  <c r="B74" i="3" l="1"/>
  <c r="O6" i="3"/>
  <c r="D74" i="3" l="1"/>
  <c r="C74" i="3"/>
  <c r="P5" i="3"/>
  <c r="O8" i="3"/>
  <c r="O18" i="3"/>
  <c r="E74" i="3" l="1"/>
  <c r="F74" i="3" s="1"/>
  <c r="B75" i="3" s="1"/>
  <c r="O21" i="3"/>
  <c r="O19" i="3"/>
  <c r="D75" i="3" l="1"/>
  <c r="C75" i="3"/>
  <c r="E75" i="3" l="1"/>
  <c r="F75" i="3" s="1"/>
  <c r="B76" i="3" s="1"/>
  <c r="C76" i="3" s="1"/>
  <c r="D76" i="3" l="1"/>
  <c r="E76" i="3" s="1"/>
  <c r="F76" i="3" s="1"/>
  <c r="B77" i="3" s="1"/>
  <c r="D77" i="3" l="1"/>
  <c r="C77" i="3"/>
  <c r="E77" i="3" l="1"/>
  <c r="F77" i="3" s="1"/>
  <c r="B78" i="3" s="1"/>
  <c r="C78" i="3" l="1"/>
  <c r="D78" i="3"/>
  <c r="E78" i="3" l="1"/>
  <c r="F78" i="3" s="1"/>
  <c r="B79" i="3" s="1"/>
  <c r="C79" i="3" s="1"/>
  <c r="D79" i="3" l="1"/>
  <c r="E79" i="3" s="1"/>
  <c r="F79" i="3" s="1"/>
  <c r="B80" i="3" s="1"/>
  <c r="C80" i="3" l="1"/>
  <c r="D80" i="3"/>
  <c r="E80" i="3" l="1"/>
  <c r="F80" i="3" s="1"/>
  <c r="B81" i="3" s="1"/>
  <c r="C81" i="3" s="1"/>
  <c r="D81" i="3" l="1"/>
  <c r="E81" i="3" s="1"/>
  <c r="F81" i="3" s="1"/>
  <c r="B82" i="3" s="1"/>
  <c r="C82" i="3" l="1"/>
  <c r="D82" i="3"/>
  <c r="E82" i="3" l="1"/>
  <c r="F82" i="3" s="1"/>
  <c r="B83" i="3" s="1"/>
  <c r="D83" i="3" s="1"/>
  <c r="C83" i="3" l="1"/>
  <c r="E83" i="3" s="1"/>
  <c r="F83" i="3" s="1"/>
  <c r="B84" i="3" s="1"/>
  <c r="D84" i="3" s="1"/>
  <c r="C84" i="3" l="1"/>
  <c r="E84" i="3" s="1"/>
  <c r="F84" i="3" s="1"/>
  <c r="B85" i="3" s="1"/>
  <c r="D85" i="3" l="1"/>
  <c r="J28" i="2" s="1"/>
  <c r="C85" i="3"/>
  <c r="J31" i="2" l="1"/>
  <c r="J34" i="2" s="1"/>
  <c r="J35" i="2" s="1"/>
  <c r="Q28" i="5"/>
  <c r="E85" i="3"/>
  <c r="F85" i="3" s="1"/>
  <c r="P6" i="3" l="1"/>
  <c r="B86" i="3"/>
  <c r="P8" i="3" l="1"/>
  <c r="P18" i="3"/>
  <c r="Q5" i="3"/>
  <c r="C86" i="3"/>
  <c r="D86" i="3"/>
  <c r="E86" i="3" l="1"/>
  <c r="F86" i="3" s="1"/>
  <c r="B87" i="3" s="1"/>
  <c r="D87" i="3" s="1"/>
  <c r="P19" i="3"/>
  <c r="P21" i="3"/>
  <c r="C87" i="3" l="1"/>
  <c r="E87" i="3" s="1"/>
  <c r="F87" i="3" s="1"/>
  <c r="B88" i="3" s="1"/>
  <c r="D88" i="3" s="1"/>
  <c r="C88" i="3" l="1"/>
  <c r="E88" i="3" s="1"/>
  <c r="F88" i="3" s="1"/>
  <c r="B89" i="3" s="1"/>
  <c r="D89" i="3" s="1"/>
  <c r="C89" i="3" l="1"/>
  <c r="E89" i="3" s="1"/>
  <c r="F89" i="3" s="1"/>
  <c r="B90" i="3" s="1"/>
  <c r="C90" i="3" s="1"/>
  <c r="D90" i="3" l="1"/>
  <c r="E90" i="3" s="1"/>
  <c r="F90" i="3" s="1"/>
  <c r="B91" i="3" s="1"/>
  <c r="C91" i="3" l="1"/>
  <c r="D91" i="3"/>
  <c r="E91" i="3" l="1"/>
  <c r="F91" i="3" s="1"/>
  <c r="B92" i="3" s="1"/>
  <c r="D92" i="3" s="1"/>
  <c r="C92" i="3" l="1"/>
  <c r="E92" i="3" s="1"/>
  <c r="F92" i="3" s="1"/>
  <c r="B93" i="3" s="1"/>
  <c r="D93" i="3" l="1"/>
  <c r="C93" i="3"/>
  <c r="E93" i="3" l="1"/>
  <c r="F93" i="3" s="1"/>
  <c r="B94" i="3" s="1"/>
  <c r="D94" i="3" s="1"/>
  <c r="C94" i="3" l="1"/>
  <c r="E94" i="3" s="1"/>
  <c r="F94" i="3" s="1"/>
  <c r="B95" i="3" s="1"/>
  <c r="C95" i="3" l="1"/>
  <c r="D95" i="3"/>
  <c r="E95" i="3" l="1"/>
  <c r="F95" i="3" s="1"/>
  <c r="B96" i="3" s="1"/>
  <c r="D96" i="3" s="1"/>
  <c r="C96" i="3" l="1"/>
  <c r="E96" i="3" s="1"/>
  <c r="F96" i="3" s="1"/>
  <c r="B97" i="3" s="1"/>
  <c r="C97" i="3" l="1"/>
  <c r="D97" i="3"/>
  <c r="K28" i="2" s="1"/>
  <c r="E97" i="3" l="1"/>
  <c r="F97" i="3" s="1"/>
  <c r="B98" i="3" s="1"/>
  <c r="R28" i="5"/>
  <c r="K31" i="2"/>
  <c r="K34" i="2" s="1"/>
  <c r="K35" i="2" s="1"/>
  <c r="Q6" i="3" l="1"/>
  <c r="Q18" i="3" s="1"/>
  <c r="C98" i="3"/>
  <c r="D98" i="3"/>
  <c r="R5" i="3" l="1"/>
  <c r="Q8" i="3"/>
  <c r="E98" i="3"/>
  <c r="F98" i="3" s="1"/>
  <c r="B99" i="3" s="1"/>
  <c r="D99" i="3" s="1"/>
  <c r="Q21" i="3"/>
  <c r="Q19" i="3"/>
  <c r="C99" i="3" l="1"/>
  <c r="E99" i="3" s="1"/>
  <c r="F99" i="3" s="1"/>
  <c r="B100" i="3" s="1"/>
  <c r="C100" i="3" l="1"/>
  <c r="D100" i="3"/>
  <c r="E100" i="3" l="1"/>
  <c r="F100" i="3" s="1"/>
  <c r="B101" i="3" s="1"/>
  <c r="C101" i="3" s="1"/>
  <c r="D101" i="3" l="1"/>
  <c r="E101" i="3" s="1"/>
  <c r="F101" i="3" s="1"/>
  <c r="B102" i="3" s="1"/>
  <c r="D102" i="3" l="1"/>
  <c r="C102" i="3"/>
  <c r="E102" i="3" l="1"/>
  <c r="F102" i="3" s="1"/>
  <c r="B103" i="3" s="1"/>
  <c r="D103" i="3" l="1"/>
  <c r="C103" i="3"/>
  <c r="E103" i="3" l="1"/>
  <c r="F103" i="3" s="1"/>
  <c r="B104" i="3" s="1"/>
  <c r="C104" i="3" s="1"/>
  <c r="D104" i="3" l="1"/>
  <c r="E104" i="3" s="1"/>
  <c r="F104" i="3" s="1"/>
  <c r="B105" i="3" s="1"/>
  <c r="D105" i="3" s="1"/>
  <c r="C105" i="3" l="1"/>
  <c r="E105" i="3" s="1"/>
  <c r="F105" i="3" s="1"/>
  <c r="B106" i="3" s="1"/>
  <c r="C106" i="3" s="1"/>
  <c r="D106" i="3" l="1"/>
  <c r="E106" i="3" s="1"/>
  <c r="F106" i="3" s="1"/>
  <c r="B107" i="3" s="1"/>
  <c r="D107" i="3" l="1"/>
  <c r="C107" i="3"/>
  <c r="E107" i="3" l="1"/>
  <c r="F107" i="3" s="1"/>
  <c r="B108" i="3" s="1"/>
  <c r="C108" i="3" s="1"/>
  <c r="D108" i="3" l="1"/>
  <c r="E108" i="3" s="1"/>
  <c r="F108" i="3" s="1"/>
  <c r="B109" i="3" s="1"/>
  <c r="C109" i="3" s="1"/>
  <c r="D109" i="3" l="1"/>
  <c r="L28" i="2" s="1"/>
  <c r="L31" i="2" s="1"/>
  <c r="L34" i="2" s="1"/>
  <c r="L35" i="2" s="1"/>
  <c r="E109" i="3" l="1"/>
  <c r="F109" i="3" s="1"/>
  <c r="B110" i="3" s="1"/>
  <c r="D110" i="3" s="1"/>
  <c r="S28" i="5"/>
  <c r="R6" i="3" l="1"/>
  <c r="R8" i="3" s="1"/>
  <c r="C110" i="3"/>
  <c r="E110" i="3" s="1"/>
  <c r="F110" i="3" s="1"/>
  <c r="B111" i="3" s="1"/>
  <c r="D111" i="3" s="1"/>
  <c r="R18" i="3" l="1"/>
  <c r="R19" i="3" s="1"/>
  <c r="S5" i="3"/>
  <c r="C111" i="3"/>
  <c r="E111" i="3" s="1"/>
  <c r="F111" i="3" s="1"/>
  <c r="B112" i="3" s="1"/>
  <c r="D112" i="3" s="1"/>
  <c r="R21" i="3" l="1"/>
  <c r="C112" i="3"/>
  <c r="E112" i="3" s="1"/>
  <c r="F112" i="3" s="1"/>
  <c r="B113" i="3" s="1"/>
  <c r="C113" i="3" s="1"/>
  <c r="D113" i="3" l="1"/>
  <c r="E113" i="3" s="1"/>
  <c r="F113" i="3" s="1"/>
  <c r="B114" i="3" s="1"/>
  <c r="D114" i="3" l="1"/>
  <c r="C114" i="3"/>
  <c r="E114" i="3" l="1"/>
  <c r="F114" i="3" s="1"/>
  <c r="B115" i="3" s="1"/>
  <c r="D115" i="3" l="1"/>
  <c r="C115" i="3"/>
  <c r="E115" i="3" l="1"/>
  <c r="F115" i="3" s="1"/>
  <c r="B116" i="3" s="1"/>
  <c r="C116" i="3" l="1"/>
  <c r="D116" i="3"/>
  <c r="E116" i="3" l="1"/>
  <c r="F116" i="3" s="1"/>
  <c r="B117" i="3" s="1"/>
  <c r="D117" i="3" s="1"/>
  <c r="C117" i="3" l="1"/>
  <c r="E117" i="3" s="1"/>
  <c r="F117" i="3" s="1"/>
  <c r="B118" i="3" s="1"/>
  <c r="C118" i="3" l="1"/>
  <c r="D118" i="3"/>
  <c r="E118" i="3" l="1"/>
  <c r="F118" i="3" s="1"/>
  <c r="B119" i="3" s="1"/>
  <c r="C119" i="3" s="1"/>
  <c r="D119" i="3" l="1"/>
  <c r="E119" i="3" s="1"/>
  <c r="F119" i="3" s="1"/>
  <c r="B120" i="3" s="1"/>
  <c r="D120" i="3" l="1"/>
  <c r="C120" i="3"/>
  <c r="E120" i="3" l="1"/>
  <c r="F120" i="3" s="1"/>
  <c r="B121" i="3" s="1"/>
  <c r="C121" i="3" l="1"/>
  <c r="D121" i="3"/>
  <c r="M28" i="2" s="1"/>
  <c r="E121" i="3" l="1"/>
  <c r="F121" i="3" s="1"/>
  <c r="S6" i="3" s="1"/>
  <c r="M31" i="2"/>
  <c r="M34" i="2" s="1"/>
  <c r="M35" i="2" s="1"/>
  <c r="T28" i="5"/>
  <c r="B122" i="3" l="1"/>
  <c r="D122" i="3" s="1"/>
  <c r="S18" i="3"/>
  <c r="S8" i="3"/>
  <c r="C122" i="3" l="1"/>
  <c r="E122" i="3" s="1"/>
  <c r="F122" i="3" s="1"/>
  <c r="B123" i="3" s="1"/>
  <c r="S19" i="3"/>
  <c r="S21" i="3"/>
  <c r="C123" i="3" l="1"/>
  <c r="D123" i="3"/>
  <c r="E123" i="3" l="1"/>
  <c r="F123" i="3" s="1"/>
  <c r="B124" i="3" s="1"/>
  <c r="D124" i="3" s="1"/>
  <c r="C124" i="3" l="1"/>
  <c r="E124" i="3" s="1"/>
  <c r="F124" i="3" s="1"/>
  <c r="B125" i="3" s="1"/>
  <c r="C125" i="3" s="1"/>
  <c r="D125" i="3" l="1"/>
  <c r="E125" i="3" s="1"/>
  <c r="F125" i="3" s="1"/>
  <c r="B126" i="3" s="1"/>
  <c r="D126" i="3" l="1"/>
  <c r="C126" i="3"/>
  <c r="E126" i="3" l="1"/>
  <c r="F126" i="3" s="1"/>
  <c r="B127" i="3" s="1"/>
  <c r="C127" i="3" s="1"/>
  <c r="D127" i="3" l="1"/>
  <c r="E127" i="3" s="1"/>
  <c r="F127" i="3" s="1"/>
  <c r="B128" i="3" s="1"/>
  <c r="D128" i="3" s="1"/>
  <c r="C128" i="3" l="1"/>
  <c r="E128" i="3" s="1"/>
  <c r="F128" i="3" s="1"/>
  <c r="B129" i="3" s="1"/>
  <c r="D129" i="3" l="1"/>
  <c r="C129" i="3"/>
  <c r="E129" i="3" l="1"/>
  <c r="F129" i="3" s="1"/>
  <c r="B130" i="3" s="1"/>
  <c r="C130" i="3" l="1"/>
  <c r="D130" i="3"/>
  <c r="E130" i="3" l="1"/>
  <c r="F130" i="3" s="1"/>
  <c r="B131" i="3" s="1"/>
  <c r="C131" i="3" l="1"/>
  <c r="D131" i="3"/>
  <c r="E131" i="3" l="1"/>
  <c r="F131" i="3" s="1"/>
  <c r="B132" i="3" s="1"/>
  <c r="C132" i="3" s="1"/>
  <c r="D132" i="3" l="1"/>
  <c r="E132" i="3" s="1"/>
  <c r="F132" i="3" s="1"/>
  <c r="B133" i="3" s="1"/>
  <c r="D133" i="3" l="1"/>
  <c r="C133" i="3"/>
  <c r="E133" i="3" l="1"/>
  <c r="F133" i="3" s="1"/>
  <c r="B134" i="3" s="1"/>
  <c r="D134" i="3" s="1"/>
  <c r="C134" i="3" l="1"/>
  <c r="E134" i="3" s="1"/>
  <c r="F134" i="3" s="1"/>
  <c r="B135" i="3" s="1"/>
  <c r="D135" i="3" s="1"/>
  <c r="C135" i="3" l="1"/>
  <c r="E135" i="3" s="1"/>
  <c r="F135" i="3" s="1"/>
  <c r="B136" i="3" s="1"/>
  <c r="D136" i="3" l="1"/>
  <c r="C136" i="3"/>
  <c r="E136" i="3" l="1"/>
  <c r="F136" i="3" s="1"/>
  <c r="B137" i="3" s="1"/>
  <c r="C137" i="3" l="1"/>
  <c r="D137" i="3"/>
  <c r="E137" i="3" l="1"/>
  <c r="F137" i="3" s="1"/>
  <c r="B138" i="3" s="1"/>
  <c r="C138" i="3" l="1"/>
  <c r="D138" i="3"/>
  <c r="E138" i="3" l="1"/>
  <c r="F138" i="3" s="1"/>
  <c r="B139" i="3" s="1"/>
  <c r="C139" i="3" s="1"/>
  <c r="D139" i="3" l="1"/>
  <c r="E139" i="3" s="1"/>
  <c r="F139" i="3" s="1"/>
  <c r="B140" i="3" s="1"/>
  <c r="C140" i="3" l="1"/>
  <c r="D140" i="3"/>
  <c r="E140" i="3" l="1"/>
  <c r="F140" i="3" s="1"/>
  <c r="B141" i="3" s="1"/>
  <c r="C141" i="3" s="1"/>
  <c r="D141" i="3" l="1"/>
  <c r="E141" i="3" s="1"/>
  <c r="F141" i="3" s="1"/>
  <c r="B142" i="3" s="1"/>
  <c r="C142" i="3" l="1"/>
  <c r="D142" i="3"/>
  <c r="E142" i="3" l="1"/>
  <c r="F142" i="3" s="1"/>
  <c r="B143" i="3" s="1"/>
  <c r="D143" i="3" l="1"/>
  <c r="C143" i="3"/>
  <c r="E143" i="3" l="1"/>
  <c r="F143" i="3" s="1"/>
  <c r="B144" i="3" s="1"/>
  <c r="D144" i="3" l="1"/>
  <c r="C144" i="3"/>
  <c r="E144" i="3" l="1"/>
  <c r="F144" i="3" s="1"/>
  <c r="B145" i="3" s="1"/>
  <c r="C145" i="3" l="1"/>
  <c r="D145" i="3"/>
  <c r="E145" i="3" l="1"/>
  <c r="F145" i="3" s="1"/>
  <c r="B146" i="3" s="1"/>
  <c r="C146" i="3" s="1"/>
  <c r="D146" i="3" l="1"/>
  <c r="E146" i="3" s="1"/>
  <c r="F146" i="3" s="1"/>
  <c r="B147" i="3" s="1"/>
  <c r="D147" i="3" s="1"/>
  <c r="C147" i="3" l="1"/>
  <c r="E147" i="3" s="1"/>
  <c r="F147" i="3" s="1"/>
  <c r="B148" i="3" s="1"/>
  <c r="D148" i="3" l="1"/>
  <c r="C148" i="3"/>
  <c r="E148" i="3" l="1"/>
  <c r="F148" i="3" s="1"/>
  <c r="B149" i="3" s="1"/>
  <c r="D149" i="3" l="1"/>
  <c r="C149" i="3"/>
  <c r="E149" i="3" l="1"/>
  <c r="F149" i="3" s="1"/>
  <c r="B150" i="3" s="1"/>
  <c r="C150" i="3" l="1"/>
  <c r="D150" i="3"/>
  <c r="E150" i="3" l="1"/>
  <c r="F150" i="3" s="1"/>
  <c r="B151" i="3" s="1"/>
  <c r="C151" i="3" s="1"/>
  <c r="D151" i="3" l="1"/>
  <c r="E151" i="3" s="1"/>
  <c r="F151" i="3" s="1"/>
  <c r="B152" i="3" s="1"/>
  <c r="C152" i="3" l="1"/>
  <c r="D152" i="3"/>
  <c r="E152" i="3" l="1"/>
  <c r="F152" i="3" s="1"/>
  <c r="B153" i="3" s="1"/>
  <c r="D153" i="3" s="1"/>
  <c r="C153" i="3" l="1"/>
  <c r="E153" i="3" s="1"/>
  <c r="F153" i="3" s="1"/>
  <c r="B154" i="3" s="1"/>
  <c r="D154" i="3" l="1"/>
  <c r="C154" i="3"/>
  <c r="E154" i="3" l="1"/>
  <c r="F154" i="3" s="1"/>
  <c r="B155" i="3" s="1"/>
  <c r="C155" i="3" s="1"/>
  <c r="D155" i="3" l="1"/>
  <c r="E155" i="3" s="1"/>
  <c r="F155" i="3" s="1"/>
  <c r="B156" i="3" s="1"/>
  <c r="D156" i="3" l="1"/>
  <c r="C156" i="3"/>
  <c r="E156" i="3" l="1"/>
  <c r="F156" i="3" s="1"/>
  <c r="B157" i="3" s="1"/>
  <c r="D157" i="3" s="1"/>
  <c r="C157" i="3" l="1"/>
  <c r="E157" i="3" s="1"/>
  <c r="F157" i="3" s="1"/>
  <c r="B158" i="3" s="1"/>
  <c r="C158" i="3" s="1"/>
  <c r="D158" i="3" l="1"/>
  <c r="E158" i="3" s="1"/>
  <c r="F158" i="3" s="1"/>
  <c r="B159" i="3" s="1"/>
  <c r="D159" i="3" s="1"/>
  <c r="C159" i="3" l="1"/>
  <c r="E159" i="3" s="1"/>
  <c r="F159" i="3" s="1"/>
  <c r="B160" i="3" s="1"/>
  <c r="D160" i="3" s="1"/>
  <c r="C160" i="3" l="1"/>
  <c r="E160" i="3" s="1"/>
  <c r="F160" i="3" s="1"/>
  <c r="B161" i="3" s="1"/>
  <c r="D161" i="3" s="1"/>
  <c r="C161" i="3" l="1"/>
  <c r="E161" i="3" s="1"/>
  <c r="F161" i="3" s="1"/>
  <c r="B162" i="3" s="1"/>
  <c r="D162" i="3" s="1"/>
  <c r="C162" i="3" l="1"/>
  <c r="E162" i="3" s="1"/>
  <c r="F162" i="3" s="1"/>
  <c r="B163" i="3" s="1"/>
  <c r="D163" i="3" l="1"/>
  <c r="C163" i="3"/>
  <c r="E163" i="3" l="1"/>
  <c r="F163" i="3" s="1"/>
  <c r="B164" i="3" s="1"/>
  <c r="C164" i="3" l="1"/>
  <c r="D164" i="3"/>
  <c r="E164" i="3" l="1"/>
  <c r="F164" i="3" s="1"/>
  <c r="B165" i="3" s="1"/>
  <c r="C165" i="3" l="1"/>
  <c r="D165" i="3"/>
  <c r="E165" i="3" l="1"/>
  <c r="F165" i="3" s="1"/>
  <c r="B166" i="3" s="1"/>
  <c r="D166" i="3" s="1"/>
  <c r="C166" i="3" l="1"/>
  <c r="E166" i="3" s="1"/>
  <c r="F166" i="3" s="1"/>
  <c r="B167" i="3" s="1"/>
  <c r="D167" i="3" l="1"/>
  <c r="C167" i="3"/>
  <c r="E167" i="3" l="1"/>
  <c r="F167" i="3" s="1"/>
  <c r="B168" i="3" s="1"/>
  <c r="D168" i="3" l="1"/>
  <c r="C168" i="3"/>
  <c r="E168" i="3" l="1"/>
  <c r="F168" i="3" s="1"/>
  <c r="B169" i="3" s="1"/>
  <c r="D169" i="3" l="1"/>
  <c r="C169" i="3"/>
  <c r="E169" i="3" l="1"/>
  <c r="F169" i="3" s="1"/>
  <c r="B170" i="3" s="1"/>
  <c r="C170" i="3" s="1"/>
  <c r="D170" i="3" l="1"/>
  <c r="E170" i="3" s="1"/>
  <c r="F170" i="3" s="1"/>
  <c r="B171" i="3" s="1"/>
  <c r="C171" i="3" l="1"/>
  <c r="D171" i="3"/>
  <c r="E171" i="3" l="1"/>
  <c r="F171" i="3" s="1"/>
  <c r="B172" i="3" s="1"/>
  <c r="C172" i="3" s="1"/>
  <c r="D172" i="3" l="1"/>
  <c r="E172" i="3" s="1"/>
  <c r="F172" i="3" s="1"/>
  <c r="B173" i="3" s="1"/>
  <c r="D173" i="3" s="1"/>
  <c r="C173" i="3" l="1"/>
  <c r="E173" i="3" s="1"/>
  <c r="F173" i="3" s="1"/>
  <c r="B174" i="3" s="1"/>
  <c r="D174" i="3" s="1"/>
  <c r="C174" i="3" l="1"/>
  <c r="E174" i="3" s="1"/>
  <c r="F174" i="3" s="1"/>
  <c r="B175" i="3" s="1"/>
  <c r="C175" i="3" l="1"/>
  <c r="D175" i="3"/>
  <c r="E175" i="3" l="1"/>
  <c r="F175" i="3" s="1"/>
  <c r="B176" i="3" s="1"/>
  <c r="C176" i="3" s="1"/>
  <c r="D176" i="3" l="1"/>
  <c r="E176" i="3" s="1"/>
  <c r="F176" i="3" s="1"/>
  <c r="B177" i="3" s="1"/>
  <c r="D177" i="3" l="1"/>
  <c r="C177" i="3"/>
  <c r="E177" i="3" l="1"/>
  <c r="F177" i="3" s="1"/>
  <c r="B178" i="3" s="1"/>
  <c r="D178" i="3" s="1"/>
  <c r="C178" i="3" l="1"/>
  <c r="E178" i="3" s="1"/>
  <c r="F178" i="3" s="1"/>
  <c r="B179" i="3" s="1"/>
  <c r="D179" i="3" l="1"/>
  <c r="C179" i="3"/>
  <c r="E179" i="3" l="1"/>
  <c r="F179" i="3" s="1"/>
  <c r="B180" i="3" s="1"/>
  <c r="C180" i="3" l="1"/>
  <c r="D180" i="3"/>
  <c r="E180" i="3" l="1"/>
  <c r="F180" i="3" s="1"/>
  <c r="B181" i="3" s="1"/>
  <c r="D181" i="3" s="1"/>
  <c r="C181" i="3" l="1"/>
  <c r="E181" i="3" s="1"/>
  <c r="F181" i="3" s="1"/>
  <c r="B182" i="3" s="1"/>
  <c r="C182" i="3" l="1"/>
  <c r="D182" i="3"/>
  <c r="E182" i="3" l="1"/>
  <c r="F182" i="3" s="1"/>
  <c r="B183" i="3" s="1"/>
  <c r="C183" i="3" s="1"/>
  <c r="D183" i="3" l="1"/>
  <c r="E183" i="3" s="1"/>
  <c r="F183" i="3" s="1"/>
  <c r="B184" i="3" s="1"/>
  <c r="D184" i="3" l="1"/>
  <c r="C184" i="3"/>
  <c r="E184" i="3" l="1"/>
  <c r="F184" i="3" s="1"/>
  <c r="B185" i="3" s="1"/>
  <c r="D185" i="3" s="1"/>
  <c r="C185" i="3" l="1"/>
  <c r="E185" i="3" s="1"/>
  <c r="F185" i="3" s="1"/>
  <c r="B186" i="3" s="1"/>
  <c r="C186" i="3" s="1"/>
  <c r="D186" i="3" l="1"/>
  <c r="E186" i="3" s="1"/>
  <c r="F186" i="3" s="1"/>
  <c r="B187" i="3" s="1"/>
  <c r="C187" i="3" l="1"/>
  <c r="D187" i="3"/>
  <c r="E187" i="3" l="1"/>
  <c r="F187" i="3" s="1"/>
  <c r="B188" i="3" s="1"/>
  <c r="C188" i="3" s="1"/>
  <c r="D188" i="3" l="1"/>
  <c r="E188" i="3" s="1"/>
  <c r="F188" i="3" s="1"/>
  <c r="B189" i="3" s="1"/>
  <c r="D189" i="3" l="1"/>
  <c r="C189" i="3"/>
  <c r="E189" i="3" l="1"/>
  <c r="F189" i="3" s="1"/>
  <c r="B190" i="3" s="1"/>
  <c r="C190" i="3" s="1"/>
  <c r="D190" i="3" l="1"/>
  <c r="E190" i="3" s="1"/>
  <c r="F190" i="3" s="1"/>
  <c r="B191" i="3" s="1"/>
  <c r="C191" i="3" l="1"/>
  <c r="D191" i="3"/>
  <c r="E191" i="3" l="1"/>
  <c r="F191" i="3" s="1"/>
  <c r="B192" i="3" s="1"/>
  <c r="D192" i="3" s="1"/>
  <c r="C192" i="3" l="1"/>
  <c r="E192" i="3" s="1"/>
  <c r="F192" i="3" s="1"/>
  <c r="B193" i="3" s="1"/>
  <c r="D193" i="3" l="1"/>
  <c r="C193" i="3"/>
  <c r="E193" i="3" l="1"/>
  <c r="F193" i="3" s="1"/>
  <c r="B194" i="3" s="1"/>
  <c r="D194" i="3" l="1"/>
  <c r="C194" i="3"/>
  <c r="E194" i="3" l="1"/>
  <c r="F194" i="3" s="1"/>
  <c r="B195" i="3" s="1"/>
  <c r="C195" i="3" l="1"/>
  <c r="D195" i="3"/>
  <c r="E195" i="3" l="1"/>
  <c r="F195" i="3" s="1"/>
  <c r="B196" i="3" s="1"/>
  <c r="D196" i="3" s="1"/>
  <c r="C196" i="3" l="1"/>
  <c r="E196" i="3" s="1"/>
  <c r="F196" i="3" s="1"/>
  <c r="B197" i="3" s="1"/>
  <c r="D197" i="3" s="1"/>
  <c r="C197" i="3" l="1"/>
  <c r="E197" i="3" s="1"/>
  <c r="F197" i="3" s="1"/>
  <c r="B198" i="3" s="1"/>
  <c r="C198" i="3" s="1"/>
  <c r="D198" i="3" l="1"/>
  <c r="E198" i="3" s="1"/>
  <c r="F198" i="3" s="1"/>
  <c r="B199" i="3" s="1"/>
  <c r="D199" i="3" s="1"/>
  <c r="C199" i="3" l="1"/>
  <c r="E199" i="3" s="1"/>
  <c r="F199" i="3" s="1"/>
  <c r="B200" i="3" s="1"/>
  <c r="C200" i="3" s="1"/>
  <c r="D200" i="3" l="1"/>
  <c r="E200" i="3" s="1"/>
  <c r="F200" i="3" s="1"/>
  <c r="B201" i="3" s="1"/>
  <c r="C201" i="3" l="1"/>
  <c r="D201" i="3"/>
  <c r="E201" i="3" l="1"/>
  <c r="F201" i="3" s="1"/>
  <c r="B202" i="3" s="1"/>
  <c r="C202" i="3" s="1"/>
  <c r="D202" i="3" l="1"/>
  <c r="E202" i="3" s="1"/>
  <c r="F202" i="3" s="1"/>
  <c r="B203" i="3" s="1"/>
  <c r="D203" i="3" s="1"/>
  <c r="C203" i="3" l="1"/>
  <c r="E203" i="3" s="1"/>
  <c r="F203" i="3" s="1"/>
  <c r="B204" i="3" s="1"/>
  <c r="C204" i="3" s="1"/>
  <c r="D204" i="3" l="1"/>
  <c r="E204" i="3" s="1"/>
  <c r="F204" i="3" s="1"/>
  <c r="B205" i="3" s="1"/>
  <c r="C205" i="3" s="1"/>
  <c r="D205" i="3" l="1"/>
  <c r="E205" i="3" s="1"/>
  <c r="F205" i="3" s="1"/>
  <c r="B206" i="3" s="1"/>
  <c r="C206" i="3" l="1"/>
  <c r="D206" i="3"/>
  <c r="E206" i="3" l="1"/>
  <c r="F206" i="3" s="1"/>
  <c r="B207" i="3" s="1"/>
  <c r="D207" i="3" s="1"/>
  <c r="C207" i="3" l="1"/>
  <c r="E207" i="3" s="1"/>
  <c r="F207" i="3" s="1"/>
  <c r="B208" i="3" s="1"/>
  <c r="C208" i="3" l="1"/>
  <c r="D208" i="3"/>
  <c r="E208" i="3" l="1"/>
  <c r="F208" i="3" s="1"/>
  <c r="B209" i="3" s="1"/>
  <c r="C209" i="3" s="1"/>
  <c r="D209" i="3" l="1"/>
  <c r="E209" i="3" s="1"/>
  <c r="F209" i="3" s="1"/>
  <c r="B210" i="3" s="1"/>
  <c r="D210" i="3" s="1"/>
  <c r="C210" i="3" l="1"/>
  <c r="E210" i="3" s="1"/>
  <c r="F210" i="3" s="1"/>
  <c r="B211" i="3" s="1"/>
  <c r="D211" i="3" l="1"/>
  <c r="C211" i="3"/>
  <c r="E211" i="3" l="1"/>
  <c r="F211" i="3" s="1"/>
  <c r="B212" i="3" s="1"/>
  <c r="D212" i="3" l="1"/>
  <c r="C212" i="3"/>
  <c r="E212" i="3" l="1"/>
  <c r="F212" i="3" s="1"/>
  <c r="B213" i="3" s="1"/>
  <c r="D213" i="3" l="1"/>
  <c r="C213" i="3"/>
  <c r="E213" i="3" l="1"/>
  <c r="F213" i="3" s="1"/>
  <c r="B214" i="3" s="1"/>
  <c r="C214" i="3" l="1"/>
  <c r="D214" i="3"/>
  <c r="E214" i="3" l="1"/>
  <c r="F214" i="3" s="1"/>
  <c r="B215" i="3" s="1"/>
  <c r="D215" i="3" s="1"/>
  <c r="C215" i="3" l="1"/>
  <c r="E215" i="3" s="1"/>
  <c r="F215" i="3" s="1"/>
  <c r="B216" i="3" s="1"/>
  <c r="D216" i="3" l="1"/>
  <c r="C216" i="3"/>
  <c r="E216" i="3" l="1"/>
  <c r="F216" i="3" s="1"/>
  <c r="B217" i="3" s="1"/>
  <c r="C217" i="3" l="1"/>
  <c r="D217" i="3"/>
  <c r="E217" i="3" l="1"/>
  <c r="F217" i="3" s="1"/>
  <c r="B218" i="3" s="1"/>
  <c r="C218" i="3" s="1"/>
  <c r="D218" i="3" l="1"/>
  <c r="E218" i="3" s="1"/>
  <c r="F218" i="3" s="1"/>
  <c r="B219" i="3" s="1"/>
  <c r="C219" i="3" s="1"/>
  <c r="D219" i="3" l="1"/>
  <c r="E219" i="3" s="1"/>
  <c r="F219" i="3" s="1"/>
  <c r="B220" i="3" s="1"/>
  <c r="C220" i="3" s="1"/>
  <c r="D220" i="3" l="1"/>
  <c r="E220" i="3" s="1"/>
  <c r="F220" i="3" s="1"/>
  <c r="B221" i="3" s="1"/>
  <c r="D221" i="3" s="1"/>
  <c r="C221" i="3" l="1"/>
  <c r="E221" i="3" s="1"/>
  <c r="F221" i="3" s="1"/>
  <c r="B222" i="3" s="1"/>
  <c r="D222" i="3" l="1"/>
  <c r="C222" i="3"/>
  <c r="E222" i="3" l="1"/>
  <c r="F222" i="3" s="1"/>
  <c r="B223" i="3" s="1"/>
  <c r="D223" i="3" l="1"/>
  <c r="C223" i="3"/>
  <c r="E223" i="3" l="1"/>
  <c r="F223" i="3" s="1"/>
  <c r="B224" i="3" s="1"/>
  <c r="D224" i="3" l="1"/>
  <c r="C224" i="3"/>
  <c r="E224" i="3" l="1"/>
  <c r="F224" i="3" s="1"/>
  <c r="B225" i="3" s="1"/>
  <c r="D225" i="3" l="1"/>
  <c r="C225" i="3"/>
  <c r="E225" i="3" l="1"/>
  <c r="F225" i="3" s="1"/>
  <c r="B226" i="3" s="1"/>
  <c r="D226" i="3" l="1"/>
  <c r="C226" i="3"/>
  <c r="E226" i="3" l="1"/>
  <c r="F226" i="3" s="1"/>
  <c r="B227" i="3" s="1"/>
  <c r="D227" i="3" s="1"/>
  <c r="C227" i="3" l="1"/>
  <c r="E227" i="3" s="1"/>
  <c r="F227" i="3" s="1"/>
  <c r="B228" i="3" s="1"/>
  <c r="D228" i="3" s="1"/>
  <c r="C228" i="3" l="1"/>
  <c r="E228" i="3" s="1"/>
  <c r="F228" i="3" s="1"/>
  <c r="B229" i="3" s="1"/>
  <c r="D229" i="3" s="1"/>
  <c r="C229" i="3" l="1"/>
  <c r="E229" i="3" s="1"/>
  <c r="F229" i="3" s="1"/>
  <c r="B230" i="3" s="1"/>
  <c r="D230" i="3" s="1"/>
  <c r="C230" i="3" l="1"/>
  <c r="E230" i="3" s="1"/>
  <c r="F230" i="3" s="1"/>
  <c r="B231" i="3" s="1"/>
  <c r="D231" i="3" s="1"/>
  <c r="C231" i="3" l="1"/>
  <c r="E231" i="3" s="1"/>
  <c r="F231" i="3" s="1"/>
  <c r="B232" i="3" s="1"/>
  <c r="D232" i="3" s="1"/>
  <c r="C232" i="3" l="1"/>
  <c r="E232" i="3" s="1"/>
  <c r="F232" i="3" s="1"/>
  <c r="B233" i="3" s="1"/>
  <c r="D233" i="3" s="1"/>
  <c r="C233" i="3" l="1"/>
  <c r="E233" i="3" s="1"/>
  <c r="F233" i="3" s="1"/>
  <c r="B234" i="3" s="1"/>
  <c r="D234" i="3" s="1"/>
  <c r="C234" i="3" l="1"/>
  <c r="E234" i="3" s="1"/>
  <c r="F234" i="3" s="1"/>
  <c r="B235" i="3" s="1"/>
  <c r="D235" i="3" s="1"/>
  <c r="C235" i="3" l="1"/>
  <c r="E235" i="3" s="1"/>
  <c r="F235" i="3" s="1"/>
  <c r="B236" i="3" s="1"/>
  <c r="D236" i="3" s="1"/>
  <c r="C236" i="3" l="1"/>
  <c r="E236" i="3" s="1"/>
  <c r="F236" i="3" s="1"/>
  <c r="B237" i="3" s="1"/>
  <c r="D237" i="3" s="1"/>
  <c r="C237" i="3" l="1"/>
  <c r="E237" i="3" s="1"/>
  <c r="F237" i="3" s="1"/>
  <c r="B238" i="3" s="1"/>
  <c r="D238" i="3" l="1"/>
  <c r="C238" i="3"/>
  <c r="E238" i="3" l="1"/>
  <c r="F238" i="3" s="1"/>
  <c r="B239" i="3" s="1"/>
  <c r="D239" i="3" s="1"/>
  <c r="C239" i="3" l="1"/>
  <c r="E239" i="3" s="1"/>
  <c r="F239" i="3" s="1"/>
  <c r="B240" i="3" s="1"/>
  <c r="D240" i="3" s="1"/>
  <c r="C240" i="3" l="1"/>
  <c r="E240" i="3" s="1"/>
  <c r="F240" i="3" s="1"/>
  <c r="B241" i="3" s="1"/>
  <c r="D241" i="3" s="1"/>
  <c r="C241" i="3" l="1"/>
  <c r="E241" i="3" s="1"/>
  <c r="F241" i="3" s="1"/>
  <c r="B242" i="3" s="1"/>
  <c r="D242" i="3" s="1"/>
  <c r="C242" i="3" l="1"/>
  <c r="E242" i="3" s="1"/>
  <c r="F242" i="3" s="1"/>
  <c r="B243" i="3" s="1"/>
  <c r="D243" i="3" s="1"/>
  <c r="C243" i="3" l="1"/>
  <c r="E243" i="3" s="1"/>
  <c r="F243" i="3" s="1"/>
  <c r="B244" i="3" s="1"/>
  <c r="D244" i="3" s="1"/>
  <c r="C244" i="3" l="1"/>
  <c r="E244" i="3" s="1"/>
  <c r="F244" i="3" s="1"/>
  <c r="B245" i="3" s="1"/>
  <c r="D245" i="3" s="1"/>
  <c r="C245" i="3" l="1"/>
  <c r="E245" i="3" s="1"/>
  <c r="F245" i="3" s="1"/>
  <c r="B246" i="3" s="1"/>
  <c r="D246" i="3" s="1"/>
  <c r="C246" i="3" l="1"/>
  <c r="E246" i="3" s="1"/>
  <c r="F246" i="3" s="1"/>
  <c r="B247" i="3" s="1"/>
  <c r="D247" i="3" s="1"/>
  <c r="C247" i="3" l="1"/>
  <c r="E247" i="3" s="1"/>
  <c r="F247" i="3" s="1"/>
  <c r="B248" i="3" s="1"/>
  <c r="D248" i="3" s="1"/>
  <c r="C248" i="3" l="1"/>
  <c r="E248" i="3" s="1"/>
  <c r="F248" i="3" s="1"/>
  <c r="B249" i="3" s="1"/>
  <c r="D249" i="3" s="1"/>
  <c r="C249" i="3" l="1"/>
  <c r="E249" i="3" s="1"/>
  <c r="F249" i="3" s="1"/>
  <c r="B250" i="3" s="1"/>
  <c r="D250" i="3" s="1"/>
  <c r="C250" i="3" l="1"/>
  <c r="E250" i="3" s="1"/>
  <c r="F250" i="3" s="1"/>
  <c r="B251" i="3" s="1"/>
  <c r="C251" i="3" s="1"/>
  <c r="D251" i="3" l="1"/>
  <c r="E251" i="3" s="1"/>
  <c r="F251" i="3" s="1"/>
  <c r="B252" i="3" s="1"/>
  <c r="C252" i="3" s="1"/>
  <c r="D252" i="3" l="1"/>
  <c r="E252" i="3" s="1"/>
  <c r="F252" i="3" s="1"/>
  <c r="B253" i="3" s="1"/>
  <c r="C253" i="3" s="1"/>
  <c r="D253" i="3" l="1"/>
  <c r="E253" i="3" s="1"/>
  <c r="F253" i="3" s="1"/>
  <c r="B254" i="3" s="1"/>
  <c r="D254" i="3" l="1"/>
  <c r="C254" i="3"/>
  <c r="E254" i="3" l="1"/>
  <c r="F254" i="3" s="1"/>
  <c r="B255" i="3" s="1"/>
  <c r="D255" i="3" s="1"/>
  <c r="C255" i="3" l="1"/>
  <c r="E255" i="3" s="1"/>
  <c r="F255" i="3" s="1"/>
  <c r="B256" i="3" s="1"/>
  <c r="D256" i="3" l="1"/>
  <c r="C256" i="3"/>
  <c r="E256" i="3" l="1"/>
  <c r="F256" i="3" s="1"/>
  <c r="B257" i="3" s="1"/>
  <c r="C257" i="3" s="1"/>
  <c r="D257" i="3" l="1"/>
  <c r="E257" i="3" s="1"/>
  <c r="F257" i="3" s="1"/>
  <c r="B258" i="3" s="1"/>
  <c r="C258" i="3" s="1"/>
  <c r="D258" i="3" l="1"/>
  <c r="E258" i="3" s="1"/>
  <c r="F258" i="3" s="1"/>
  <c r="B259" i="3" s="1"/>
  <c r="D259" i="3" l="1"/>
  <c r="C259" i="3"/>
  <c r="E259" i="3" l="1"/>
  <c r="F259" i="3" s="1"/>
  <c r="B260" i="3" s="1"/>
  <c r="C260" i="3" s="1"/>
  <c r="D260" i="3" l="1"/>
  <c r="E260" i="3" s="1"/>
  <c r="F260" i="3" s="1"/>
  <c r="B261" i="3" s="1"/>
  <c r="D261" i="3" l="1"/>
  <c r="C261" i="3"/>
  <c r="E261" i="3" l="1"/>
  <c r="F261" i="3" s="1"/>
  <c r="B262" i="3" s="1"/>
  <c r="C262" i="3" s="1"/>
  <c r="D262" i="3" l="1"/>
  <c r="E262" i="3" s="1"/>
  <c r="F262" i="3" s="1"/>
  <c r="B263" i="3" s="1"/>
  <c r="C263" i="3" l="1"/>
  <c r="D263" i="3"/>
  <c r="E263" i="3" l="1"/>
  <c r="F263" i="3" s="1"/>
  <c r="B264" i="3" s="1"/>
  <c r="C264" i="3" s="1"/>
  <c r="D264" i="3" l="1"/>
  <c r="E264" i="3" s="1"/>
  <c r="F264" i="3" s="1"/>
  <c r="B265" i="3" s="1"/>
  <c r="D265" i="3" l="1"/>
  <c r="C265" i="3"/>
  <c r="E265" i="3" l="1"/>
  <c r="F265" i="3" s="1"/>
  <c r="B266" i="3" s="1"/>
  <c r="C266" i="3" s="1"/>
  <c r="D266" i="3" l="1"/>
  <c r="E266" i="3" s="1"/>
  <c r="F266" i="3" s="1"/>
  <c r="B267" i="3" s="1"/>
  <c r="D267" i="3" l="1"/>
  <c r="C267" i="3"/>
  <c r="E267" i="3" l="1"/>
  <c r="F267" i="3" s="1"/>
  <c r="B268" i="3" s="1"/>
  <c r="C268" i="3" s="1"/>
  <c r="D268" i="3" l="1"/>
  <c r="E268" i="3" s="1"/>
  <c r="F268" i="3" s="1"/>
  <c r="B269" i="3" s="1"/>
  <c r="D269" i="3" l="1"/>
  <c r="C269" i="3"/>
  <c r="E269" i="3" l="1"/>
  <c r="F269" i="3" s="1"/>
  <c r="B270" i="3" s="1"/>
  <c r="D270" i="3" s="1"/>
  <c r="C270" i="3" l="1"/>
  <c r="E270" i="3" s="1"/>
  <c r="F270" i="3" s="1"/>
  <c r="B271" i="3" s="1"/>
  <c r="D271" i="3" s="1"/>
  <c r="C271" i="3" l="1"/>
  <c r="E271" i="3" s="1"/>
  <c r="F271" i="3" s="1"/>
  <c r="B272" i="3" s="1"/>
  <c r="D272" i="3" s="1"/>
  <c r="C272" i="3" l="1"/>
  <c r="E272" i="3" s="1"/>
  <c r="F272" i="3" s="1"/>
  <c r="B273" i="3" s="1"/>
  <c r="D273" i="3" s="1"/>
  <c r="C273" i="3" l="1"/>
  <c r="E273" i="3" s="1"/>
  <c r="F273" i="3" s="1"/>
  <c r="B274" i="3" s="1"/>
  <c r="D274" i="3" s="1"/>
  <c r="C274" i="3" l="1"/>
  <c r="E274" i="3" s="1"/>
  <c r="F274" i="3" s="1"/>
  <c r="B275" i="3" s="1"/>
  <c r="D275" i="3" s="1"/>
  <c r="C275" i="3" l="1"/>
  <c r="E275" i="3" s="1"/>
  <c r="F275" i="3" s="1"/>
  <c r="B276" i="3" s="1"/>
  <c r="D276" i="3" s="1"/>
  <c r="C276" i="3" l="1"/>
  <c r="E276" i="3" s="1"/>
  <c r="F276" i="3" s="1"/>
  <c r="B277" i="3" s="1"/>
  <c r="D277" i="3" s="1"/>
  <c r="C277" i="3" l="1"/>
  <c r="E277" i="3" s="1"/>
  <c r="F277" i="3" s="1"/>
  <c r="B278" i="3" s="1"/>
  <c r="D278" i="3" s="1"/>
  <c r="C278" i="3" l="1"/>
  <c r="E278" i="3" s="1"/>
  <c r="F278" i="3" s="1"/>
  <c r="B279" i="3" s="1"/>
  <c r="D279" i="3" s="1"/>
  <c r="C279" i="3" l="1"/>
  <c r="E279" i="3" s="1"/>
  <c r="F279" i="3" s="1"/>
  <c r="B280" i="3" s="1"/>
  <c r="D280" i="3" s="1"/>
  <c r="C280" i="3" l="1"/>
  <c r="E280" i="3" s="1"/>
  <c r="F280" i="3" s="1"/>
  <c r="B281" i="3" s="1"/>
  <c r="D281" i="3" s="1"/>
  <c r="C281" i="3" l="1"/>
  <c r="E281" i="3" s="1"/>
  <c r="F281" i="3" s="1"/>
  <c r="B282" i="3" s="1"/>
  <c r="D282" i="3" l="1"/>
  <c r="C282" i="3"/>
  <c r="E282" i="3" l="1"/>
  <c r="F282" i="3" s="1"/>
  <c r="B283" i="3" s="1"/>
  <c r="D283" i="3" s="1"/>
  <c r="C283" i="3" l="1"/>
  <c r="E283" i="3" s="1"/>
  <c r="F283" i="3" s="1"/>
  <c r="B284" i="3" s="1"/>
  <c r="D284" i="3" s="1"/>
  <c r="C284" i="3" l="1"/>
  <c r="E284" i="3" s="1"/>
  <c r="F284" i="3" s="1"/>
  <c r="B285" i="3" s="1"/>
  <c r="D285" i="3" s="1"/>
  <c r="C285" i="3" l="1"/>
  <c r="E285" i="3" s="1"/>
  <c r="F285" i="3" s="1"/>
  <c r="B286" i="3" s="1"/>
  <c r="D286" i="3" s="1"/>
  <c r="C286" i="3" l="1"/>
  <c r="E286" i="3" s="1"/>
  <c r="F286" i="3" s="1"/>
  <c r="B287" i="3" s="1"/>
  <c r="D287" i="3" s="1"/>
  <c r="C287" i="3" l="1"/>
  <c r="E287" i="3" s="1"/>
  <c r="F287" i="3" s="1"/>
  <c r="B288" i="3" s="1"/>
  <c r="D288" i="3" s="1"/>
  <c r="C288" i="3" l="1"/>
  <c r="E288" i="3" s="1"/>
  <c r="F288" i="3" s="1"/>
  <c r="B289" i="3" s="1"/>
  <c r="D289" i="3" s="1"/>
  <c r="C289" i="3" l="1"/>
  <c r="E289" i="3" s="1"/>
  <c r="F289" i="3" s="1"/>
  <c r="B290" i="3" s="1"/>
  <c r="D290" i="3" s="1"/>
  <c r="C290" i="3" l="1"/>
  <c r="E290" i="3" s="1"/>
  <c r="F290" i="3" s="1"/>
  <c r="B291" i="3" s="1"/>
  <c r="D291" i="3" s="1"/>
  <c r="C291" i="3" l="1"/>
  <c r="E291" i="3" s="1"/>
  <c r="F291" i="3" s="1"/>
  <c r="B292" i="3" s="1"/>
  <c r="D292" i="3" s="1"/>
  <c r="C292" i="3" l="1"/>
  <c r="E292" i="3" s="1"/>
  <c r="F292" i="3" s="1"/>
  <c r="B293" i="3" s="1"/>
  <c r="D293" i="3" s="1"/>
  <c r="C293" i="3" l="1"/>
  <c r="E293" i="3" s="1"/>
  <c r="F293" i="3" s="1"/>
  <c r="B294" i="3" s="1"/>
  <c r="D294" i="3" s="1"/>
  <c r="C294" i="3" l="1"/>
  <c r="E294" i="3" s="1"/>
  <c r="F294" i="3" s="1"/>
  <c r="B295" i="3" s="1"/>
  <c r="D295" i="3" s="1"/>
  <c r="C295" i="3" l="1"/>
  <c r="E295" i="3" s="1"/>
  <c r="F295" i="3" s="1"/>
  <c r="B296" i="3" s="1"/>
  <c r="D296" i="3" s="1"/>
  <c r="C296" i="3" l="1"/>
  <c r="E296" i="3" s="1"/>
  <c r="F296" i="3" s="1"/>
  <c r="B297" i="3" s="1"/>
  <c r="D297" i="3" s="1"/>
  <c r="C297" i="3" l="1"/>
  <c r="E297" i="3" s="1"/>
  <c r="F297" i="3" s="1"/>
  <c r="B298" i="3" s="1"/>
  <c r="D298" i="3" s="1"/>
  <c r="C298" i="3" l="1"/>
  <c r="E298" i="3" s="1"/>
  <c r="F298" i="3" s="1"/>
  <c r="B299" i="3" s="1"/>
  <c r="D299" i="3" s="1"/>
  <c r="C299" i="3" l="1"/>
  <c r="E299" i="3" s="1"/>
  <c r="F299" i="3" s="1"/>
  <c r="B300" i="3" s="1"/>
  <c r="D300" i="3" s="1"/>
  <c r="C300" i="3" l="1"/>
  <c r="E300" i="3" s="1"/>
  <c r="F300" i="3" s="1"/>
  <c r="B301" i="3" s="1"/>
  <c r="D301" i="3" s="1"/>
  <c r="C301" i="3" l="1"/>
  <c r="E301" i="3" s="1"/>
  <c r="F301" i="3" s="1"/>
  <c r="B302" i="3" s="1"/>
  <c r="D302" i="3" s="1"/>
  <c r="C302" i="3" l="1"/>
  <c r="E302" i="3" s="1"/>
  <c r="F302" i="3" s="1"/>
  <c r="B303" i="3" s="1"/>
  <c r="D303" i="3" s="1"/>
  <c r="C303" i="3" l="1"/>
  <c r="E303" i="3" s="1"/>
  <c r="F303" i="3" s="1"/>
  <c r="B304" i="3" s="1"/>
  <c r="D304" i="3" s="1"/>
  <c r="C304" i="3" l="1"/>
  <c r="E304" i="3" s="1"/>
  <c r="F304" i="3" s="1"/>
  <c r="B305" i="3" s="1"/>
  <c r="D305" i="3" s="1"/>
  <c r="C305" i="3" l="1"/>
  <c r="E305" i="3" s="1"/>
  <c r="F305" i="3" s="1"/>
  <c r="B306" i="3" s="1"/>
  <c r="D306" i="3" s="1"/>
  <c r="C306" i="3" l="1"/>
  <c r="E306" i="3" s="1"/>
  <c r="F306" i="3" s="1"/>
  <c r="B307" i="3" s="1"/>
  <c r="D307" i="3" s="1"/>
  <c r="C307" i="3" l="1"/>
  <c r="E307" i="3" s="1"/>
  <c r="F307" i="3" s="1"/>
  <c r="B308" i="3" s="1"/>
  <c r="D308" i="3" s="1"/>
  <c r="C308" i="3" l="1"/>
  <c r="E308" i="3" s="1"/>
  <c r="F308" i="3" s="1"/>
  <c r="B309" i="3" s="1"/>
  <c r="D309" i="3" s="1"/>
  <c r="C309" i="3" l="1"/>
  <c r="E309" i="3" s="1"/>
  <c r="F309" i="3" s="1"/>
  <c r="B310" i="3" s="1"/>
  <c r="D310" i="3" s="1"/>
  <c r="C310" i="3" l="1"/>
  <c r="E310" i="3" s="1"/>
  <c r="F310" i="3" s="1"/>
  <c r="B311" i="3" s="1"/>
  <c r="D311" i="3" s="1"/>
  <c r="C311" i="3" l="1"/>
  <c r="E311" i="3" s="1"/>
  <c r="F311" i="3" s="1"/>
  <c r="B312" i="3" s="1"/>
  <c r="D312" i="3" s="1"/>
  <c r="C312" i="3" l="1"/>
  <c r="E312" i="3" s="1"/>
  <c r="F312" i="3" s="1"/>
  <c r="B313" i="3" s="1"/>
  <c r="D313" i="3" s="1"/>
  <c r="C313" i="3" l="1"/>
  <c r="E313" i="3" s="1"/>
  <c r="F313" i="3" s="1"/>
  <c r="B314" i="3" s="1"/>
  <c r="D314" i="3" s="1"/>
  <c r="C314" i="3" l="1"/>
  <c r="E314" i="3" s="1"/>
  <c r="F314" i="3" s="1"/>
  <c r="B315" i="3" s="1"/>
  <c r="D315" i="3" s="1"/>
  <c r="C315" i="3" l="1"/>
  <c r="E315" i="3" s="1"/>
  <c r="F315" i="3" s="1"/>
  <c r="B316" i="3" s="1"/>
  <c r="D316" i="3" s="1"/>
  <c r="C316" i="3" l="1"/>
  <c r="E316" i="3" s="1"/>
  <c r="F316" i="3" s="1"/>
  <c r="B317" i="3" s="1"/>
  <c r="D317" i="3" s="1"/>
  <c r="C317" i="3" l="1"/>
  <c r="E317" i="3" s="1"/>
  <c r="F317" i="3" s="1"/>
  <c r="B318" i="3" s="1"/>
  <c r="D318" i="3" s="1"/>
  <c r="C318" i="3" l="1"/>
  <c r="E318" i="3" s="1"/>
  <c r="F318" i="3" s="1"/>
  <c r="B319" i="3" s="1"/>
  <c r="D319" i="3" s="1"/>
  <c r="C319" i="3" l="1"/>
  <c r="E319" i="3" s="1"/>
  <c r="F319" i="3" s="1"/>
  <c r="B320" i="3" s="1"/>
  <c r="D320" i="3" s="1"/>
  <c r="C320" i="3" l="1"/>
  <c r="E320" i="3" s="1"/>
  <c r="F320" i="3" s="1"/>
  <c r="B321" i="3" s="1"/>
  <c r="C321" i="3" l="1"/>
  <c r="D321" i="3"/>
  <c r="E321" i="3" l="1"/>
  <c r="F321" i="3" s="1"/>
  <c r="B322" i="3" s="1"/>
  <c r="D322" i="3" s="1"/>
  <c r="C322" i="3" l="1"/>
  <c r="E322" i="3" s="1"/>
  <c r="F322" i="3" s="1"/>
  <c r="B323" i="3" s="1"/>
  <c r="D323" i="3" l="1"/>
  <c r="C323" i="3"/>
  <c r="E323" i="3" l="1"/>
  <c r="F323" i="3" s="1"/>
  <c r="B324" i="3" s="1"/>
  <c r="C324" i="3" l="1"/>
  <c r="D324" i="3"/>
  <c r="E324" i="3" l="1"/>
  <c r="F324" i="3" s="1"/>
  <c r="B325" i="3" s="1"/>
  <c r="K3" i="5"/>
  <c r="K4" i="5" s="1"/>
  <c r="D325" i="3" l="1"/>
  <c r="C325" i="3"/>
  <c r="L3" i="5"/>
  <c r="K5" i="5"/>
  <c r="E325" i="3" l="1"/>
  <c r="F325" i="3" s="1"/>
  <c r="B326" i="3" s="1"/>
  <c r="K17" i="5"/>
  <c r="K16" i="5"/>
  <c r="L4" i="5"/>
  <c r="L5" i="5" s="1"/>
  <c r="M3" i="5"/>
  <c r="C326" i="3" l="1"/>
  <c r="D326" i="3"/>
  <c r="K23" i="5"/>
  <c r="K24" i="5" s="1"/>
  <c r="L17" i="5"/>
  <c r="L16" i="5"/>
  <c r="M4" i="5"/>
  <c r="M5" i="5" s="1"/>
  <c r="N3" i="5"/>
  <c r="E326" i="3" l="1"/>
  <c r="F326" i="3" s="1"/>
  <c r="B327" i="3" s="1"/>
  <c r="D327" i="3" s="1"/>
  <c r="K26" i="5"/>
  <c r="K35" i="5" s="1"/>
  <c r="K36" i="5" s="1"/>
  <c r="M17" i="5"/>
  <c r="M16" i="5"/>
  <c r="O3" i="5"/>
  <c r="N4" i="5"/>
  <c r="N5" i="5" s="1"/>
  <c r="L23" i="5"/>
  <c r="C327" i="3" l="1"/>
  <c r="E327" i="3" s="1"/>
  <c r="F327" i="3" s="1"/>
  <c r="B328" i="3" s="1"/>
  <c r="M23" i="5"/>
  <c r="M24" i="5" s="1"/>
  <c r="K31" i="5"/>
  <c r="K32" i="5" s="1"/>
  <c r="N17" i="5"/>
  <c r="N16" i="5"/>
  <c r="O4" i="5"/>
  <c r="O5" i="5" s="1"/>
  <c r="P3" i="5"/>
  <c r="L24" i="5"/>
  <c r="L26" i="5"/>
  <c r="M26" i="5" l="1"/>
  <c r="M31" i="5" s="1"/>
  <c r="M32" i="5" s="1"/>
  <c r="C328" i="3"/>
  <c r="D328" i="3"/>
  <c r="K37" i="5"/>
  <c r="K38" i="5" s="1"/>
  <c r="N23" i="5"/>
  <c r="N24" i="5" s="1"/>
  <c r="O17" i="5"/>
  <c r="O16" i="5"/>
  <c r="L35" i="5"/>
  <c r="L36" i="5" s="1"/>
  <c r="L31" i="5"/>
  <c r="L32" i="5" s="1"/>
  <c r="P4" i="5"/>
  <c r="P5" i="5" s="1"/>
  <c r="Q3" i="5"/>
  <c r="M35" i="5" l="1"/>
  <c r="M36" i="5" s="1"/>
  <c r="M37" i="5" s="1"/>
  <c r="M38" i="5" s="1"/>
  <c r="E328" i="3"/>
  <c r="F328" i="3" s="1"/>
  <c r="B329" i="3" s="1"/>
  <c r="D329" i="3" s="1"/>
  <c r="N26" i="5"/>
  <c r="N35" i="5" s="1"/>
  <c r="N36" i="5" s="1"/>
  <c r="O23" i="5"/>
  <c r="O24" i="5" s="1"/>
  <c r="L37" i="5"/>
  <c r="L38" i="5" s="1"/>
  <c r="P17" i="5"/>
  <c r="P16" i="5"/>
  <c r="Q4" i="5"/>
  <c r="Q5" i="5" s="1"/>
  <c r="R3" i="5"/>
  <c r="C329" i="3" l="1"/>
  <c r="E329" i="3" s="1"/>
  <c r="F329" i="3" s="1"/>
  <c r="B330" i="3" s="1"/>
  <c r="O26" i="5"/>
  <c r="O31" i="5" s="1"/>
  <c r="O32" i="5" s="1"/>
  <c r="N31" i="5"/>
  <c r="N32" i="5" s="1"/>
  <c r="N37" i="5" s="1"/>
  <c r="N38" i="5" s="1"/>
  <c r="P23" i="5"/>
  <c r="P24" i="5" s="1"/>
  <c r="Q17" i="5"/>
  <c r="Q16" i="5"/>
  <c r="R4" i="5"/>
  <c r="R5" i="5" s="1"/>
  <c r="S3" i="5"/>
  <c r="C330" i="3" l="1"/>
  <c r="D330" i="3"/>
  <c r="O35" i="5"/>
  <c r="O36" i="5" s="1"/>
  <c r="O37" i="5" s="1"/>
  <c r="O38" i="5" s="1"/>
  <c r="P26" i="5"/>
  <c r="P31" i="5" s="1"/>
  <c r="P32" i="5" s="1"/>
  <c r="Q23" i="5"/>
  <c r="Q24" i="5" s="1"/>
  <c r="R16" i="5"/>
  <c r="R17" i="5"/>
  <c r="T3" i="5"/>
  <c r="S4" i="5"/>
  <c r="S5" i="5" s="1"/>
  <c r="P35" i="5" l="1"/>
  <c r="P36" i="5" s="1"/>
  <c r="P37" i="5" s="1"/>
  <c r="P38" i="5" s="1"/>
  <c r="E330" i="3"/>
  <c r="F330" i="3" s="1"/>
  <c r="B331" i="3" s="1"/>
  <c r="D331" i="3" s="1"/>
  <c r="Q26" i="5"/>
  <c r="Q35" i="5" s="1"/>
  <c r="Q36" i="5" s="1"/>
  <c r="S17" i="5"/>
  <c r="S16" i="5"/>
  <c r="T4" i="5"/>
  <c r="T5" i="5" s="1"/>
  <c r="R23" i="5"/>
  <c r="C331" i="3" l="1"/>
  <c r="E331" i="3" s="1"/>
  <c r="F331" i="3" s="1"/>
  <c r="B332" i="3" s="1"/>
  <c r="Q31" i="5"/>
  <c r="Q32" i="5" s="1"/>
  <c r="Q37" i="5" s="1"/>
  <c r="Q38" i="5" s="1"/>
  <c r="S23" i="5"/>
  <c r="S24" i="5" s="1"/>
  <c r="T17" i="5"/>
  <c r="T16" i="5"/>
  <c r="R24" i="5"/>
  <c r="R26" i="5"/>
  <c r="C332" i="3" l="1"/>
  <c r="D332" i="3"/>
  <c r="S26" i="5"/>
  <c r="S31" i="5" s="1"/>
  <c r="S32" i="5" s="1"/>
  <c r="T23" i="5"/>
  <c r="T24" i="5" s="1"/>
  <c r="R35" i="5"/>
  <c r="R36" i="5" s="1"/>
  <c r="R31" i="5"/>
  <c r="R32" i="5" s="1"/>
  <c r="S35" i="5" l="1"/>
  <c r="S36" i="5" s="1"/>
  <c r="S37" i="5" s="1"/>
  <c r="S38" i="5" s="1"/>
  <c r="E332" i="3"/>
  <c r="F332" i="3" s="1"/>
  <c r="B333" i="3" s="1"/>
  <c r="D333" i="3" s="1"/>
  <c r="T26" i="5"/>
  <c r="T35" i="5" s="1"/>
  <c r="T36" i="5" s="1"/>
  <c r="R37" i="5"/>
  <c r="R38" i="5" s="1"/>
  <c r="C333" i="3" l="1"/>
  <c r="E333" i="3" s="1"/>
  <c r="F333" i="3" s="1"/>
  <c r="B334" i="3" s="1"/>
  <c r="T31" i="5"/>
  <c r="T32" i="5" s="1"/>
  <c r="T37" i="5" s="1"/>
  <c r="T38" i="5" s="1"/>
  <c r="D334" i="3" l="1"/>
  <c r="C334" i="3"/>
  <c r="E334" i="3" l="1"/>
  <c r="F334" i="3" s="1"/>
  <c r="B335" i="3" s="1"/>
  <c r="D335" i="3" l="1"/>
  <c r="C335" i="3"/>
  <c r="E335" i="3" l="1"/>
  <c r="F335" i="3" s="1"/>
  <c r="B336" i="3" s="1"/>
  <c r="C336" i="3" l="1"/>
  <c r="D336" i="3"/>
  <c r="E336" i="3" l="1"/>
  <c r="F336" i="3" s="1"/>
  <c r="B337" i="3" s="1"/>
  <c r="D337" i="3" s="1"/>
  <c r="C337" i="3" l="1"/>
  <c r="E337" i="3" s="1"/>
  <c r="F337" i="3" s="1"/>
  <c r="B338" i="3" s="1"/>
  <c r="C338" i="3" l="1"/>
  <c r="D338" i="3"/>
  <c r="E338" i="3" l="1"/>
  <c r="F338" i="3" s="1"/>
  <c r="B339" i="3" s="1"/>
  <c r="D339" i="3" s="1"/>
  <c r="C339" i="3" l="1"/>
  <c r="E339" i="3" s="1"/>
  <c r="F339" i="3" s="1"/>
  <c r="B340" i="3" s="1"/>
  <c r="C340" i="3" l="1"/>
  <c r="D340" i="3"/>
  <c r="E340" i="3" l="1"/>
  <c r="F340" i="3" s="1"/>
  <c r="B341" i="3" s="1"/>
  <c r="D341" i="3" s="1"/>
  <c r="C341" i="3" l="1"/>
  <c r="E341" i="3" s="1"/>
  <c r="F341" i="3" s="1"/>
  <c r="B342" i="3" s="1"/>
  <c r="D342" i="3" l="1"/>
  <c r="C342" i="3"/>
  <c r="E342" i="3" l="1"/>
  <c r="F342" i="3" s="1"/>
  <c r="B343" i="3" s="1"/>
  <c r="D343" i="3" l="1"/>
  <c r="C343" i="3"/>
  <c r="E343" i="3" l="1"/>
  <c r="F343" i="3" s="1"/>
  <c r="B344" i="3" s="1"/>
  <c r="C344" i="3" l="1"/>
  <c r="D344" i="3"/>
  <c r="E344" i="3" l="1"/>
  <c r="F344" i="3" s="1"/>
  <c r="B345" i="3" s="1"/>
  <c r="D345" i="3" s="1"/>
  <c r="C345" i="3" l="1"/>
  <c r="E345" i="3" s="1"/>
  <c r="F345" i="3" s="1"/>
  <c r="B346" i="3" s="1"/>
  <c r="C346" i="3" l="1"/>
  <c r="D346" i="3"/>
  <c r="E346" i="3" l="1"/>
  <c r="F346" i="3" s="1"/>
  <c r="B347" i="3" s="1"/>
  <c r="D347" i="3" l="1"/>
  <c r="C347" i="3"/>
  <c r="E347" i="3" l="1"/>
  <c r="F347" i="3" s="1"/>
  <c r="B348" i="3" s="1"/>
  <c r="D348" i="3" l="1"/>
  <c r="C348" i="3"/>
  <c r="E348" i="3" l="1"/>
  <c r="F348" i="3" s="1"/>
  <c r="B349" i="3" s="1"/>
  <c r="D349" i="3" l="1"/>
  <c r="C349" i="3"/>
  <c r="E349" i="3" l="1"/>
  <c r="F349" i="3" s="1"/>
  <c r="B350" i="3" s="1"/>
  <c r="D350" i="3" l="1"/>
  <c r="C350" i="3"/>
  <c r="E350" i="3" l="1"/>
  <c r="F350" i="3" s="1"/>
  <c r="B351" i="3" s="1"/>
  <c r="D351" i="3" l="1"/>
  <c r="C351" i="3"/>
  <c r="E351" i="3" l="1"/>
  <c r="F351" i="3" s="1"/>
  <c r="B352" i="3" s="1"/>
  <c r="D352" i="3" l="1"/>
  <c r="C352" i="3"/>
  <c r="E352" i="3" l="1"/>
  <c r="F352" i="3" s="1"/>
  <c r="B353" i="3" s="1"/>
  <c r="D353" i="3" l="1"/>
  <c r="C353" i="3"/>
  <c r="E353" i="3" l="1"/>
  <c r="F353" i="3" s="1"/>
  <c r="B354" i="3" s="1"/>
  <c r="D354" i="3" l="1"/>
  <c r="C354" i="3"/>
  <c r="E354" i="3" l="1"/>
  <c r="F354" i="3" s="1"/>
  <c r="B355" i="3" s="1"/>
  <c r="D355" i="3" l="1"/>
  <c r="C355" i="3"/>
  <c r="E355" i="3" l="1"/>
  <c r="F355" i="3" s="1"/>
  <c r="B356" i="3" s="1"/>
  <c r="D356" i="3" l="1"/>
  <c r="C356" i="3"/>
  <c r="E356" i="3" l="1"/>
  <c r="F356" i="3" s="1"/>
  <c r="B357" i="3" s="1"/>
  <c r="D357" i="3" l="1"/>
  <c r="C357" i="3"/>
  <c r="E357" i="3" l="1"/>
  <c r="F357" i="3" s="1"/>
  <c r="B358" i="3" s="1"/>
  <c r="D358" i="3" l="1"/>
  <c r="C358" i="3"/>
  <c r="E358" i="3" l="1"/>
  <c r="F358" i="3" s="1"/>
  <c r="B359" i="3" s="1"/>
  <c r="D359" i="3" l="1"/>
  <c r="C359" i="3"/>
  <c r="E359" i="3" l="1"/>
  <c r="F359" i="3" s="1"/>
  <c r="B360" i="3" s="1"/>
  <c r="D360" i="3" l="1"/>
  <c r="C360" i="3"/>
  <c r="E360" i="3" l="1"/>
  <c r="F360" i="3" s="1"/>
  <c r="B361" i="3" s="1"/>
  <c r="D361" i="3" l="1"/>
  <c r="C361" i="3"/>
  <c r="E361" i="3" l="1"/>
  <c r="F361" i="3" s="1"/>
</calcChain>
</file>

<file path=xl/sharedStrings.xml><?xml version="1.0" encoding="utf-8"?>
<sst xmlns="http://schemas.openxmlformats.org/spreadsheetml/2006/main" count="260" uniqueCount="133">
  <si>
    <t>Purchase Price:</t>
  </si>
  <si>
    <t>Down Payment:</t>
  </si>
  <si>
    <t>Interest Rate on Loan:</t>
  </si>
  <si>
    <t>Term of Loan:</t>
  </si>
  <si>
    <t>Improvement Ratio:</t>
  </si>
  <si>
    <t>No. Yrs. of Depreciation:</t>
  </si>
  <si>
    <t xml:space="preserve">    Insurance:</t>
  </si>
  <si>
    <t xml:space="preserve">    Electricity:</t>
  </si>
  <si>
    <t xml:space="preserve">    Gas:</t>
  </si>
  <si>
    <t xml:space="preserve">    Oil:</t>
  </si>
  <si>
    <t xml:space="preserve">    Water:</t>
  </si>
  <si>
    <t xml:space="preserve">    Management:</t>
  </si>
  <si>
    <t xml:space="preserve">    Repairs/Maintenance:</t>
  </si>
  <si>
    <t xml:space="preserve">    Advertising:</t>
  </si>
  <si>
    <t xml:space="preserve">    Telephone:</t>
  </si>
  <si>
    <t xml:space="preserve">    Other:</t>
  </si>
  <si>
    <t>Annual Appreciation Rate:</t>
  </si>
  <si>
    <t>Investor's Tax Bracket:</t>
  </si>
  <si>
    <t>ACQUISITION DATA</t>
  </si>
  <si>
    <t>Price</t>
  </si>
  <si>
    <t>Interest %</t>
  </si>
  <si>
    <t>Land</t>
  </si>
  <si>
    <t>Dn. Pymt.</t>
  </si>
  <si>
    <t>No. Yrs.</t>
  </si>
  <si>
    <t>Improvement</t>
  </si>
  <si>
    <t>Loan Amt.</t>
  </si>
  <si>
    <t>Mo. P &amp; I</t>
  </si>
  <si>
    <t>Yr. P &amp; I</t>
  </si>
  <si>
    <t>ANNUAL OPERATING INCOME</t>
  </si>
  <si>
    <t>EFFECTIVE GROSS INCOME</t>
  </si>
  <si>
    <t>ANNUAL OPERATING EXPENSES</t>
  </si>
  <si>
    <t>Insurance</t>
  </si>
  <si>
    <t>Electricity</t>
  </si>
  <si>
    <t>Gas</t>
  </si>
  <si>
    <t>Oil</t>
  </si>
  <si>
    <t>Water</t>
  </si>
  <si>
    <t>Management</t>
  </si>
  <si>
    <t>Repairs/Maintenance</t>
  </si>
  <si>
    <t>Advertising</t>
  </si>
  <si>
    <t>Telephone</t>
  </si>
  <si>
    <t>Other</t>
  </si>
  <si>
    <t>TOTAL OPERATING EXPENSES</t>
  </si>
  <si>
    <t>NET OPERATING INCOME</t>
  </si>
  <si>
    <t>Net Operating Income</t>
  </si>
  <si>
    <t xml:space="preserve">   Property taxes :</t>
  </si>
  <si>
    <t>(Annual Operating Expenses)</t>
  </si>
  <si>
    <t>Scheduled Annual Gross Income:</t>
  </si>
  <si>
    <t>Property Taxes</t>
  </si>
  <si>
    <t xml:space="preserve">    Trash:</t>
  </si>
  <si>
    <t>(Increase in expenses)</t>
  </si>
  <si>
    <t>Increase in income</t>
  </si>
  <si>
    <t>Expected Gross Income</t>
  </si>
  <si>
    <t>Vacancy/Collection losses:</t>
  </si>
  <si>
    <t>Annual Increase of Income:</t>
  </si>
  <si>
    <t>Annual Increase of Expenses:</t>
  </si>
  <si>
    <t>Expected Capital Improvements:</t>
  </si>
  <si>
    <t>LOAN DATA</t>
  </si>
  <si>
    <t xml:space="preserve">DEPRECIATION </t>
  </si>
  <si>
    <t>Trash</t>
  </si>
  <si>
    <t>Cash on Cash Return</t>
  </si>
  <si>
    <t>Months:</t>
  </si>
  <si>
    <t>Percentage of building to total property value</t>
  </si>
  <si>
    <t>Residential 27.5</t>
  </si>
  <si>
    <t>Commercial 39.5</t>
  </si>
  <si>
    <t>Monthly:</t>
  </si>
  <si>
    <t>Ann. Depr.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</si>
  <si>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</si>
  <si>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</si>
  <si>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</si>
  <si>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</si>
  <si>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</si>
  <si>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</si>
  <si>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</si>
  <si>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</si>
  <si>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</si>
  <si>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</si>
  <si>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Less: Vacancy</t>
  </si>
  <si>
    <t>As percent of income</t>
  </si>
  <si>
    <t>Depreciation</t>
  </si>
  <si>
    <t>Interest</t>
  </si>
  <si>
    <t>Beginning Principal</t>
  </si>
  <si>
    <t>Payment</t>
  </si>
  <si>
    <t>Principal</t>
  </si>
  <si>
    <t>Ending Principal</t>
  </si>
  <si>
    <t>Month</t>
  </si>
  <si>
    <t>TAXABLE INCOME</t>
  </si>
  <si>
    <t>Number</t>
  </si>
  <si>
    <t>MEMBERS</t>
  </si>
  <si>
    <t>Monthly Pmt per Member</t>
  </si>
  <si>
    <t>Down Pmt per Member</t>
  </si>
  <si>
    <t>Annual Pmt per Member</t>
  </si>
  <si>
    <t>Less: Debt Requirements</t>
  </si>
  <si>
    <t>Total Cash Inflow</t>
  </si>
  <si>
    <t>CASH FLOW (MEMBERS)</t>
  </si>
  <si>
    <t>Annual Debt Requirement</t>
  </si>
  <si>
    <t>DSC (LENDER)</t>
  </si>
  <si>
    <t>Debt Service Coverage Ratio</t>
  </si>
  <si>
    <t>PRINCIPAL REDUCTION</t>
  </si>
  <si>
    <t>Loan Balance Paydown</t>
  </si>
  <si>
    <t>PROPERTY VALUE</t>
  </si>
  <si>
    <t>Value</t>
  </si>
  <si>
    <t>EQUITY</t>
  </si>
  <si>
    <t>Member Equity</t>
  </si>
  <si>
    <t>Ending Total Equity</t>
  </si>
  <si>
    <t>Internet</t>
  </si>
  <si>
    <t>TV</t>
  </si>
  <si>
    <t>Property Ownership</t>
  </si>
  <si>
    <t>Total Cash Flow (NOI)</t>
  </si>
  <si>
    <t>Expected Closing Costs:</t>
  </si>
  <si>
    <t>Potential Member CF</t>
  </si>
  <si>
    <t>PAYBACK</t>
  </si>
  <si>
    <t>Payback Over Time</t>
  </si>
  <si>
    <t>STRESS ASSUMPTIONS</t>
  </si>
  <si>
    <t>Stress</t>
  </si>
  <si>
    <t>Normal</t>
  </si>
  <si>
    <t>Difference</t>
  </si>
  <si>
    <t>Debt Requirements</t>
  </si>
  <si>
    <t>Cash Excess/(Shortfall)</t>
  </si>
  <si>
    <t>Member Potential Income/(Loss)</t>
  </si>
  <si>
    <t>Annual Member Cash In/(Out)</t>
  </si>
  <si>
    <t>Member Gain/(Loss) (After Tax)</t>
  </si>
  <si>
    <t>Per Month Gain/(Loss)</t>
  </si>
  <si>
    <t>Closing Costs</t>
  </si>
  <si>
    <t>Improvements</t>
  </si>
  <si>
    <t>Cumulative Cash Flows</t>
  </si>
  <si>
    <t>Other Costs to Member</t>
  </si>
  <si>
    <t>FIRST PAVILION PARTNERS, LLC</t>
  </si>
  <si>
    <t>Project Name:</t>
  </si>
  <si>
    <t>Managed by Lee Conner Realty</t>
  </si>
  <si>
    <t>Potential taxable income to each member</t>
  </si>
  <si>
    <t>Income tax payable per member</t>
  </si>
  <si>
    <t>126 N Cedar Ave, Highland Springs VA</t>
  </si>
  <si>
    <t>Asking $92,000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</si>
</sst>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_(&quot;$&quot;* #,##0.0_);_(&quot;$&quot;* \(#,##0.0\);_(&quot;$&quot;* &quot;-&quot;?_);_(@_)"/>
    <numFmt numFmtId="167" formatCode="0.0"/>
    <numFmt numFmtId="168" formatCode="_(&quot;$&quot;* #,##0.000_);_(&quot;$&quot;* \(#,##0.000\);_(&quot;$&quot;* &quot;-&quot;???_);_(@_)"/>
  </numFmts>
  <fonts count="7" x14ac:knownFonts="1">
    <font>
      <sz val="10"/>
      <name val="Courier"/>
    </font>
    <font>
      <b/>
      <sz val="10"/>
      <name val="Courier"/>
      <family val="3"/>
    </font>
    <font>
      <sz val="11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  <font>
      <b/>
      <u/>
      <sz val="11"/>
      <name val="Times New Roman"/>
      <family val="1"/>
    </font>
    <font>
      <sz val="11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shrinkToFit="1"/>
      <protection hidden="1"/>
    </xf>
    <xf numFmtId="0" fontId="2" fillId="0" borderId="0" xfId="0" applyFont="1" applyAlignment="1" applyProtection="1">
      <alignment horizontal="left"/>
      <protection hidden="1"/>
    </xf>
    <xf numFmtId="14" fontId="2" fillId="0" borderId="0" xfId="0" applyNumberFormat="1" applyFont="1" applyProtection="1">
      <protection hidden="1"/>
    </xf>
    <xf numFmtId="10" fontId="2" fillId="0" borderId="0" xfId="0" applyNumberFormat="1" applyFont="1" applyAlignment="1" applyProtection="1">
      <alignment shrinkToFit="1"/>
      <protection hidden="1"/>
    </xf>
    <xf numFmtId="9" fontId="2" fillId="0" borderId="0" xfId="0" applyNumberFormat="1" applyFont="1" applyProtection="1">
      <protection hidden="1"/>
    </xf>
    <xf numFmtId="0" fontId="2" fillId="0" borderId="0" xfId="0" applyFont="1" applyAlignment="1" applyProtection="1">
      <alignment horizontal="right"/>
      <protection hidden="1"/>
    </xf>
    <xf numFmtId="0" fontId="2" fillId="0" borderId="0" xfId="0" applyFont="1" applyAlignment="1" applyProtection="1">
      <alignment horizontal="right" shrinkToFit="1"/>
      <protection hidden="1"/>
    </xf>
    <xf numFmtId="9" fontId="2" fillId="0" borderId="0" xfId="2" applyFont="1" applyAlignment="1" applyProtection="1">
      <alignment shrinkToFit="1"/>
      <protection hidden="1"/>
    </xf>
    <xf numFmtId="0" fontId="2" fillId="0" borderId="0" xfId="0" applyFont="1" applyFill="1" applyProtection="1">
      <protection hidden="1"/>
    </xf>
    <xf numFmtId="0" fontId="5" fillId="0" borderId="0" xfId="0" applyFont="1" applyProtection="1">
      <protection hidden="1"/>
    </xf>
    <xf numFmtId="0" fontId="2" fillId="2" borderId="0" xfId="0" applyFont="1" applyFill="1" applyAlignment="1" applyProtection="1">
      <alignment shrinkToFit="1"/>
      <protection locked="0"/>
    </xf>
    <xf numFmtId="44" fontId="2" fillId="2" borderId="0" xfId="1" applyFont="1" applyFill="1" applyAlignment="1" applyProtection="1">
      <alignment shrinkToFit="1"/>
      <protection locked="0"/>
    </xf>
    <xf numFmtId="165" fontId="2" fillId="2" borderId="0" xfId="1" applyNumberFormat="1" applyFont="1" applyFill="1" applyAlignment="1" applyProtection="1">
      <alignment shrinkToFit="1"/>
      <protection locked="0"/>
    </xf>
    <xf numFmtId="9" fontId="2" fillId="2" borderId="0" xfId="2" applyFont="1" applyFill="1" applyAlignment="1" applyProtection="1">
      <alignment shrinkToFit="1"/>
      <protection locked="0"/>
    </xf>
    <xf numFmtId="10" fontId="2" fillId="2" borderId="0" xfId="2" applyNumberFormat="1" applyFont="1" applyFill="1" applyAlignment="1" applyProtection="1">
      <alignment shrinkToFit="1"/>
      <protection locked="0"/>
    </xf>
    <xf numFmtId="165" fontId="2" fillId="0" borderId="0" xfId="1" applyNumberFormat="1" applyFont="1" applyProtection="1">
      <protection hidden="1"/>
    </xf>
    <xf numFmtId="0" fontId="2" fillId="0" borderId="0" xfId="0" applyFont="1" applyFill="1" applyAlignment="1" applyProtection="1">
      <alignment horizontal="left" shrinkToFit="1"/>
      <protection locked="0"/>
    </xf>
    <xf numFmtId="9" fontId="2" fillId="2" borderId="0" xfId="2" applyFont="1" applyFill="1" applyProtection="1">
      <protection locked="0"/>
    </xf>
    <xf numFmtId="165" fontId="2" fillId="2" borderId="0" xfId="1" applyNumberFormat="1" applyFont="1" applyFill="1" applyProtection="1">
      <protection locked="0"/>
    </xf>
    <xf numFmtId="165" fontId="2" fillId="0" borderId="0" xfId="1" applyNumberFormat="1" applyFont="1" applyAlignment="1" applyProtection="1">
      <alignment shrinkToFit="1"/>
      <protection hidden="1"/>
    </xf>
    <xf numFmtId="9" fontId="2" fillId="0" borderId="0" xfId="0" applyNumberFormat="1" applyFont="1" applyAlignment="1" applyProtection="1">
      <alignment shrinkToFit="1"/>
      <protection hidden="1"/>
    </xf>
    <xf numFmtId="165" fontId="2" fillId="0" borderId="5" xfId="1" applyNumberFormat="1" applyFont="1" applyBorder="1" applyAlignment="1" applyProtection="1">
      <alignment shrinkToFit="1"/>
      <protection hidden="1"/>
    </xf>
    <xf numFmtId="0" fontId="2" fillId="0" borderId="0" xfId="0" applyFont="1"/>
    <xf numFmtId="165" fontId="2" fillId="0" borderId="0" xfId="1" applyNumberFormat="1" applyFont="1"/>
    <xf numFmtId="165" fontId="2" fillId="0" borderId="0" xfId="0" applyNumberFormat="1" applyFont="1" applyAlignment="1" applyProtection="1">
      <alignment shrinkToFit="1"/>
      <protection hidden="1"/>
    </xf>
    <xf numFmtId="165" fontId="2" fillId="0" borderId="0" xfId="0" applyNumberFormat="1" applyFont="1" applyProtection="1">
      <protection hidden="1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0" xfId="0" applyNumberFormat="1" applyFont="1"/>
    <xf numFmtId="165" fontId="2" fillId="0" borderId="0" xfId="1" applyNumberFormat="1" applyFont="1" applyFill="1" applyBorder="1" applyAlignment="1" applyProtection="1">
      <alignment shrinkToFit="1"/>
      <protection hidden="1"/>
    </xf>
    <xf numFmtId="165" fontId="3" fillId="0" borderId="0" xfId="1" applyNumberFormat="1" applyFont="1" applyFill="1" applyBorder="1" applyAlignment="1" applyProtection="1">
      <alignment shrinkToFit="1"/>
      <protection hidden="1"/>
    </xf>
    <xf numFmtId="165" fontId="3" fillId="3" borderId="2" xfId="1" applyNumberFormat="1" applyFont="1" applyFill="1" applyBorder="1" applyAlignment="1" applyProtection="1">
      <alignment shrinkToFit="1"/>
      <protection hidden="1"/>
    </xf>
    <xf numFmtId="165" fontId="3" fillId="3" borderId="3" xfId="1" applyNumberFormat="1" applyFont="1" applyFill="1" applyBorder="1" applyAlignment="1" applyProtection="1">
      <alignment shrinkToFit="1"/>
      <protection hidden="1"/>
    </xf>
    <xf numFmtId="165" fontId="3" fillId="3" borderId="4" xfId="1" applyNumberFormat="1" applyFont="1" applyFill="1" applyBorder="1" applyAlignment="1" applyProtection="1">
      <alignment shrinkToFit="1"/>
      <protection hidden="1"/>
    </xf>
    <xf numFmtId="2" fontId="2" fillId="0" borderId="0" xfId="0" applyNumberFormat="1" applyFont="1"/>
    <xf numFmtId="9" fontId="2" fillId="0" borderId="0" xfId="2" applyFont="1"/>
    <xf numFmtId="9" fontId="6" fillId="0" borderId="0" xfId="0" applyNumberFormat="1" applyFont="1" applyAlignment="1" applyProtection="1">
      <alignment shrinkToFit="1"/>
      <protection hidden="1"/>
    </xf>
    <xf numFmtId="165" fontId="3" fillId="0" borderId="0" xfId="0" applyNumberFormat="1" applyFont="1"/>
    <xf numFmtId="164" fontId="3" fillId="0" borderId="0" xfId="2" applyNumberFormat="1" applyFont="1" applyFill="1" applyBorder="1" applyAlignment="1" applyProtection="1">
      <alignment shrinkToFit="1"/>
      <protection hidden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9" xfId="0" applyFont="1" applyBorder="1" applyAlignment="1" applyProtection="1">
      <alignment horizontal="left"/>
      <protection hidden="1"/>
    </xf>
    <xf numFmtId="0" fontId="2" fillId="0" borderId="0" xfId="0" applyFont="1" applyBorder="1" applyProtection="1">
      <protection hidden="1"/>
    </xf>
    <xf numFmtId="165" fontId="2" fillId="0" borderId="0" xfId="1" applyNumberFormat="1" applyFont="1" applyFill="1" applyBorder="1" applyAlignment="1" applyProtection="1">
      <alignment shrinkToFit="1"/>
      <protection locked="0"/>
    </xf>
    <xf numFmtId="10" fontId="2" fillId="0" borderId="0" xfId="2" applyNumberFormat="1" applyFont="1" applyFill="1" applyBorder="1" applyAlignment="1" applyProtection="1">
      <alignment shrinkToFit="1"/>
      <protection locked="0"/>
    </xf>
    <xf numFmtId="9" fontId="2" fillId="0" borderId="10" xfId="2" applyNumberFormat="1" applyFont="1" applyBorder="1"/>
    <xf numFmtId="9" fontId="2" fillId="0" borderId="0" xfId="2" applyFont="1" applyFill="1" applyBorder="1" applyAlignment="1" applyProtection="1">
      <alignment shrinkToFit="1"/>
      <protection locked="0"/>
    </xf>
    <xf numFmtId="0" fontId="2" fillId="0" borderId="0" xfId="0" applyFont="1" applyFill="1" applyBorder="1" applyAlignment="1" applyProtection="1">
      <alignment horizontal="left" shrinkToFit="1"/>
      <protection locked="0"/>
    </xf>
    <xf numFmtId="9" fontId="2" fillId="0" borderId="0" xfId="2" applyFont="1" applyFill="1" applyBorder="1" applyProtection="1">
      <protection locked="0"/>
    </xf>
    <xf numFmtId="165" fontId="2" fillId="0" borderId="0" xfId="1" applyNumberFormat="1" applyFont="1" applyFill="1" applyBorder="1" applyProtection="1">
      <protection locked="0"/>
    </xf>
    <xf numFmtId="0" fontId="2" fillId="0" borderId="11" xfId="0" applyFont="1" applyBorder="1" applyAlignment="1" applyProtection="1">
      <alignment horizontal="left"/>
      <protection hidden="1"/>
    </xf>
    <xf numFmtId="0" fontId="2" fillId="0" borderId="12" xfId="0" applyFont="1" applyBorder="1" applyProtection="1">
      <protection hidden="1"/>
    </xf>
    <xf numFmtId="0" fontId="2" fillId="0" borderId="0" xfId="0" applyFont="1" applyFill="1" applyBorder="1"/>
    <xf numFmtId="14" fontId="2" fillId="0" borderId="0" xfId="0" applyNumberFormat="1" applyFont="1"/>
    <xf numFmtId="166" fontId="2" fillId="0" borderId="0" xfId="0" applyNumberFormat="1" applyFont="1" applyProtection="1">
      <protection hidden="1"/>
    </xf>
    <xf numFmtId="9" fontId="2" fillId="2" borderId="0" xfId="2" applyNumberFormat="1" applyFont="1" applyFill="1" applyProtection="1">
      <protection hidden="1"/>
    </xf>
    <xf numFmtId="165" fontId="2" fillId="0" borderId="0" xfId="1" applyNumberFormat="1" applyFont="1" applyFill="1" applyAlignment="1" applyProtection="1">
      <alignment shrinkToFit="1"/>
    </xf>
    <xf numFmtId="167" fontId="2" fillId="0" borderId="0" xfId="1" applyNumberFormat="1" applyFont="1" applyFill="1" applyBorder="1" applyAlignment="1" applyProtection="1">
      <alignment shrinkToFit="1"/>
      <protection locked="0"/>
    </xf>
    <xf numFmtId="1" fontId="2" fillId="0" borderId="0" xfId="1" applyNumberFormat="1" applyFont="1" applyFill="1" applyBorder="1" applyAlignment="1" applyProtection="1">
      <alignment shrinkToFit="1"/>
      <protection locked="0"/>
    </xf>
    <xf numFmtId="1" fontId="2" fillId="0" borderId="0" xfId="0" applyNumberFormat="1" applyFont="1" applyFill="1" applyBorder="1"/>
    <xf numFmtId="167" fontId="2" fillId="0" borderId="0" xfId="0" applyNumberFormat="1" applyFont="1" applyBorder="1"/>
    <xf numFmtId="9" fontId="2" fillId="2" borderId="10" xfId="2" applyNumberFormat="1" applyFont="1" applyFill="1" applyBorder="1"/>
    <xf numFmtId="9" fontId="2" fillId="2" borderId="13" xfId="2" applyNumberFormat="1" applyFont="1" applyFill="1" applyBorder="1"/>
    <xf numFmtId="9" fontId="2" fillId="0" borderId="10" xfId="2" applyNumberFormat="1" applyFont="1" applyFill="1" applyBorder="1"/>
    <xf numFmtId="10" fontId="2" fillId="2" borderId="0" xfId="2" applyNumberFormat="1" applyFont="1" applyFill="1" applyProtection="1">
      <protection locked="0"/>
    </xf>
    <xf numFmtId="10" fontId="2" fillId="0" borderId="0" xfId="2" applyNumberFormat="1" applyFont="1" applyFill="1" applyBorder="1" applyProtection="1">
      <protection locked="0"/>
    </xf>
    <xf numFmtId="164" fontId="2" fillId="0" borderId="12" xfId="2" applyNumberFormat="1" applyFont="1" applyFill="1" applyBorder="1" applyProtection="1">
      <protection locked="0"/>
    </xf>
    <xf numFmtId="165" fontId="2" fillId="0" borderId="0" xfId="0" applyNumberFormat="1" applyFont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0" xfId="0" applyFont="1" applyFill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168" fontId="2" fillId="0" borderId="0" xfId="0" applyNumberFormat="1" applyFont="1" applyProtection="1">
      <protection hidden="1"/>
    </xf>
    <xf numFmtId="44" fontId="2" fillId="0" borderId="0" xfId="0" applyNumberFormat="1" applyFont="1" applyProtection="1">
      <protection hidden="1"/>
    </xf>
    <xf numFmtId="0" fontId="2" fillId="4" borderId="0" xfId="0" applyFont="1" applyFill="1"/>
    <xf numFmtId="0" fontId="2" fillId="4" borderId="0" xfId="0" applyFont="1" applyFill="1" applyAlignment="1" applyProtection="1">
      <alignment horizontal="left"/>
      <protection hidden="1"/>
    </xf>
    <xf numFmtId="0" fontId="2" fillId="4" borderId="0" xfId="0" applyFont="1" applyFill="1" applyProtection="1">
      <protection hidden="1"/>
    </xf>
    <xf numFmtId="165" fontId="2" fillId="0" borderId="0" xfId="0" applyNumberFormat="1" applyFont="1" applyFill="1" applyAlignment="1" applyProtection="1">
      <alignment shrinkToFit="1"/>
      <protection hidden="1"/>
    </xf>
    <xf numFmtId="165" fontId="2" fillId="2" borderId="0" xfId="1" applyNumberFormat="1" applyFont="1" applyFill="1" applyProtection="1">
      <protection hidden="1"/>
    </xf>
    <xf numFmtId="165" fontId="2" fillId="0" borderId="0" xfId="1" applyNumberFormat="1" applyFont="1" applyFill="1" applyAlignment="1" applyProtection="1">
      <alignment shrinkToFit="1"/>
      <protection locked="0"/>
    </xf>
    <xf numFmtId="0" fontId="3" fillId="0" borderId="0" xfId="0" applyFont="1" applyAlignment="1" applyProtection="1">
      <alignment horizontal="center"/>
      <protection hidden="1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ndense val="0"/>
        <extend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colors>
    <mruColors>
      <color rgb="FFFFFF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zoomScale="85" zoomScaleNormal="100" workbookViewId="0"/>
  </sheetViews>
  <sheetFormatPr defaultColWidth="10" defaultRowHeight="15" x14ac:dyDescent="0.25"/>
  <cols>
    <col min="1" max="1" width="8.875" style="1" customWidth="1"/>
    <col min="2" max="2" width="10" style="1" customWidth="1"/>
    <col min="3" max="3" width="11.125" style="1" customWidth="1"/>
    <col min="4" max="4" width="11" style="1" customWidth="1"/>
    <col min="5" max="5" width="10.125" style="2" customWidth="1"/>
    <col min="6" max="6" width="8.625" style="1" customWidth="1"/>
    <col min="7" max="7" width="9.25" style="1" customWidth="1"/>
    <col min="8" max="8" width="8.5" style="1" customWidth="1"/>
    <col min="9" max="9" width="9.75" style="1" customWidth="1"/>
    <col min="10" max="10" width="11.75" style="1" customWidth="1"/>
    <col min="11" max="11" width="12.625" style="1" customWidth="1"/>
    <col min="12" max="12" width="10.875" style="1" customWidth="1"/>
    <col min="13" max="13" width="10" style="1" bestFit="1" customWidth="1"/>
    <col min="14" max="14" width="10" style="1" customWidth="1"/>
    <col min="15" max="15" width="10" style="1"/>
    <col min="16" max="16" width="9" style="24" bestFit="1" customWidth="1"/>
    <col min="17" max="17" width="8.75" style="25" bestFit="1" customWidth="1"/>
    <col min="18" max="19" width="10.125" style="1" bestFit="1" customWidth="1"/>
    <col min="20" max="16384" width="10" style="1"/>
  </cols>
  <sheetData>
    <row r="1" spans="1:19" x14ac:dyDescent="0.25">
      <c r="A1" s="11" t="s">
        <v>126</v>
      </c>
      <c r="P1" s="78"/>
      <c r="Q1" s="79"/>
    </row>
    <row r="2" spans="1:19" x14ac:dyDescent="0.25">
      <c r="A2" s="88" t="s">
        <v>127</v>
      </c>
      <c r="B2" s="88"/>
      <c r="C2" s="1" t="s">
        <v>131</v>
      </c>
      <c r="P2" s="61"/>
    </row>
    <row r="3" spans="1:19" x14ac:dyDescent="0.25">
      <c r="C3" s="1" t="s">
        <v>128</v>
      </c>
      <c r="E3" s="3"/>
      <c r="L3" s="3"/>
      <c r="P3" s="61"/>
    </row>
    <row r="4" spans="1:19" x14ac:dyDescent="0.25">
      <c r="A4" s="3"/>
      <c r="D4" s="14">
        <v>85000</v>
      </c>
      <c r="E4" s="62" t="s">
        <v>132</v>
      </c>
      <c r="J4" s="3" t="s">
        <v>87</v>
      </c>
      <c r="K4" s="17"/>
      <c r="L4" s="3"/>
      <c r="P4" s="61"/>
      <c r="R4" s="81"/>
    </row>
    <row r="5" spans="1:19" x14ac:dyDescent="0.25">
      <c r="A5" s="3" t="s">
        <v>1</v>
      </c>
      <c r="D5" s="64">
        <f>E5*D4</f>
        <v>17000</v>
      </c>
      <c r="E5" s="63">
        <v>0.2</v>
      </c>
      <c r="J5" s="1" t="s">
        <v>86</v>
      </c>
      <c r="L5" s="77">
        <v>4</v>
      </c>
      <c r="P5" s="61"/>
      <c r="R5" s="81"/>
    </row>
    <row r="6" spans="1:19" x14ac:dyDescent="0.25">
      <c r="A6" s="3" t="s">
        <v>2</v>
      </c>
      <c r="D6" s="16">
        <v>6.5000000000000002E-2</v>
      </c>
      <c r="E6" s="3"/>
      <c r="J6" s="1" t="s">
        <v>89</v>
      </c>
      <c r="K6" s="10"/>
      <c r="L6" s="27">
        <f>D5/L5</f>
        <v>4250</v>
      </c>
      <c r="M6" s="75"/>
      <c r="P6" s="61"/>
      <c r="S6" s="80"/>
    </row>
    <row r="7" spans="1:19" x14ac:dyDescent="0.25">
      <c r="A7" s="3" t="s">
        <v>3</v>
      </c>
      <c r="D7" s="12">
        <v>15</v>
      </c>
      <c r="E7" s="3" t="s">
        <v>60</v>
      </c>
      <c r="F7" s="1">
        <f>D7*12</f>
        <v>180</v>
      </c>
      <c r="J7" s="1" t="s">
        <v>125</v>
      </c>
      <c r="L7" s="17">
        <f>(K17+K18)/L5</f>
        <v>1103.125</v>
      </c>
      <c r="M7" s="76"/>
      <c r="P7" s="61"/>
    </row>
    <row r="8" spans="1:19" x14ac:dyDescent="0.25">
      <c r="A8" s="3" t="s">
        <v>4</v>
      </c>
      <c r="D8" s="15">
        <v>0.92859999999999998</v>
      </c>
      <c r="E8" s="3" t="s">
        <v>61</v>
      </c>
      <c r="J8" s="1" t="s">
        <v>88</v>
      </c>
      <c r="K8" s="10"/>
      <c r="L8" s="27">
        <f>K25/L5</f>
        <v>148.08825210055147</v>
      </c>
      <c r="M8" s="17"/>
      <c r="P8" s="39"/>
    </row>
    <row r="9" spans="1:19" x14ac:dyDescent="0.25">
      <c r="A9" s="3" t="s">
        <v>5</v>
      </c>
      <c r="D9" s="12">
        <v>27.5</v>
      </c>
      <c r="E9" s="3" t="s">
        <v>62</v>
      </c>
      <c r="G9" s="1" t="s">
        <v>63</v>
      </c>
      <c r="J9" s="1" t="s">
        <v>90</v>
      </c>
      <c r="K9" s="10"/>
      <c r="L9" s="27">
        <f>L8*12</f>
        <v>1777.0590252066177</v>
      </c>
      <c r="M9" s="17"/>
      <c r="P9" s="39"/>
    </row>
    <row r="10" spans="1:19" x14ac:dyDescent="0.25">
      <c r="A10" s="3" t="s">
        <v>46</v>
      </c>
      <c r="D10" s="87">
        <f>F10*12</f>
        <v>10200</v>
      </c>
      <c r="E10" s="1" t="s">
        <v>64</v>
      </c>
      <c r="F10" s="86">
        <v>850</v>
      </c>
      <c r="P10" s="61"/>
    </row>
    <row r="11" spans="1:19" x14ac:dyDescent="0.25">
      <c r="A11" s="3" t="s">
        <v>52</v>
      </c>
      <c r="D11" s="15">
        <v>0.02</v>
      </c>
      <c r="E11" s="3"/>
      <c r="F11" s="17"/>
      <c r="L11" s="4"/>
      <c r="P11" s="61"/>
    </row>
    <row r="12" spans="1:19" x14ac:dyDescent="0.25">
      <c r="A12" s="3" t="s">
        <v>45</v>
      </c>
      <c r="D12" s="18"/>
      <c r="E12" s="1"/>
      <c r="J12" s="3" t="s">
        <v>18</v>
      </c>
      <c r="L12" s="4"/>
      <c r="P12" s="61"/>
    </row>
    <row r="13" spans="1:19" x14ac:dyDescent="0.25">
      <c r="A13" s="3" t="s">
        <v>44</v>
      </c>
      <c r="D13" s="14">
        <v>900</v>
      </c>
      <c r="E13" s="1"/>
      <c r="O13" s="27"/>
      <c r="P13" s="61"/>
    </row>
    <row r="14" spans="1:19" x14ac:dyDescent="0.25">
      <c r="A14" s="3" t="s">
        <v>6</v>
      </c>
      <c r="D14" s="14">
        <v>350</v>
      </c>
      <c r="E14" s="1"/>
      <c r="J14" s="3" t="s">
        <v>19</v>
      </c>
      <c r="K14" s="17">
        <f>D4</f>
        <v>85000</v>
      </c>
      <c r="P14" s="61"/>
    </row>
    <row r="15" spans="1:19" x14ac:dyDescent="0.25">
      <c r="A15" s="3" t="s">
        <v>7</v>
      </c>
      <c r="D15" s="14">
        <v>0</v>
      </c>
      <c r="E15" s="1"/>
      <c r="J15" s="3" t="s">
        <v>22</v>
      </c>
      <c r="K15" s="17">
        <f>D5</f>
        <v>17000</v>
      </c>
      <c r="P15" s="61"/>
    </row>
    <row r="16" spans="1:19" x14ac:dyDescent="0.25">
      <c r="A16" s="3" t="s">
        <v>8</v>
      </c>
      <c r="D16" s="14">
        <v>0</v>
      </c>
      <c r="E16" s="1"/>
      <c r="J16" s="3" t="s">
        <v>25</v>
      </c>
      <c r="K16" s="17">
        <f>K14-K15</f>
        <v>68000</v>
      </c>
      <c r="P16" s="61"/>
    </row>
    <row r="17" spans="1:16" x14ac:dyDescent="0.25">
      <c r="A17" s="3" t="s">
        <v>9</v>
      </c>
      <c r="D17" s="14">
        <v>0</v>
      </c>
      <c r="E17" s="1"/>
      <c r="J17" s="3" t="s">
        <v>122</v>
      </c>
      <c r="K17" s="17">
        <f>D33*K14</f>
        <v>1912.5</v>
      </c>
      <c r="P17" s="61"/>
    </row>
    <row r="18" spans="1:16" x14ac:dyDescent="0.25">
      <c r="A18" s="3" t="s">
        <v>10</v>
      </c>
      <c r="D18" s="14">
        <v>0</v>
      </c>
      <c r="E18" s="1"/>
      <c r="J18" s="3" t="s">
        <v>123</v>
      </c>
      <c r="K18" s="17">
        <f>D32</f>
        <v>2500</v>
      </c>
      <c r="P18" s="61"/>
    </row>
    <row r="19" spans="1:16" x14ac:dyDescent="0.25">
      <c r="A19" s="3" t="s">
        <v>48</v>
      </c>
      <c r="D19" s="14">
        <v>0</v>
      </c>
      <c r="E19" s="1"/>
      <c r="P19" s="61"/>
    </row>
    <row r="20" spans="1:16" x14ac:dyDescent="0.25">
      <c r="A20" s="3" t="s">
        <v>11</v>
      </c>
      <c r="D20" s="15">
        <v>0.08</v>
      </c>
      <c r="E20" s="3"/>
      <c r="P20" s="61"/>
    </row>
    <row r="21" spans="1:16" x14ac:dyDescent="0.25">
      <c r="A21" s="3" t="s">
        <v>12</v>
      </c>
      <c r="D21" s="15">
        <v>0.02</v>
      </c>
      <c r="E21" s="3"/>
      <c r="J21" s="3" t="s">
        <v>56</v>
      </c>
      <c r="K21" s="2"/>
      <c r="P21" s="61"/>
    </row>
    <row r="22" spans="1:16" x14ac:dyDescent="0.25">
      <c r="A22" s="3" t="s">
        <v>13</v>
      </c>
      <c r="D22" s="14">
        <v>0</v>
      </c>
      <c r="E22" s="1"/>
      <c r="K22" s="2"/>
      <c r="P22" s="61"/>
    </row>
    <row r="23" spans="1:16" x14ac:dyDescent="0.25">
      <c r="A23" s="3" t="s">
        <v>14</v>
      </c>
      <c r="D23" s="14">
        <v>0</v>
      </c>
      <c r="E23" s="1"/>
      <c r="J23" s="3" t="s">
        <v>20</v>
      </c>
      <c r="K23" s="5">
        <f>D6</f>
        <v>6.5000000000000002E-2</v>
      </c>
      <c r="P23" s="61"/>
    </row>
    <row r="24" spans="1:16" x14ac:dyDescent="0.25">
      <c r="A24" s="3" t="s">
        <v>15</v>
      </c>
      <c r="B24" s="1" t="s">
        <v>104</v>
      </c>
      <c r="D24" s="14">
        <v>0</v>
      </c>
      <c r="E24" s="1"/>
      <c r="J24" s="3" t="s">
        <v>23</v>
      </c>
      <c r="K24" s="2">
        <f>D7</f>
        <v>15</v>
      </c>
      <c r="P24" s="61"/>
    </row>
    <row r="25" spans="1:16" x14ac:dyDescent="0.25">
      <c r="A25" s="3" t="s">
        <v>15</v>
      </c>
      <c r="B25" s="1" t="s">
        <v>105</v>
      </c>
      <c r="D25" s="14">
        <v>0</v>
      </c>
      <c r="E25" s="1"/>
      <c r="J25" s="3" t="s">
        <v>26</v>
      </c>
      <c r="K25" s="21">
        <f>PMT((K23/12),(K24*12),-K16)</f>
        <v>592.35300840220589</v>
      </c>
      <c r="P25" s="61"/>
    </row>
    <row r="26" spans="1:16" x14ac:dyDescent="0.25">
      <c r="A26" s="3" t="s">
        <v>15</v>
      </c>
      <c r="D26" s="14">
        <v>0</v>
      </c>
      <c r="E26" s="1"/>
      <c r="J26" s="3" t="s">
        <v>27</v>
      </c>
      <c r="K26" s="21">
        <f>K25*12</f>
        <v>7108.2361008264706</v>
      </c>
      <c r="P26" s="61"/>
    </row>
    <row r="27" spans="1:16" x14ac:dyDescent="0.25">
      <c r="A27" s="3" t="s">
        <v>15</v>
      </c>
      <c r="D27" s="13">
        <v>0</v>
      </c>
      <c r="E27" s="1"/>
      <c r="P27" s="61"/>
    </row>
    <row r="28" spans="1:16" x14ac:dyDescent="0.25">
      <c r="A28" s="3" t="s">
        <v>53</v>
      </c>
      <c r="D28" s="72">
        <v>0</v>
      </c>
      <c r="E28" s="3"/>
      <c r="P28" s="61"/>
    </row>
    <row r="29" spans="1:16" x14ac:dyDescent="0.25">
      <c r="A29" s="3" t="s">
        <v>54</v>
      </c>
      <c r="D29" s="72">
        <v>0</v>
      </c>
      <c r="E29" s="3"/>
      <c r="J29" s="3" t="s">
        <v>57</v>
      </c>
      <c r="P29" s="61"/>
    </row>
    <row r="30" spans="1:16" x14ac:dyDescent="0.25">
      <c r="A30" s="3" t="s">
        <v>16</v>
      </c>
      <c r="D30" s="72">
        <v>0</v>
      </c>
      <c r="E30" s="3"/>
      <c r="P30" s="61"/>
    </row>
    <row r="31" spans="1:16" x14ac:dyDescent="0.25">
      <c r="A31" s="3" t="s">
        <v>17</v>
      </c>
      <c r="D31" s="19">
        <v>0.28000000000000003</v>
      </c>
      <c r="E31" s="3"/>
      <c r="J31" s="3" t="s">
        <v>21</v>
      </c>
      <c r="K31" s="6">
        <f>1-K32</f>
        <v>7.1400000000000019E-2</v>
      </c>
      <c r="L31" s="17">
        <f>K31*K14</f>
        <v>6069.0000000000018</v>
      </c>
      <c r="P31" s="61"/>
    </row>
    <row r="32" spans="1:16" x14ac:dyDescent="0.25">
      <c r="A32" s="3" t="s">
        <v>55</v>
      </c>
      <c r="D32" s="20">
        <v>2500</v>
      </c>
      <c r="E32" s="3"/>
      <c r="J32" s="3" t="s">
        <v>24</v>
      </c>
      <c r="K32" s="6">
        <f>D8</f>
        <v>0.92859999999999998</v>
      </c>
      <c r="L32" s="17">
        <f>(K32*K14)+(K17+K18)</f>
        <v>83343.5</v>
      </c>
      <c r="P32" s="61"/>
    </row>
    <row r="33" spans="1:16" x14ac:dyDescent="0.25">
      <c r="A33" s="3" t="s">
        <v>108</v>
      </c>
      <c r="D33" s="72">
        <v>2.2499999999999999E-2</v>
      </c>
      <c r="E33" s="3"/>
      <c r="J33" s="3" t="s">
        <v>23</v>
      </c>
      <c r="K33" s="1">
        <f>D9</f>
        <v>27.5</v>
      </c>
      <c r="L33" s="17"/>
      <c r="P33" s="61"/>
    </row>
    <row r="34" spans="1:16" x14ac:dyDescent="0.25">
      <c r="E34" s="1"/>
      <c r="J34" s="3" t="s">
        <v>65</v>
      </c>
      <c r="K34" s="17">
        <f>L32/K33</f>
        <v>3030.6727272727271</v>
      </c>
      <c r="P34" s="61"/>
    </row>
    <row r="35" spans="1:16" x14ac:dyDescent="0.25">
      <c r="E35" s="3"/>
      <c r="P35" s="61"/>
    </row>
    <row r="36" spans="1:16" x14ac:dyDescent="0.25">
      <c r="E36" s="3"/>
      <c r="P36" s="61"/>
    </row>
    <row r="37" spans="1:16" x14ac:dyDescent="0.25">
      <c r="E37" s="1"/>
      <c r="P37" s="61"/>
    </row>
    <row r="38" spans="1:16" x14ac:dyDescent="0.25">
      <c r="P38" s="61"/>
    </row>
    <row r="39" spans="1:16" x14ac:dyDescent="0.25">
      <c r="P39" s="61"/>
    </row>
    <row r="40" spans="1:16" x14ac:dyDescent="0.25">
      <c r="P40" s="61"/>
    </row>
    <row r="41" spans="1:16" x14ac:dyDescent="0.25">
      <c r="P41" s="61"/>
    </row>
    <row r="42" spans="1:16" x14ac:dyDescent="0.25">
      <c r="P42" s="61"/>
    </row>
    <row r="43" spans="1:16" x14ac:dyDescent="0.25">
      <c r="P43" s="61"/>
    </row>
    <row r="44" spans="1:16" x14ac:dyDescent="0.25">
      <c r="P44" s="61"/>
    </row>
    <row r="45" spans="1:16" x14ac:dyDescent="0.25">
      <c r="P45" s="61"/>
    </row>
    <row r="46" spans="1:16" x14ac:dyDescent="0.25">
      <c r="P46" s="61"/>
    </row>
    <row r="47" spans="1:16" x14ac:dyDescent="0.25">
      <c r="P47" s="61"/>
    </row>
    <row r="48" spans="1:16" x14ac:dyDescent="0.25">
      <c r="P48" s="61"/>
    </row>
    <row r="49" spans="16:16" x14ac:dyDescent="0.25">
      <c r="P49" s="61"/>
    </row>
    <row r="50" spans="16:16" x14ac:dyDescent="0.25">
      <c r="P50" s="61"/>
    </row>
    <row r="51" spans="16:16" x14ac:dyDescent="0.25">
      <c r="P51" s="61"/>
    </row>
    <row r="52" spans="16:16" x14ac:dyDescent="0.25">
      <c r="P52" s="61"/>
    </row>
    <row r="53" spans="16:16" x14ac:dyDescent="0.25">
      <c r="P53" s="61"/>
    </row>
    <row r="54" spans="16:16" x14ac:dyDescent="0.25">
      <c r="P54" s="61"/>
    </row>
  </sheetData>
  <mergeCells count="1">
    <mergeCell ref="A2:B2"/>
  </mergeCells>
  <phoneticPr fontId="0" type="noConversion"/>
  <pageMargins left="0.5" right="0.5" top="0.5" bottom="0.5" header="0.5" footer="0.5"/>
  <pageSetup pageOrder="overThenDown" orientation="landscape" horizontalDpi="300" verticalDpi="300" r:id="rId1"/>
  <headerFooter alignWithMargins="0"/>
  <ignoredErrors>
    <ignoredError sqref="D1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85" zoomScaleNormal="85" workbookViewId="0"/>
  </sheetViews>
  <sheetFormatPr defaultRowHeight="15" x14ac:dyDescent="0.25"/>
  <cols>
    <col min="1" max="1" width="10.625" style="24" customWidth="1"/>
    <col min="2" max="2" width="5.875" style="24" customWidth="1"/>
    <col min="3" max="3" width="5.125" style="24" customWidth="1"/>
    <col min="4" max="13" width="10.125" style="24" bestFit="1" customWidth="1"/>
    <col min="14" max="16384" width="9" style="24"/>
  </cols>
  <sheetData>
    <row r="1" spans="1:13" s="1" customFormat="1" x14ac:dyDescent="0.25">
      <c r="A1" s="3" t="s">
        <v>93</v>
      </c>
    </row>
    <row r="2" spans="1:13" s="1" customFormat="1" x14ac:dyDescent="0.25">
      <c r="D2" s="8" t="s">
        <v>66</v>
      </c>
      <c r="E2" s="8" t="s">
        <v>67</v>
      </c>
      <c r="F2" s="8" t="s">
        <v>68</v>
      </c>
      <c r="G2" s="8" t="s">
        <v>69</v>
      </c>
      <c r="H2" s="8" t="s">
        <v>70</v>
      </c>
      <c r="I2" s="8" t="s">
        <v>71</v>
      </c>
      <c r="J2" s="8" t="s">
        <v>72</v>
      </c>
      <c r="K2" s="8" t="s">
        <v>73</v>
      </c>
      <c r="L2" s="8" t="s">
        <v>74</v>
      </c>
      <c r="M2" s="8" t="s">
        <v>75</v>
      </c>
    </row>
    <row r="3" spans="1:13" s="1" customFormat="1" x14ac:dyDescent="0.25">
      <c r="A3" s="3" t="s">
        <v>43</v>
      </c>
      <c r="D3" s="21">
        <f>Income!D26</f>
        <v>7746.4</v>
      </c>
      <c r="E3" s="21">
        <f>Income!E26</f>
        <v>7746.4</v>
      </c>
      <c r="F3" s="21">
        <f>Income!F26</f>
        <v>7746.4</v>
      </c>
      <c r="G3" s="21">
        <f>Income!G26</f>
        <v>7746.4</v>
      </c>
      <c r="H3" s="21">
        <f>Income!H26</f>
        <v>7746.4</v>
      </c>
      <c r="I3" s="21">
        <f>Income!I26</f>
        <v>7746.4</v>
      </c>
      <c r="J3" s="21">
        <f>Income!J26</f>
        <v>7746.4</v>
      </c>
      <c r="K3" s="21">
        <f>Income!K26</f>
        <v>7746.4</v>
      </c>
      <c r="L3" s="21">
        <f>Income!L26</f>
        <v>7746.4</v>
      </c>
      <c r="M3" s="21">
        <f>Income!M26</f>
        <v>7746.4</v>
      </c>
    </row>
    <row r="4" spans="1:13" s="1" customFormat="1" x14ac:dyDescent="0.25">
      <c r="A4" s="3" t="s">
        <v>91</v>
      </c>
      <c r="D4" s="21">
        <f>INPUTS!$K$26</f>
        <v>7108.2361008264706</v>
      </c>
      <c r="E4" s="21">
        <f>INPUTS!$K$26</f>
        <v>7108.2361008264706</v>
      </c>
      <c r="F4" s="21">
        <f>INPUTS!$K$26</f>
        <v>7108.2361008264706</v>
      </c>
      <c r="G4" s="21">
        <f>INPUTS!$K$26</f>
        <v>7108.2361008264706</v>
      </c>
      <c r="H4" s="21">
        <f>INPUTS!$K$26</f>
        <v>7108.2361008264706</v>
      </c>
      <c r="I4" s="21">
        <f>INPUTS!$K$26</f>
        <v>7108.2361008264706</v>
      </c>
      <c r="J4" s="21">
        <f>INPUTS!$K$26</f>
        <v>7108.2361008264706</v>
      </c>
      <c r="K4" s="21">
        <f>INPUTS!$K$26</f>
        <v>7108.2361008264706</v>
      </c>
      <c r="L4" s="21">
        <f>INPUTS!$K$26</f>
        <v>7108.2361008264706</v>
      </c>
      <c r="M4" s="21">
        <f>INPUTS!$K$26</f>
        <v>7108.2361008264706</v>
      </c>
    </row>
    <row r="5" spans="1:13" s="1" customFormat="1" x14ac:dyDescent="0.25"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3" s="1" customFormat="1" x14ac:dyDescent="0.25">
      <c r="A6" s="3" t="s">
        <v>92</v>
      </c>
      <c r="D6" s="21">
        <f>D3-D4</f>
        <v>638.16389917352899</v>
      </c>
      <c r="E6" s="21">
        <f t="shared" ref="E6:M6" si="0">E3-E4</f>
        <v>638.16389917352899</v>
      </c>
      <c r="F6" s="21">
        <f t="shared" si="0"/>
        <v>638.16389917352899</v>
      </c>
      <c r="G6" s="21">
        <f t="shared" si="0"/>
        <v>638.16389917352899</v>
      </c>
      <c r="H6" s="21">
        <f t="shared" si="0"/>
        <v>638.16389917352899</v>
      </c>
      <c r="I6" s="21">
        <f t="shared" si="0"/>
        <v>638.16389917352899</v>
      </c>
      <c r="J6" s="21">
        <f t="shared" si="0"/>
        <v>638.16389917352899</v>
      </c>
      <c r="K6" s="21">
        <f t="shared" si="0"/>
        <v>638.16389917352899</v>
      </c>
      <c r="L6" s="21">
        <f t="shared" si="0"/>
        <v>638.16389917352899</v>
      </c>
      <c r="M6" s="21">
        <f t="shared" si="0"/>
        <v>638.16389917352899</v>
      </c>
    </row>
    <row r="7" spans="1:13" s="1" customFormat="1" x14ac:dyDescent="0.25">
      <c r="A7" s="83" t="s">
        <v>109</v>
      </c>
      <c r="B7" s="84"/>
      <c r="C7" s="84"/>
      <c r="D7" s="21">
        <f>D6/INPUTS!$L$5</f>
        <v>159.54097479338225</v>
      </c>
      <c r="E7" s="21">
        <f>E6/INPUTS!$L$5</f>
        <v>159.54097479338225</v>
      </c>
      <c r="F7" s="21">
        <f>F6/INPUTS!$L$5</f>
        <v>159.54097479338225</v>
      </c>
      <c r="G7" s="21">
        <f>G6/INPUTS!$L$5</f>
        <v>159.54097479338225</v>
      </c>
      <c r="H7" s="21">
        <f>H6/INPUTS!$L$5</f>
        <v>159.54097479338225</v>
      </c>
      <c r="I7" s="21">
        <f>I6/INPUTS!$L$5</f>
        <v>159.54097479338225</v>
      </c>
      <c r="J7" s="21">
        <f>J6/INPUTS!$L$5</f>
        <v>159.54097479338225</v>
      </c>
      <c r="K7" s="21">
        <f>K6/INPUTS!$L$5</f>
        <v>159.54097479338225</v>
      </c>
      <c r="L7" s="21">
        <f>L6/INPUTS!$L$5</f>
        <v>159.54097479338225</v>
      </c>
      <c r="M7" s="21">
        <f>M6/INPUTS!$L$5</f>
        <v>159.54097479338225</v>
      </c>
    </row>
    <row r="8" spans="1:13" s="1" customFormat="1" x14ac:dyDescent="0.25">
      <c r="A8" s="3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1:13" s="1" customFormat="1" x14ac:dyDescent="0.25">
      <c r="A9" s="83" t="s">
        <v>59</v>
      </c>
      <c r="B9" s="84"/>
      <c r="C9" s="84"/>
      <c r="D9" s="9">
        <f>D6/(INPUTS!$D$5+INPUTS!$D$32)</f>
        <v>3.2726353803770716E-2</v>
      </c>
      <c r="E9" s="9">
        <f>E6/(INPUTS!$D$5+INPUTS!$D$32)</f>
        <v>3.2726353803770716E-2</v>
      </c>
      <c r="F9" s="9">
        <f>F6/(INPUTS!$D$5+INPUTS!$D$32)</f>
        <v>3.2726353803770716E-2</v>
      </c>
      <c r="G9" s="9">
        <f>G6/(INPUTS!$D$5+INPUTS!$D$32)</f>
        <v>3.2726353803770716E-2</v>
      </c>
      <c r="H9" s="9">
        <f>H6/(INPUTS!$D$5+INPUTS!$D$32)</f>
        <v>3.2726353803770716E-2</v>
      </c>
      <c r="I9" s="9">
        <f>I6/(INPUTS!$D$5+INPUTS!$D$32)</f>
        <v>3.2726353803770716E-2</v>
      </c>
      <c r="J9" s="9">
        <f>J6/(INPUTS!$D$5+INPUTS!$D$32)</f>
        <v>3.2726353803770716E-2</v>
      </c>
      <c r="K9" s="9">
        <f>K6/(INPUTS!$D$5+INPUTS!$D$32)</f>
        <v>3.2726353803770716E-2</v>
      </c>
      <c r="L9" s="9">
        <f>L6/(INPUTS!$D$5+INPUTS!$D$32)</f>
        <v>3.2726353803770716E-2</v>
      </c>
      <c r="M9" s="9">
        <f>M6/(INPUTS!$D$5+INPUTS!$D$32)</f>
        <v>3.2726353803770716E-2</v>
      </c>
    </row>
    <row r="10" spans="1:13" s="1" customFormat="1" x14ac:dyDescent="0.25">
      <c r="A10" s="3"/>
      <c r="D10" s="33"/>
      <c r="E10" s="33"/>
      <c r="F10" s="33"/>
      <c r="G10" s="33"/>
      <c r="H10" s="33"/>
      <c r="I10" s="33"/>
      <c r="J10" s="33"/>
      <c r="K10" s="33"/>
      <c r="L10" s="33"/>
      <c r="M10" s="33"/>
    </row>
    <row r="11" spans="1:13" s="1" customFormat="1" x14ac:dyDescent="0.25">
      <c r="A11" s="3" t="s">
        <v>110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</row>
    <row r="12" spans="1:13" s="1" customFormat="1" x14ac:dyDescent="0.25">
      <c r="A12" s="3" t="s">
        <v>124</v>
      </c>
      <c r="D12" s="34">
        <f>D6</f>
        <v>638.16389917352899</v>
      </c>
      <c r="E12" s="34">
        <f t="shared" ref="E12:M12" si="1">D12+E6</f>
        <v>1276.327798347058</v>
      </c>
      <c r="F12" s="34">
        <f t="shared" si="1"/>
        <v>1914.491697520587</v>
      </c>
      <c r="G12" s="34">
        <f t="shared" si="1"/>
        <v>2552.655596694116</v>
      </c>
      <c r="H12" s="34">
        <f t="shared" si="1"/>
        <v>3190.8194958676449</v>
      </c>
      <c r="I12" s="34">
        <f t="shared" si="1"/>
        <v>3828.9833950411739</v>
      </c>
      <c r="J12" s="34">
        <f t="shared" si="1"/>
        <v>4467.1472942147029</v>
      </c>
      <c r="K12" s="34">
        <f t="shared" si="1"/>
        <v>5105.3111933882319</v>
      </c>
      <c r="L12" s="34">
        <f t="shared" si="1"/>
        <v>5743.4750925617609</v>
      </c>
      <c r="M12" s="34">
        <f t="shared" si="1"/>
        <v>6381.6389917352899</v>
      </c>
    </row>
    <row r="13" spans="1:13" s="1" customFormat="1" x14ac:dyDescent="0.25">
      <c r="A13" s="83" t="s">
        <v>111</v>
      </c>
      <c r="B13" s="84"/>
      <c r="C13" s="84"/>
      <c r="D13" s="42">
        <f>D12/(INPUTS!$D$5+INPUTS!$D$32+INPUTS!$K$17)</f>
        <v>2.980333446227806E-2</v>
      </c>
      <c r="E13" s="42">
        <f>E12/(INPUTS!$D$5+INPUTS!$D$32+INPUTS!$K$17)</f>
        <v>5.9606668924556121E-2</v>
      </c>
      <c r="F13" s="42">
        <f>F12/(INPUTS!$D$5+INPUTS!$D$32+INPUTS!$K$17)</f>
        <v>8.9410003386834178E-2</v>
      </c>
      <c r="G13" s="42">
        <f>G12/(INPUTS!$D$5+INPUTS!$D$32+INPUTS!$K$17)</f>
        <v>0.11921333784911224</v>
      </c>
      <c r="H13" s="42">
        <f>H12/(INPUTS!$D$5+INPUTS!$D$32+INPUTS!$K$17)</f>
        <v>0.14901667231139032</v>
      </c>
      <c r="I13" s="42">
        <f>I12/(INPUTS!$D$5+INPUTS!$D$32+INPUTS!$K$17)</f>
        <v>0.17882000677366836</v>
      </c>
      <c r="J13" s="42">
        <f>J12/(INPUTS!$D$5+INPUTS!$D$32+INPUTS!$K$17)</f>
        <v>0.20862334123594642</v>
      </c>
      <c r="K13" s="42">
        <f>K12/(INPUTS!$D$5+INPUTS!$D$32+INPUTS!$K$17)</f>
        <v>0.23842667569822448</v>
      </c>
      <c r="L13" s="42">
        <f>L12/(INPUTS!$D$5+INPUTS!$D$32+INPUTS!$K$17)</f>
        <v>0.26823001016050257</v>
      </c>
      <c r="M13" s="42">
        <f>M12/(INPUTS!$D$5+INPUTS!$D$32+INPUTS!$K$17)</f>
        <v>0.29803334462278064</v>
      </c>
    </row>
    <row r="14" spans="1:13" s="1" customFormat="1" x14ac:dyDescent="0.25">
      <c r="A14" s="3"/>
      <c r="D14" s="34"/>
      <c r="E14" s="34"/>
      <c r="F14" s="34"/>
      <c r="G14" s="34"/>
      <c r="H14" s="34"/>
      <c r="I14" s="34"/>
      <c r="J14" s="34"/>
      <c r="K14" s="34"/>
      <c r="L14" s="34"/>
      <c r="M14" s="34"/>
    </row>
    <row r="16" spans="1:13" x14ac:dyDescent="0.25">
      <c r="A16" s="24" t="s">
        <v>95</v>
      </c>
    </row>
    <row r="17" spans="1:13" x14ac:dyDescent="0.25">
      <c r="D17" s="8" t="s">
        <v>66</v>
      </c>
      <c r="E17" s="8" t="s">
        <v>67</v>
      </c>
      <c r="F17" s="8" t="s">
        <v>68</v>
      </c>
      <c r="G17" s="8" t="s">
        <v>69</v>
      </c>
      <c r="H17" s="8" t="s">
        <v>70</v>
      </c>
      <c r="I17" s="8" t="s">
        <v>71</v>
      </c>
      <c r="J17" s="8" t="s">
        <v>72</v>
      </c>
      <c r="K17" s="8" t="s">
        <v>73</v>
      </c>
      <c r="L17" s="8" t="s">
        <v>74</v>
      </c>
      <c r="M17" s="8" t="s">
        <v>75</v>
      </c>
    </row>
    <row r="18" spans="1:13" x14ac:dyDescent="0.25">
      <c r="A18" s="24" t="s">
        <v>107</v>
      </c>
      <c r="D18" s="21">
        <f>Income!D26</f>
        <v>7746.4</v>
      </c>
      <c r="E18" s="21">
        <f>Income!E26</f>
        <v>7746.4</v>
      </c>
      <c r="F18" s="21">
        <f>Income!F26</f>
        <v>7746.4</v>
      </c>
      <c r="G18" s="21">
        <f>Income!G26</f>
        <v>7746.4</v>
      </c>
      <c r="H18" s="21">
        <f>Income!H26</f>
        <v>7746.4</v>
      </c>
      <c r="I18" s="21">
        <f>Income!I26</f>
        <v>7746.4</v>
      </c>
      <c r="J18" s="21">
        <f>Income!J26</f>
        <v>7746.4</v>
      </c>
      <c r="K18" s="21">
        <f>Income!K26</f>
        <v>7746.4</v>
      </c>
      <c r="L18" s="21">
        <f>Income!L26</f>
        <v>7746.4</v>
      </c>
      <c r="M18" s="21">
        <f>Income!M26</f>
        <v>7746.4</v>
      </c>
    </row>
    <row r="19" spans="1:13" x14ac:dyDescent="0.25">
      <c r="A19" s="24" t="s">
        <v>94</v>
      </c>
      <c r="D19" s="32">
        <f>D4</f>
        <v>7108.2361008264706</v>
      </c>
      <c r="E19" s="32">
        <f t="shared" ref="E19:M19" si="2">E4</f>
        <v>7108.2361008264706</v>
      </c>
      <c r="F19" s="32">
        <f t="shared" si="2"/>
        <v>7108.2361008264706</v>
      </c>
      <c r="G19" s="32">
        <f t="shared" si="2"/>
        <v>7108.2361008264706</v>
      </c>
      <c r="H19" s="32">
        <f t="shared" si="2"/>
        <v>7108.2361008264706</v>
      </c>
      <c r="I19" s="32">
        <f t="shared" si="2"/>
        <v>7108.2361008264706</v>
      </c>
      <c r="J19" s="32">
        <f t="shared" si="2"/>
        <v>7108.2361008264706</v>
      </c>
      <c r="K19" s="32">
        <f t="shared" si="2"/>
        <v>7108.2361008264706</v>
      </c>
      <c r="L19" s="32">
        <f t="shared" si="2"/>
        <v>7108.2361008264706</v>
      </c>
      <c r="M19" s="32">
        <f t="shared" si="2"/>
        <v>7108.2361008264706</v>
      </c>
    </row>
    <row r="21" spans="1:13" x14ac:dyDescent="0.25">
      <c r="A21" s="24" t="s">
        <v>96</v>
      </c>
      <c r="D21" s="38">
        <f>D18/D19</f>
        <v>1.0897780954545573</v>
      </c>
      <c r="E21" s="38">
        <f t="shared" ref="E21:M21" si="3">E18/E19</f>
        <v>1.0897780954545573</v>
      </c>
      <c r="F21" s="38">
        <f t="shared" si="3"/>
        <v>1.0897780954545573</v>
      </c>
      <c r="G21" s="38">
        <f t="shared" si="3"/>
        <v>1.0897780954545573</v>
      </c>
      <c r="H21" s="38">
        <f t="shared" si="3"/>
        <v>1.0897780954545573</v>
      </c>
      <c r="I21" s="38">
        <f t="shared" si="3"/>
        <v>1.0897780954545573</v>
      </c>
      <c r="J21" s="38">
        <f t="shared" si="3"/>
        <v>1.0897780954545573</v>
      </c>
      <c r="K21" s="38">
        <f t="shared" si="3"/>
        <v>1.0897780954545573</v>
      </c>
      <c r="L21" s="38">
        <f t="shared" si="3"/>
        <v>1.0897780954545573</v>
      </c>
      <c r="M21" s="38">
        <f t="shared" si="3"/>
        <v>1.0897780954545573</v>
      </c>
    </row>
  </sheetData>
  <conditionalFormatting sqref="D13:M13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85" zoomScaleNormal="85" workbookViewId="0">
      <selection activeCell="C2" sqref="C2"/>
    </sheetView>
  </sheetViews>
  <sheetFormatPr defaultRowHeight="12" x14ac:dyDescent="0.15"/>
  <cols>
    <col min="2" max="2" width="16.5" customWidth="1"/>
    <col min="3" max="3" width="4.875" customWidth="1"/>
  </cols>
  <sheetData>
    <row r="1" spans="1:13" s="1" customFormat="1" ht="15" x14ac:dyDescent="0.25">
      <c r="A1" s="3" t="s">
        <v>28</v>
      </c>
      <c r="D1" s="7" t="s">
        <v>66</v>
      </c>
      <c r="E1" s="8" t="s">
        <v>67</v>
      </c>
      <c r="F1" s="7" t="s">
        <v>68</v>
      </c>
      <c r="G1" s="8" t="s">
        <v>69</v>
      </c>
      <c r="H1" s="7" t="s">
        <v>70</v>
      </c>
      <c r="I1" s="8" t="s">
        <v>71</v>
      </c>
      <c r="J1" s="7" t="s">
        <v>72</v>
      </c>
      <c r="K1" s="8" t="s">
        <v>73</v>
      </c>
      <c r="L1" s="7" t="s">
        <v>74</v>
      </c>
      <c r="M1" s="8" t="s">
        <v>75</v>
      </c>
    </row>
    <row r="2" spans="1:13" s="1" customFormat="1" ht="15" x14ac:dyDescent="0.25">
      <c r="A2" s="3" t="s">
        <v>50</v>
      </c>
      <c r="C2" s="6">
        <f>INPUTS!D28</f>
        <v>0</v>
      </c>
      <c r="D2" s="6"/>
      <c r="E2" s="40">
        <f>C2</f>
        <v>0</v>
      </c>
      <c r="F2" s="40">
        <f>C2</f>
        <v>0</v>
      </c>
      <c r="G2" s="40">
        <f>C2</f>
        <v>0</v>
      </c>
      <c r="H2" s="40">
        <f>C2</f>
        <v>0</v>
      </c>
      <c r="I2" s="40">
        <f>C2</f>
        <v>0</v>
      </c>
      <c r="J2" s="40">
        <f>C2</f>
        <v>0</v>
      </c>
      <c r="K2" s="40">
        <f>C2</f>
        <v>0</v>
      </c>
      <c r="L2" s="40">
        <f>C2</f>
        <v>0</v>
      </c>
      <c r="M2" s="40">
        <f>C2</f>
        <v>0</v>
      </c>
    </row>
    <row r="3" spans="1:13" s="1" customFormat="1" ht="15" x14ac:dyDescent="0.25">
      <c r="A3" s="3" t="s">
        <v>51</v>
      </c>
      <c r="D3" s="21">
        <f>INPUTS!D10</f>
        <v>10200</v>
      </c>
      <c r="E3" s="21">
        <f t="shared" ref="E3:M3" si="0">(1+E2)*D3</f>
        <v>10200</v>
      </c>
      <c r="F3" s="21">
        <f t="shared" si="0"/>
        <v>10200</v>
      </c>
      <c r="G3" s="21">
        <f t="shared" si="0"/>
        <v>10200</v>
      </c>
      <c r="H3" s="21">
        <f t="shared" si="0"/>
        <v>10200</v>
      </c>
      <c r="I3" s="21">
        <f t="shared" si="0"/>
        <v>10200</v>
      </c>
      <c r="J3" s="21">
        <f t="shared" si="0"/>
        <v>10200</v>
      </c>
      <c r="K3" s="21">
        <f t="shared" si="0"/>
        <v>10200</v>
      </c>
      <c r="L3" s="21">
        <f t="shared" si="0"/>
        <v>10200</v>
      </c>
      <c r="M3" s="21">
        <f t="shared" si="0"/>
        <v>10200</v>
      </c>
    </row>
    <row r="4" spans="1:13" s="1" customFormat="1" ht="15" x14ac:dyDescent="0.25">
      <c r="A4" s="3" t="s">
        <v>76</v>
      </c>
      <c r="C4" s="6">
        <f>INPUTS!D11</f>
        <v>0.02</v>
      </c>
      <c r="D4" s="21">
        <f>C4*D3</f>
        <v>204</v>
      </c>
      <c r="E4" s="21">
        <f>C4*E3</f>
        <v>204</v>
      </c>
      <c r="F4" s="21">
        <f>C4*F3</f>
        <v>204</v>
      </c>
      <c r="G4" s="21">
        <f>C4*G3</f>
        <v>204</v>
      </c>
      <c r="H4" s="21">
        <f>C4*H3</f>
        <v>204</v>
      </c>
      <c r="I4" s="21">
        <f>C4*I3</f>
        <v>204</v>
      </c>
      <c r="J4" s="21">
        <f>C4*J3</f>
        <v>204</v>
      </c>
      <c r="K4" s="21">
        <f>C4*K3</f>
        <v>204</v>
      </c>
      <c r="L4" s="21">
        <f>C4*L3</f>
        <v>204</v>
      </c>
      <c r="M4" s="21">
        <f>C4*M3</f>
        <v>204</v>
      </c>
    </row>
    <row r="5" spans="1:13" s="1" customFormat="1" ht="15" x14ac:dyDescent="0.25">
      <c r="A5" s="3" t="s">
        <v>29</v>
      </c>
      <c r="D5" s="23">
        <f t="shared" ref="D5:M5" si="1">D3-D4</f>
        <v>9996</v>
      </c>
      <c r="E5" s="23">
        <f t="shared" si="1"/>
        <v>9996</v>
      </c>
      <c r="F5" s="23">
        <f t="shared" si="1"/>
        <v>9996</v>
      </c>
      <c r="G5" s="23">
        <f t="shared" si="1"/>
        <v>9996</v>
      </c>
      <c r="H5" s="23">
        <f t="shared" si="1"/>
        <v>9996</v>
      </c>
      <c r="I5" s="23">
        <f t="shared" si="1"/>
        <v>9996</v>
      </c>
      <c r="J5" s="23">
        <f t="shared" si="1"/>
        <v>9996</v>
      </c>
      <c r="K5" s="23">
        <f t="shared" si="1"/>
        <v>9996</v>
      </c>
      <c r="L5" s="23">
        <f t="shared" si="1"/>
        <v>9996</v>
      </c>
      <c r="M5" s="23">
        <f t="shared" si="1"/>
        <v>9996</v>
      </c>
    </row>
    <row r="6" spans="1:13" s="1" customFormat="1" ht="15" x14ac:dyDescent="0.25"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s="1" customFormat="1" ht="15" x14ac:dyDescent="0.25">
      <c r="A7" s="3" t="s">
        <v>30</v>
      </c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s="1" customFormat="1" ht="15" x14ac:dyDescent="0.25">
      <c r="A8" s="3" t="s">
        <v>49</v>
      </c>
      <c r="C8" s="6">
        <f>INPUTS!D29</f>
        <v>0</v>
      </c>
      <c r="D8" s="22"/>
      <c r="E8" s="40">
        <f>C8</f>
        <v>0</v>
      </c>
      <c r="F8" s="40">
        <f>C8</f>
        <v>0</v>
      </c>
      <c r="G8" s="40">
        <f>C8</f>
        <v>0</v>
      </c>
      <c r="H8" s="40">
        <f>C8</f>
        <v>0</v>
      </c>
      <c r="I8" s="40">
        <f>C8</f>
        <v>0</v>
      </c>
      <c r="J8" s="40">
        <f>C8</f>
        <v>0</v>
      </c>
      <c r="K8" s="40">
        <f>C8</f>
        <v>0</v>
      </c>
      <c r="L8" s="40">
        <f>C8</f>
        <v>0</v>
      </c>
      <c r="M8" s="40">
        <f>C8</f>
        <v>0</v>
      </c>
    </row>
    <row r="9" spans="1:13" s="1" customFormat="1" ht="15" x14ac:dyDescent="0.25">
      <c r="A9" s="3" t="s">
        <v>47</v>
      </c>
      <c r="D9" s="21">
        <f>INPUTS!D13</f>
        <v>900</v>
      </c>
      <c r="E9" s="21">
        <f t="shared" ref="E9:M9" si="2">(1+E8)*D9</f>
        <v>900</v>
      </c>
      <c r="F9" s="21">
        <f t="shared" si="2"/>
        <v>900</v>
      </c>
      <c r="G9" s="21">
        <f t="shared" si="2"/>
        <v>900</v>
      </c>
      <c r="H9" s="21">
        <f t="shared" si="2"/>
        <v>900</v>
      </c>
      <c r="I9" s="21">
        <f t="shared" si="2"/>
        <v>900</v>
      </c>
      <c r="J9" s="21">
        <f t="shared" si="2"/>
        <v>900</v>
      </c>
      <c r="K9" s="21">
        <f t="shared" si="2"/>
        <v>900</v>
      </c>
      <c r="L9" s="21">
        <f t="shared" si="2"/>
        <v>900</v>
      </c>
      <c r="M9" s="21">
        <f t="shared" si="2"/>
        <v>900</v>
      </c>
    </row>
    <row r="10" spans="1:13" s="1" customFormat="1" ht="15" x14ac:dyDescent="0.25">
      <c r="A10" s="3" t="s">
        <v>31</v>
      </c>
      <c r="D10" s="21">
        <f>INPUTS!D14</f>
        <v>350</v>
      </c>
      <c r="E10" s="21">
        <f t="shared" ref="E10:M10" si="3">(1+E8)*D10</f>
        <v>350</v>
      </c>
      <c r="F10" s="21">
        <f t="shared" si="3"/>
        <v>350</v>
      </c>
      <c r="G10" s="21">
        <f t="shared" si="3"/>
        <v>350</v>
      </c>
      <c r="H10" s="21">
        <f t="shared" si="3"/>
        <v>350</v>
      </c>
      <c r="I10" s="21">
        <f t="shared" si="3"/>
        <v>350</v>
      </c>
      <c r="J10" s="21">
        <f t="shared" si="3"/>
        <v>350</v>
      </c>
      <c r="K10" s="21">
        <f t="shared" si="3"/>
        <v>350</v>
      </c>
      <c r="L10" s="21">
        <f t="shared" si="3"/>
        <v>350</v>
      </c>
      <c r="M10" s="21">
        <f t="shared" si="3"/>
        <v>350</v>
      </c>
    </row>
    <row r="11" spans="1:13" s="1" customFormat="1" ht="15" x14ac:dyDescent="0.25">
      <c r="A11" s="3" t="s">
        <v>32</v>
      </c>
      <c r="D11" s="21">
        <f>INPUTS!D15</f>
        <v>0</v>
      </c>
      <c r="E11" s="21">
        <f t="shared" ref="E11:M11" si="4">(1+E8)*D11</f>
        <v>0</v>
      </c>
      <c r="F11" s="21">
        <f t="shared" si="4"/>
        <v>0</v>
      </c>
      <c r="G11" s="21">
        <f t="shared" si="4"/>
        <v>0</v>
      </c>
      <c r="H11" s="21">
        <f t="shared" si="4"/>
        <v>0</v>
      </c>
      <c r="I11" s="21">
        <f t="shared" si="4"/>
        <v>0</v>
      </c>
      <c r="J11" s="21">
        <f t="shared" si="4"/>
        <v>0</v>
      </c>
      <c r="K11" s="21">
        <f t="shared" si="4"/>
        <v>0</v>
      </c>
      <c r="L11" s="21">
        <f t="shared" si="4"/>
        <v>0</v>
      </c>
      <c r="M11" s="21">
        <f t="shared" si="4"/>
        <v>0</v>
      </c>
    </row>
    <row r="12" spans="1:13" s="1" customFormat="1" ht="15" x14ac:dyDescent="0.25">
      <c r="A12" s="3" t="s">
        <v>33</v>
      </c>
      <c r="D12" s="21">
        <f>INPUTS!D16</f>
        <v>0</v>
      </c>
      <c r="E12" s="21">
        <f t="shared" ref="E12:M12" si="5">(1+E8)*D12</f>
        <v>0</v>
      </c>
      <c r="F12" s="21">
        <f t="shared" si="5"/>
        <v>0</v>
      </c>
      <c r="G12" s="21">
        <f t="shared" si="5"/>
        <v>0</v>
      </c>
      <c r="H12" s="21">
        <f t="shared" si="5"/>
        <v>0</v>
      </c>
      <c r="I12" s="21">
        <f t="shared" si="5"/>
        <v>0</v>
      </c>
      <c r="J12" s="21">
        <f t="shared" si="5"/>
        <v>0</v>
      </c>
      <c r="K12" s="21">
        <f t="shared" si="5"/>
        <v>0</v>
      </c>
      <c r="L12" s="21">
        <f t="shared" si="5"/>
        <v>0</v>
      </c>
      <c r="M12" s="21">
        <f t="shared" si="5"/>
        <v>0</v>
      </c>
    </row>
    <row r="13" spans="1:13" s="1" customFormat="1" ht="15" x14ac:dyDescent="0.25">
      <c r="A13" s="3" t="s">
        <v>34</v>
      </c>
      <c r="D13" s="21">
        <f>INPUTS!D17</f>
        <v>0</v>
      </c>
      <c r="E13" s="21">
        <f t="shared" ref="E13:M13" si="6">(1+E8)*D13</f>
        <v>0</v>
      </c>
      <c r="F13" s="21">
        <f t="shared" si="6"/>
        <v>0</v>
      </c>
      <c r="G13" s="21">
        <f t="shared" si="6"/>
        <v>0</v>
      </c>
      <c r="H13" s="21">
        <f t="shared" si="6"/>
        <v>0</v>
      </c>
      <c r="I13" s="21">
        <f t="shared" si="6"/>
        <v>0</v>
      </c>
      <c r="J13" s="21">
        <f t="shared" si="6"/>
        <v>0</v>
      </c>
      <c r="K13" s="21">
        <f t="shared" si="6"/>
        <v>0</v>
      </c>
      <c r="L13" s="21">
        <f t="shared" si="6"/>
        <v>0</v>
      </c>
      <c r="M13" s="21">
        <f t="shared" si="6"/>
        <v>0</v>
      </c>
    </row>
    <row r="14" spans="1:13" s="1" customFormat="1" ht="15" x14ac:dyDescent="0.25">
      <c r="A14" s="3" t="s">
        <v>35</v>
      </c>
      <c r="D14" s="21">
        <f>INPUTS!D18</f>
        <v>0</v>
      </c>
      <c r="E14" s="21">
        <f t="shared" ref="E14:M14" si="7">(1+E8)*D14</f>
        <v>0</v>
      </c>
      <c r="F14" s="21">
        <f t="shared" si="7"/>
        <v>0</v>
      </c>
      <c r="G14" s="21">
        <f t="shared" si="7"/>
        <v>0</v>
      </c>
      <c r="H14" s="21">
        <f t="shared" si="7"/>
        <v>0</v>
      </c>
      <c r="I14" s="21">
        <f t="shared" si="7"/>
        <v>0</v>
      </c>
      <c r="J14" s="21">
        <f t="shared" si="7"/>
        <v>0</v>
      </c>
      <c r="K14" s="21">
        <f t="shared" si="7"/>
        <v>0</v>
      </c>
      <c r="L14" s="21">
        <f t="shared" si="7"/>
        <v>0</v>
      </c>
      <c r="M14" s="21">
        <f t="shared" si="7"/>
        <v>0</v>
      </c>
    </row>
    <row r="15" spans="1:13" s="1" customFormat="1" ht="15" x14ac:dyDescent="0.25">
      <c r="A15" s="3" t="s">
        <v>58</v>
      </c>
      <c r="D15" s="21">
        <f>INPUTS!D19</f>
        <v>0</v>
      </c>
      <c r="E15" s="21">
        <f t="shared" ref="E15:M15" si="8">(1+E8)*D15</f>
        <v>0</v>
      </c>
      <c r="F15" s="21">
        <f t="shared" si="8"/>
        <v>0</v>
      </c>
      <c r="G15" s="21">
        <f t="shared" si="8"/>
        <v>0</v>
      </c>
      <c r="H15" s="21">
        <f t="shared" si="8"/>
        <v>0</v>
      </c>
      <c r="I15" s="21">
        <f t="shared" si="8"/>
        <v>0</v>
      </c>
      <c r="J15" s="21">
        <f t="shared" si="8"/>
        <v>0</v>
      </c>
      <c r="K15" s="21">
        <f t="shared" si="8"/>
        <v>0</v>
      </c>
      <c r="L15" s="21">
        <f t="shared" si="8"/>
        <v>0</v>
      </c>
      <c r="M15" s="21">
        <f t="shared" si="8"/>
        <v>0</v>
      </c>
    </row>
    <row r="16" spans="1:13" s="1" customFormat="1" ht="15" x14ac:dyDescent="0.25">
      <c r="A16" s="3" t="s">
        <v>36</v>
      </c>
      <c r="C16" s="6">
        <f>INPUTS!D20</f>
        <v>0.08</v>
      </c>
      <c r="D16" s="21">
        <f>C16*D5</f>
        <v>799.68000000000006</v>
      </c>
      <c r="E16" s="21">
        <f>C16*E5</f>
        <v>799.68000000000006</v>
      </c>
      <c r="F16" s="21">
        <f>C16*F5</f>
        <v>799.68000000000006</v>
      </c>
      <c r="G16" s="21">
        <f>C16*G5</f>
        <v>799.68000000000006</v>
      </c>
      <c r="H16" s="21">
        <f>C16*H5</f>
        <v>799.68000000000006</v>
      </c>
      <c r="I16" s="21">
        <f>C16*I5</f>
        <v>799.68000000000006</v>
      </c>
      <c r="J16" s="21">
        <f>C16*J5</f>
        <v>799.68000000000006</v>
      </c>
      <c r="K16" s="21">
        <f>C16*K5</f>
        <v>799.68000000000006</v>
      </c>
      <c r="L16" s="21">
        <f>C16*L5</f>
        <v>799.68000000000006</v>
      </c>
      <c r="M16" s="21">
        <f>C16*M5</f>
        <v>799.68000000000006</v>
      </c>
    </row>
    <row r="17" spans="1:13" s="1" customFormat="1" ht="15" x14ac:dyDescent="0.25">
      <c r="A17" s="3" t="s">
        <v>37</v>
      </c>
      <c r="C17" s="6">
        <f>INPUTS!D21</f>
        <v>0.02</v>
      </c>
      <c r="D17" s="21">
        <f>C17*D5</f>
        <v>199.92000000000002</v>
      </c>
      <c r="E17" s="21">
        <f>C17*E5</f>
        <v>199.92000000000002</v>
      </c>
      <c r="F17" s="21">
        <f>C17*F5</f>
        <v>199.92000000000002</v>
      </c>
      <c r="G17" s="21">
        <f>C17*G5</f>
        <v>199.92000000000002</v>
      </c>
      <c r="H17" s="21">
        <f>C17*H5</f>
        <v>199.92000000000002</v>
      </c>
      <c r="I17" s="21">
        <f>C17*I5</f>
        <v>199.92000000000002</v>
      </c>
      <c r="J17" s="21">
        <f>C17*J5</f>
        <v>199.92000000000002</v>
      </c>
      <c r="K17" s="21">
        <f>C17*K5</f>
        <v>199.92000000000002</v>
      </c>
      <c r="L17" s="21">
        <f>C17*L5</f>
        <v>199.92000000000002</v>
      </c>
      <c r="M17" s="21">
        <f>C17*M5</f>
        <v>199.92000000000002</v>
      </c>
    </row>
    <row r="18" spans="1:13" s="1" customFormat="1" ht="15" x14ac:dyDescent="0.25">
      <c r="A18" s="3" t="s">
        <v>38</v>
      </c>
      <c r="D18" s="21">
        <f>INPUTS!D22</f>
        <v>0</v>
      </c>
      <c r="E18" s="21">
        <f t="shared" ref="E18:M18" si="9">(1+E8)*D18</f>
        <v>0</v>
      </c>
      <c r="F18" s="21">
        <f t="shared" si="9"/>
        <v>0</v>
      </c>
      <c r="G18" s="21">
        <f t="shared" si="9"/>
        <v>0</v>
      </c>
      <c r="H18" s="21">
        <f t="shared" si="9"/>
        <v>0</v>
      </c>
      <c r="I18" s="21">
        <f t="shared" si="9"/>
        <v>0</v>
      </c>
      <c r="J18" s="21">
        <f t="shared" si="9"/>
        <v>0</v>
      </c>
      <c r="K18" s="21">
        <f t="shared" si="9"/>
        <v>0</v>
      </c>
      <c r="L18" s="21">
        <f t="shared" si="9"/>
        <v>0</v>
      </c>
      <c r="M18" s="21">
        <f t="shared" si="9"/>
        <v>0</v>
      </c>
    </row>
    <row r="19" spans="1:13" s="1" customFormat="1" ht="15" x14ac:dyDescent="0.25">
      <c r="A19" s="3" t="s">
        <v>39</v>
      </c>
      <c r="D19" s="21">
        <f>INPUTS!D23</f>
        <v>0</v>
      </c>
      <c r="E19" s="21">
        <f t="shared" ref="E19:M19" si="10">(1+E8)*D19</f>
        <v>0</v>
      </c>
      <c r="F19" s="21">
        <f t="shared" si="10"/>
        <v>0</v>
      </c>
      <c r="G19" s="21">
        <f t="shared" si="10"/>
        <v>0</v>
      </c>
      <c r="H19" s="21">
        <f t="shared" si="10"/>
        <v>0</v>
      </c>
      <c r="I19" s="21">
        <f t="shared" si="10"/>
        <v>0</v>
      </c>
      <c r="J19" s="21">
        <f t="shared" si="10"/>
        <v>0</v>
      </c>
      <c r="K19" s="21">
        <f t="shared" si="10"/>
        <v>0</v>
      </c>
      <c r="L19" s="21">
        <f t="shared" si="10"/>
        <v>0</v>
      </c>
      <c r="M19" s="21">
        <f t="shared" si="10"/>
        <v>0</v>
      </c>
    </row>
    <row r="20" spans="1:13" s="1" customFormat="1" ht="15" x14ac:dyDescent="0.25">
      <c r="A20" s="3" t="s">
        <v>40</v>
      </c>
      <c r="D20" s="21">
        <f>INPUTS!D24</f>
        <v>0</v>
      </c>
      <c r="E20" s="21">
        <f t="shared" ref="E20:M20" si="11">(1+E8)*D20</f>
        <v>0</v>
      </c>
      <c r="F20" s="21">
        <f t="shared" si="11"/>
        <v>0</v>
      </c>
      <c r="G20" s="21">
        <f t="shared" si="11"/>
        <v>0</v>
      </c>
      <c r="H20" s="21">
        <f t="shared" si="11"/>
        <v>0</v>
      </c>
      <c r="I20" s="21">
        <f t="shared" si="11"/>
        <v>0</v>
      </c>
      <c r="J20" s="21">
        <f t="shared" si="11"/>
        <v>0</v>
      </c>
      <c r="K20" s="21">
        <f t="shared" si="11"/>
        <v>0</v>
      </c>
      <c r="L20" s="21">
        <f t="shared" si="11"/>
        <v>0</v>
      </c>
      <c r="M20" s="21">
        <f t="shared" si="11"/>
        <v>0</v>
      </c>
    </row>
    <row r="21" spans="1:13" s="1" customFormat="1" ht="15" x14ac:dyDescent="0.25">
      <c r="A21" s="3" t="s">
        <v>40</v>
      </c>
      <c r="D21" s="21">
        <f>INPUTS!D25</f>
        <v>0</v>
      </c>
      <c r="E21" s="21">
        <f t="shared" ref="E21:M21" si="12">(1+E8)*D21</f>
        <v>0</v>
      </c>
      <c r="F21" s="21">
        <f t="shared" si="12"/>
        <v>0</v>
      </c>
      <c r="G21" s="21">
        <f t="shared" si="12"/>
        <v>0</v>
      </c>
      <c r="H21" s="21">
        <f t="shared" si="12"/>
        <v>0</v>
      </c>
      <c r="I21" s="21">
        <f t="shared" si="12"/>
        <v>0</v>
      </c>
      <c r="J21" s="21">
        <f t="shared" si="12"/>
        <v>0</v>
      </c>
      <c r="K21" s="21">
        <f t="shared" si="12"/>
        <v>0</v>
      </c>
      <c r="L21" s="21">
        <f t="shared" si="12"/>
        <v>0</v>
      </c>
      <c r="M21" s="21">
        <f t="shared" si="12"/>
        <v>0</v>
      </c>
    </row>
    <row r="22" spans="1:13" s="1" customFormat="1" ht="15" x14ac:dyDescent="0.25">
      <c r="A22" s="3" t="s">
        <v>40</v>
      </c>
      <c r="D22" s="21">
        <f>INPUTS!D26</f>
        <v>0</v>
      </c>
      <c r="E22" s="21">
        <f t="shared" ref="E22:M22" si="13">(1+E8)*D22</f>
        <v>0</v>
      </c>
      <c r="F22" s="21">
        <f t="shared" si="13"/>
        <v>0</v>
      </c>
      <c r="G22" s="21">
        <f t="shared" si="13"/>
        <v>0</v>
      </c>
      <c r="H22" s="21">
        <f t="shared" si="13"/>
        <v>0</v>
      </c>
      <c r="I22" s="21">
        <f t="shared" si="13"/>
        <v>0</v>
      </c>
      <c r="J22" s="21">
        <f t="shared" si="13"/>
        <v>0</v>
      </c>
      <c r="K22" s="21">
        <f t="shared" si="13"/>
        <v>0</v>
      </c>
      <c r="L22" s="21">
        <f t="shared" si="13"/>
        <v>0</v>
      </c>
      <c r="M22" s="21">
        <f t="shared" si="13"/>
        <v>0</v>
      </c>
    </row>
    <row r="23" spans="1:13" s="1" customFormat="1" ht="15" x14ac:dyDescent="0.25">
      <c r="A23" s="3" t="s">
        <v>41</v>
      </c>
      <c r="D23" s="21">
        <f t="shared" ref="D23:M23" si="14">SUM(D9:D22)</f>
        <v>2249.6000000000004</v>
      </c>
      <c r="E23" s="21">
        <f t="shared" si="14"/>
        <v>2249.6000000000004</v>
      </c>
      <c r="F23" s="21">
        <f t="shared" si="14"/>
        <v>2249.6000000000004</v>
      </c>
      <c r="G23" s="21">
        <f t="shared" si="14"/>
        <v>2249.6000000000004</v>
      </c>
      <c r="H23" s="21">
        <f t="shared" si="14"/>
        <v>2249.6000000000004</v>
      </c>
      <c r="I23" s="21">
        <f t="shared" si="14"/>
        <v>2249.6000000000004</v>
      </c>
      <c r="J23" s="21">
        <f t="shared" si="14"/>
        <v>2249.6000000000004</v>
      </c>
      <c r="K23" s="21">
        <f t="shared" si="14"/>
        <v>2249.6000000000004</v>
      </c>
      <c r="L23" s="21">
        <f t="shared" si="14"/>
        <v>2249.6000000000004</v>
      </c>
      <c r="M23" s="21">
        <f t="shared" si="14"/>
        <v>2249.6000000000004</v>
      </c>
    </row>
    <row r="24" spans="1:13" s="1" customFormat="1" ht="15" x14ac:dyDescent="0.25">
      <c r="A24" s="3" t="s">
        <v>77</v>
      </c>
      <c r="D24" s="22">
        <f t="shared" ref="D24:M24" si="15">D23/D5</f>
        <v>0.22505002000800323</v>
      </c>
      <c r="E24" s="22">
        <f t="shared" si="15"/>
        <v>0.22505002000800323</v>
      </c>
      <c r="F24" s="22">
        <f t="shared" si="15"/>
        <v>0.22505002000800323</v>
      </c>
      <c r="G24" s="22">
        <f t="shared" si="15"/>
        <v>0.22505002000800323</v>
      </c>
      <c r="H24" s="22">
        <f t="shared" si="15"/>
        <v>0.22505002000800323</v>
      </c>
      <c r="I24" s="22">
        <f t="shared" si="15"/>
        <v>0.22505002000800323</v>
      </c>
      <c r="J24" s="22">
        <f t="shared" si="15"/>
        <v>0.22505002000800323</v>
      </c>
      <c r="K24" s="22">
        <f t="shared" si="15"/>
        <v>0.22505002000800323</v>
      </c>
      <c r="L24" s="22">
        <f t="shared" si="15"/>
        <v>0.22505002000800323</v>
      </c>
      <c r="M24" s="22">
        <f t="shared" si="15"/>
        <v>0.22505002000800323</v>
      </c>
    </row>
    <row r="25" spans="1:13" s="1" customFormat="1" ht="15" x14ac:dyDescent="0.25"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s="1" customFormat="1" ht="15" x14ac:dyDescent="0.25">
      <c r="A26" s="3" t="s">
        <v>42</v>
      </c>
      <c r="D26" s="35">
        <f t="shared" ref="D26:M26" si="16">D5-D23</f>
        <v>7746.4</v>
      </c>
      <c r="E26" s="36">
        <f t="shared" si="16"/>
        <v>7746.4</v>
      </c>
      <c r="F26" s="36">
        <f t="shared" si="16"/>
        <v>7746.4</v>
      </c>
      <c r="G26" s="36">
        <f t="shared" si="16"/>
        <v>7746.4</v>
      </c>
      <c r="H26" s="36">
        <f t="shared" si="16"/>
        <v>7746.4</v>
      </c>
      <c r="I26" s="36">
        <f t="shared" si="16"/>
        <v>7746.4</v>
      </c>
      <c r="J26" s="36">
        <f t="shared" si="16"/>
        <v>7746.4</v>
      </c>
      <c r="K26" s="36">
        <f t="shared" si="16"/>
        <v>7746.4</v>
      </c>
      <c r="L26" s="36">
        <f t="shared" si="16"/>
        <v>7746.4</v>
      </c>
      <c r="M26" s="37">
        <f t="shared" si="16"/>
        <v>7746.4</v>
      </c>
    </row>
    <row r="27" spans="1:13" s="1" customFormat="1" ht="15" x14ac:dyDescent="0.25"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s="1" customFormat="1" ht="15" x14ac:dyDescent="0.25">
      <c r="A28" s="1" t="s">
        <v>79</v>
      </c>
      <c r="D28" s="21">
        <f>SUM('Debt Equity'!D2:D13)</f>
        <v>4338.4491732503802</v>
      </c>
      <c r="E28" s="21">
        <f>SUM('Debt Equity'!D14:D25)</f>
        <v>4152.9514130581729</v>
      </c>
      <c r="F28" s="21">
        <f>SUM('Debt Equity'!D26:D37)</f>
        <v>3955.0305243235698</v>
      </c>
      <c r="G28" s="21">
        <f>SUM('Debt Equity'!D38:D49)</f>
        <v>3743.8545071204221</v>
      </c>
      <c r="H28" s="21">
        <f>SUM('Debt Equity'!D50:D61)</f>
        <v>3518.5356409466576</v>
      </c>
      <c r="I28" s="21">
        <f>SUM('Debt Equity'!D62:D73)</f>
        <v>3278.126753014124</v>
      </c>
      <c r="J28" s="21">
        <f>SUM('Debt Equity'!D74:D85)</f>
        <v>3021.6172366188757</v>
      </c>
      <c r="K28" s="21">
        <f>SUM('Debt Equity'!D86:D97)</f>
        <v>2747.9288028543601</v>
      </c>
      <c r="L28" s="21">
        <f>SUM('Debt Equity'!D98:D109)</f>
        <v>2455.9109478089595</v>
      </c>
      <c r="M28" s="21">
        <f>SUM('Debt Equity'!D110:D121)</f>
        <v>2144.3361161933594</v>
      </c>
    </row>
    <row r="29" spans="1:13" s="1" customFormat="1" ht="15" x14ac:dyDescent="0.25">
      <c r="A29" s="1" t="s">
        <v>78</v>
      </c>
      <c r="D29" s="21">
        <f>INPUTS!$K$34</f>
        <v>3030.6727272727271</v>
      </c>
      <c r="E29" s="21">
        <f>INPUTS!$K$34</f>
        <v>3030.6727272727271</v>
      </c>
      <c r="F29" s="21">
        <f>INPUTS!$K$34</f>
        <v>3030.6727272727271</v>
      </c>
      <c r="G29" s="21">
        <f>INPUTS!$K$34</f>
        <v>3030.6727272727271</v>
      </c>
      <c r="H29" s="21">
        <f>INPUTS!$K$34</f>
        <v>3030.6727272727271</v>
      </c>
      <c r="I29" s="21">
        <f>INPUTS!$K$34</f>
        <v>3030.6727272727271</v>
      </c>
      <c r="J29" s="21">
        <f>INPUTS!$K$34</f>
        <v>3030.6727272727271</v>
      </c>
      <c r="K29" s="21">
        <f>INPUTS!$K$34</f>
        <v>3030.6727272727271</v>
      </c>
      <c r="L29" s="21">
        <f>INPUTS!$K$34</f>
        <v>3030.6727272727271</v>
      </c>
      <c r="M29" s="21">
        <f>INPUTS!$K$34</f>
        <v>3030.6727272727271</v>
      </c>
    </row>
    <row r="30" spans="1:13" s="1" customFormat="1" ht="15" x14ac:dyDescent="0.25"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s="1" customFormat="1" ht="15" x14ac:dyDescent="0.25">
      <c r="A31" s="1" t="s">
        <v>85</v>
      </c>
      <c r="D31" s="26">
        <f t="shared" ref="D31:M31" si="17">D26-D28-D29</f>
        <v>377.27809947689229</v>
      </c>
      <c r="E31" s="26">
        <f t="shared" si="17"/>
        <v>562.77585966909965</v>
      </c>
      <c r="F31" s="26">
        <f t="shared" si="17"/>
        <v>760.69674840370271</v>
      </c>
      <c r="G31" s="26">
        <f t="shared" si="17"/>
        <v>971.87276560685041</v>
      </c>
      <c r="H31" s="26">
        <f t="shared" si="17"/>
        <v>1197.1916317806149</v>
      </c>
      <c r="I31" s="26">
        <f t="shared" si="17"/>
        <v>1437.6005197131485</v>
      </c>
      <c r="J31" s="26">
        <f t="shared" si="17"/>
        <v>1694.1100361083968</v>
      </c>
      <c r="K31" s="26">
        <f t="shared" si="17"/>
        <v>1967.7984698729128</v>
      </c>
      <c r="L31" s="26">
        <f t="shared" si="17"/>
        <v>2259.8163249183131</v>
      </c>
      <c r="M31" s="26">
        <f t="shared" si="17"/>
        <v>2571.3911565339135</v>
      </c>
    </row>
    <row r="32" spans="1:13" s="1" customFormat="1" ht="15" x14ac:dyDescent="0.25"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s="1" customFormat="1" ht="15" x14ac:dyDescent="0.25">
      <c r="A33" s="1" t="s">
        <v>87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s="1" customFormat="1" ht="15" x14ac:dyDescent="0.25">
      <c r="A34" s="1" t="s">
        <v>129</v>
      </c>
      <c r="D34" s="26">
        <f>D31/INPUTS!$L$5</f>
        <v>94.319524869223073</v>
      </c>
      <c r="E34" s="26">
        <f>E31/INPUTS!$L$5</f>
        <v>140.69396491727491</v>
      </c>
      <c r="F34" s="26">
        <f>F31/INPUTS!$L$5</f>
        <v>190.17418710092568</v>
      </c>
      <c r="G34" s="26">
        <f>G31/INPUTS!$L$5</f>
        <v>242.9681914017126</v>
      </c>
      <c r="H34" s="26">
        <f>H31/INPUTS!$L$5</f>
        <v>299.29790794515372</v>
      </c>
      <c r="I34" s="26">
        <f>I31/INPUTS!$L$5</f>
        <v>359.40012992828713</v>
      </c>
      <c r="J34" s="26">
        <f>J31/INPUTS!$L$5</f>
        <v>423.5275090270992</v>
      </c>
      <c r="K34" s="26">
        <f>K31/INPUTS!$L$5</f>
        <v>491.94961746822821</v>
      </c>
      <c r="L34" s="26">
        <f>L31/INPUTS!$L$5</f>
        <v>564.95408122957826</v>
      </c>
      <c r="M34" s="26">
        <f>M31/INPUTS!$L$5</f>
        <v>642.84778913347839</v>
      </c>
    </row>
    <row r="35" spans="1:13" s="1" customFormat="1" ht="15" x14ac:dyDescent="0.25">
      <c r="A35" s="84" t="s">
        <v>130</v>
      </c>
      <c r="B35" s="84"/>
      <c r="C35" s="6">
        <f>INPUTS!D31</f>
        <v>0.28000000000000003</v>
      </c>
      <c r="D35" s="85">
        <f>$C$35*D34</f>
        <v>26.409466963382464</v>
      </c>
      <c r="E35" s="85">
        <f t="shared" ref="E35:M35" si="18">$C$35*E34</f>
        <v>39.394310176836981</v>
      </c>
      <c r="F35" s="85">
        <f t="shared" si="18"/>
        <v>53.248772388259198</v>
      </c>
      <c r="G35" s="85">
        <f t="shared" si="18"/>
        <v>68.031093592479536</v>
      </c>
      <c r="H35" s="85">
        <f t="shared" si="18"/>
        <v>83.803414224643049</v>
      </c>
      <c r="I35" s="85">
        <f t="shared" si="18"/>
        <v>100.63203637992041</v>
      </c>
      <c r="J35" s="85">
        <f t="shared" si="18"/>
        <v>118.58770252758779</v>
      </c>
      <c r="K35" s="85">
        <f t="shared" si="18"/>
        <v>137.74589289110392</v>
      </c>
      <c r="L35" s="85">
        <f t="shared" si="18"/>
        <v>158.18714274428194</v>
      </c>
      <c r="M35" s="85">
        <f t="shared" si="18"/>
        <v>179.99738095737396</v>
      </c>
    </row>
    <row r="36" spans="1:13" s="1" customFormat="1" ht="15" x14ac:dyDescent="0.25"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s="1" customFormat="1" ht="15" x14ac:dyDescent="0.25"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s="1" customFormat="1" ht="15" x14ac:dyDescent="0.25"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s="1" customFormat="1" ht="15" x14ac:dyDescent="0.25"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s="1" customFormat="1" ht="15" x14ac:dyDescent="0.25"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s="1" customFormat="1" ht="15" x14ac:dyDescent="0.25">
      <c r="D41" s="2"/>
      <c r="E41" s="2"/>
      <c r="F41" s="2"/>
      <c r="G41" s="2"/>
      <c r="H41" s="2"/>
      <c r="I41" s="2"/>
      <c r="J41" s="2"/>
      <c r="K41" s="2"/>
      <c r="L41" s="2"/>
      <c r="M4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1"/>
  <sheetViews>
    <sheetView zoomScale="85" zoomScaleNormal="85" workbookViewId="0">
      <selection activeCell="J14" sqref="J14"/>
    </sheetView>
  </sheetViews>
  <sheetFormatPr defaultRowHeight="15" x14ac:dyDescent="0.25"/>
  <cols>
    <col min="1" max="1" width="6" style="28" bestFit="1" customWidth="1"/>
    <col min="2" max="2" width="9" style="28" customWidth="1"/>
    <col min="3" max="3" width="7.375" style="28" bestFit="1" customWidth="1"/>
    <col min="4" max="4" width="9.25" style="28" bestFit="1" customWidth="1"/>
    <col min="5" max="5" width="7.375" style="28" bestFit="1" customWidth="1"/>
    <col min="6" max="6" width="9.375" style="28" customWidth="1"/>
    <col min="7" max="8" width="9" style="24"/>
    <col min="9" max="9" width="12.375" style="24" customWidth="1"/>
    <col min="10" max="19" width="10.125" style="24" bestFit="1" customWidth="1"/>
    <col min="20" max="16384" width="9" style="24"/>
  </cols>
  <sheetData>
    <row r="1" spans="1:19" s="30" customFormat="1" ht="30" x14ac:dyDescent="0.15">
      <c r="A1" s="31" t="s">
        <v>84</v>
      </c>
      <c r="B1" s="31" t="s">
        <v>80</v>
      </c>
      <c r="C1" s="31" t="s">
        <v>81</v>
      </c>
      <c r="D1" s="31" t="s">
        <v>79</v>
      </c>
      <c r="E1" s="31" t="s">
        <v>82</v>
      </c>
      <c r="F1" s="31" t="s">
        <v>83</v>
      </c>
    </row>
    <row r="2" spans="1:19" x14ac:dyDescent="0.25">
      <c r="A2" s="28">
        <v>1</v>
      </c>
      <c r="B2" s="29">
        <f>INPUTS!K16</f>
        <v>68000</v>
      </c>
      <c r="C2" s="29">
        <f>IF(B2&lt;1,0,INPUTS!$K$25)</f>
        <v>592.35300840220589</v>
      </c>
      <c r="D2" s="29">
        <f>B2*INPUTS!$D$6/12</f>
        <v>368.33333333333331</v>
      </c>
      <c r="E2" s="29">
        <f>C2-D2</f>
        <v>224.01967506887257</v>
      </c>
      <c r="F2" s="29">
        <f>MAX(B2-E2,0)</f>
        <v>67775.980324931123</v>
      </c>
    </row>
    <row r="3" spans="1:19" x14ac:dyDescent="0.25">
      <c r="A3" s="28">
        <v>2</v>
      </c>
      <c r="B3" s="29">
        <f>F2</f>
        <v>67775.980324931123</v>
      </c>
      <c r="C3" s="29">
        <f>IF(B3&lt;1,0,INPUTS!$K$25)</f>
        <v>592.35300840220589</v>
      </c>
      <c r="D3" s="29">
        <f>B3*INPUTS!$D$6/12</f>
        <v>367.11989342671023</v>
      </c>
      <c r="E3" s="29">
        <f>C3-D3</f>
        <v>225.23311497549565</v>
      </c>
      <c r="F3" s="29">
        <f t="shared" ref="F3:F66" si="0">MAX(B3-E3,0)</f>
        <v>67550.747209955633</v>
      </c>
      <c r="H3" s="24" t="s">
        <v>97</v>
      </c>
    </row>
    <row r="4" spans="1:19" x14ac:dyDescent="0.25">
      <c r="A4" s="28">
        <v>3</v>
      </c>
      <c r="B4" s="29">
        <f t="shared" ref="B4:B67" si="1">F3</f>
        <v>67550.747209955633</v>
      </c>
      <c r="C4" s="29">
        <f>IF(B4&lt;1,0,INPUTS!$K$25)</f>
        <v>592.35300840220589</v>
      </c>
      <c r="D4" s="29">
        <f>B4*INPUTS!$D$6/12</f>
        <v>365.89988072059305</v>
      </c>
      <c r="E4" s="29">
        <f t="shared" ref="E4:E67" si="2">C4-D4</f>
        <v>226.45312768161284</v>
      </c>
      <c r="F4" s="29">
        <f t="shared" si="0"/>
        <v>67324.29408227402</v>
      </c>
      <c r="J4" s="24" t="s">
        <v>66</v>
      </c>
      <c r="K4" s="24" t="s">
        <v>67</v>
      </c>
      <c r="L4" s="24" t="s">
        <v>68</v>
      </c>
      <c r="M4" s="24" t="s">
        <v>69</v>
      </c>
      <c r="N4" s="24" t="s">
        <v>70</v>
      </c>
      <c r="O4" s="24" t="s">
        <v>71</v>
      </c>
      <c r="P4" s="24" t="s">
        <v>72</v>
      </c>
      <c r="Q4" s="24" t="s">
        <v>73</v>
      </c>
      <c r="R4" s="24" t="s">
        <v>74</v>
      </c>
      <c r="S4" s="24" t="s">
        <v>75</v>
      </c>
    </row>
    <row r="5" spans="1:19" x14ac:dyDescent="0.25">
      <c r="A5" s="28">
        <v>4</v>
      </c>
      <c r="B5" s="29">
        <f t="shared" si="1"/>
        <v>67324.29408227402</v>
      </c>
      <c r="C5" s="29">
        <f>IF(B5&lt;1,0,INPUTS!$K$25)</f>
        <v>592.35300840220589</v>
      </c>
      <c r="D5" s="29">
        <f>B5*INPUTS!$D$6/12</f>
        <v>364.67325961231762</v>
      </c>
      <c r="E5" s="29">
        <f t="shared" si="2"/>
        <v>227.67974878988827</v>
      </c>
      <c r="F5" s="29">
        <f t="shared" si="0"/>
        <v>67096.614333484133</v>
      </c>
      <c r="H5" s="24" t="s">
        <v>80</v>
      </c>
      <c r="J5" s="32">
        <f>B2</f>
        <v>68000</v>
      </c>
      <c r="K5" s="32">
        <f>J6</f>
        <v>65230.213072423889</v>
      </c>
      <c r="L5" s="32">
        <f t="shared" ref="L5:S5" si="3">K6</f>
        <v>62274.928384655585</v>
      </c>
      <c r="M5" s="32">
        <f t="shared" si="3"/>
        <v>59121.722808152677</v>
      </c>
      <c r="N5" s="32">
        <f t="shared" si="3"/>
        <v>55757.341214446627</v>
      </c>
      <c r="O5" s="32">
        <f t="shared" si="3"/>
        <v>52167.640754566819</v>
      </c>
      <c r="P5" s="32">
        <f t="shared" si="3"/>
        <v>48337.531406754482</v>
      </c>
      <c r="Q5" s="32">
        <f t="shared" si="3"/>
        <v>44250.912542546874</v>
      </c>
      <c r="R5" s="32">
        <f t="shared" si="3"/>
        <v>39890.605244574755</v>
      </c>
      <c r="S5" s="32">
        <f t="shared" si="3"/>
        <v>35238.280091557244</v>
      </c>
    </row>
    <row r="6" spans="1:19" x14ac:dyDescent="0.25">
      <c r="A6" s="28">
        <v>5</v>
      </c>
      <c r="B6" s="29">
        <f t="shared" si="1"/>
        <v>67096.614333484133</v>
      </c>
      <c r="C6" s="29">
        <f>IF(B6&lt;1,0,INPUTS!$K$25)</f>
        <v>592.35300840220589</v>
      </c>
      <c r="D6" s="29">
        <f>B6*INPUTS!$D$6/12</f>
        <v>363.4399943063724</v>
      </c>
      <c r="E6" s="29">
        <f t="shared" si="2"/>
        <v>228.91301409583349</v>
      </c>
      <c r="F6" s="29">
        <f t="shared" si="0"/>
        <v>66867.701319388303</v>
      </c>
      <c r="H6" s="24" t="s">
        <v>83</v>
      </c>
      <c r="J6" s="32">
        <f>F13</f>
        <v>65230.213072423889</v>
      </c>
      <c r="K6" s="32">
        <f>F25</f>
        <v>62274.928384655585</v>
      </c>
      <c r="L6" s="32">
        <f>F37</f>
        <v>59121.722808152677</v>
      </c>
      <c r="M6" s="32">
        <f>F49</f>
        <v>55757.341214446627</v>
      </c>
      <c r="N6" s="32">
        <f>F61</f>
        <v>52167.640754566819</v>
      </c>
      <c r="O6" s="32">
        <f>F73</f>
        <v>48337.531406754482</v>
      </c>
      <c r="P6" s="32">
        <f>F85</f>
        <v>44250.912542546874</v>
      </c>
      <c r="Q6" s="32">
        <f>F97</f>
        <v>39890.605244574755</v>
      </c>
      <c r="R6" s="32">
        <f>F109</f>
        <v>35238.280091557244</v>
      </c>
      <c r="S6" s="32">
        <f>F121</f>
        <v>30274.380106924134</v>
      </c>
    </row>
    <row r="7" spans="1:19" x14ac:dyDescent="0.25">
      <c r="A7" s="28">
        <v>6</v>
      </c>
      <c r="B7" s="29">
        <f t="shared" si="1"/>
        <v>66867.701319388303</v>
      </c>
      <c r="C7" s="29">
        <f>IF(B7&lt;1,0,INPUTS!$K$25)</f>
        <v>592.35300840220589</v>
      </c>
      <c r="D7" s="29">
        <f>B7*INPUTS!$D$6/12</f>
        <v>362.20004881335331</v>
      </c>
      <c r="E7" s="29">
        <f t="shared" si="2"/>
        <v>230.15295958885258</v>
      </c>
      <c r="F7" s="29">
        <f t="shared" si="0"/>
        <v>66637.548359799446</v>
      </c>
    </row>
    <row r="8" spans="1:19" x14ac:dyDescent="0.25">
      <c r="A8" s="28">
        <v>7</v>
      </c>
      <c r="B8" s="29">
        <f t="shared" si="1"/>
        <v>66637.548359799446</v>
      </c>
      <c r="C8" s="29">
        <f>IF(B8&lt;1,0,INPUTS!$K$25)</f>
        <v>592.35300840220589</v>
      </c>
      <c r="D8" s="29">
        <f>B8*INPUTS!$D$6/12</f>
        <v>360.9533869489137</v>
      </c>
      <c r="E8" s="29">
        <f t="shared" si="2"/>
        <v>231.39962145329218</v>
      </c>
      <c r="F8" s="29">
        <f t="shared" si="0"/>
        <v>66406.14873834615</v>
      </c>
      <c r="H8" s="24" t="s">
        <v>98</v>
      </c>
      <c r="J8" s="32">
        <f>J5-J6</f>
        <v>2769.7869275761113</v>
      </c>
      <c r="K8" s="32">
        <f t="shared" ref="K8:S8" si="4">K5-K6</f>
        <v>2955.2846877683041</v>
      </c>
      <c r="L8" s="32">
        <f t="shared" si="4"/>
        <v>3153.2055765029072</v>
      </c>
      <c r="M8" s="32">
        <f t="shared" si="4"/>
        <v>3364.3815937060499</v>
      </c>
      <c r="N8" s="32">
        <f t="shared" si="4"/>
        <v>3589.7004598798085</v>
      </c>
      <c r="O8" s="32">
        <f t="shared" si="4"/>
        <v>3830.1093478123366</v>
      </c>
      <c r="P8" s="32">
        <f t="shared" si="4"/>
        <v>4086.6188642076086</v>
      </c>
      <c r="Q8" s="32">
        <f t="shared" si="4"/>
        <v>4360.3072979721182</v>
      </c>
      <c r="R8" s="32">
        <f t="shared" si="4"/>
        <v>4652.3251530175112</v>
      </c>
      <c r="S8" s="32">
        <f t="shared" si="4"/>
        <v>4963.8999846331099</v>
      </c>
    </row>
    <row r="9" spans="1:19" x14ac:dyDescent="0.25">
      <c r="A9" s="28">
        <v>8</v>
      </c>
      <c r="B9" s="29">
        <f t="shared" si="1"/>
        <v>66406.14873834615</v>
      </c>
      <c r="C9" s="29">
        <f>IF(B9&lt;1,0,INPUTS!$K$25)</f>
        <v>592.35300840220589</v>
      </c>
      <c r="D9" s="29">
        <f>B9*INPUTS!$D$6/12</f>
        <v>359.69997233270834</v>
      </c>
      <c r="E9" s="29">
        <f t="shared" si="2"/>
        <v>232.65303606949755</v>
      </c>
      <c r="F9" s="29">
        <f t="shared" si="0"/>
        <v>66173.495702276647</v>
      </c>
    </row>
    <row r="10" spans="1:19" x14ac:dyDescent="0.25">
      <c r="A10" s="28">
        <v>9</v>
      </c>
      <c r="B10" s="29">
        <f t="shared" si="1"/>
        <v>66173.495702276647</v>
      </c>
      <c r="C10" s="29">
        <f>IF(B10&lt;1,0,INPUTS!$K$25)</f>
        <v>592.35300840220589</v>
      </c>
      <c r="D10" s="29">
        <f>B10*INPUTS!$D$6/12</f>
        <v>358.43976838733187</v>
      </c>
      <c r="E10" s="29">
        <f t="shared" si="2"/>
        <v>233.91324001487402</v>
      </c>
      <c r="F10" s="29">
        <f t="shared" si="0"/>
        <v>65939.582462261766</v>
      </c>
    </row>
    <row r="11" spans="1:19" x14ac:dyDescent="0.25">
      <c r="A11" s="28">
        <v>10</v>
      </c>
      <c r="B11" s="29">
        <f t="shared" si="1"/>
        <v>65939.582462261766</v>
      </c>
      <c r="C11" s="29">
        <f>IF(B11&lt;1,0,INPUTS!$K$25)</f>
        <v>592.35300840220589</v>
      </c>
      <c r="D11" s="29">
        <f>B11*INPUTS!$D$6/12</f>
        <v>357.17273833725125</v>
      </c>
      <c r="E11" s="29">
        <f t="shared" si="2"/>
        <v>235.18027006495464</v>
      </c>
      <c r="F11" s="29">
        <f t="shared" si="0"/>
        <v>65704.402192196809</v>
      </c>
      <c r="H11" s="24" t="s">
        <v>99</v>
      </c>
    </row>
    <row r="12" spans="1:19" x14ac:dyDescent="0.25">
      <c r="A12" s="28">
        <v>11</v>
      </c>
      <c r="B12" s="29">
        <f t="shared" si="1"/>
        <v>65704.402192196809</v>
      </c>
      <c r="C12" s="29">
        <f>IF(B12&lt;1,0,INPUTS!$K$25)</f>
        <v>592.35300840220589</v>
      </c>
      <c r="D12" s="29">
        <f>B12*INPUTS!$D$6/12</f>
        <v>355.89884520773268</v>
      </c>
      <c r="E12" s="29">
        <f t="shared" si="2"/>
        <v>236.45416319447321</v>
      </c>
      <c r="F12" s="29">
        <f t="shared" si="0"/>
        <v>65467.948029002335</v>
      </c>
      <c r="J12" s="24" t="s">
        <v>66</v>
      </c>
      <c r="K12" s="24" t="s">
        <v>67</v>
      </c>
      <c r="L12" s="24" t="s">
        <v>68</v>
      </c>
      <c r="M12" s="24" t="s">
        <v>69</v>
      </c>
      <c r="N12" s="24" t="s">
        <v>70</v>
      </c>
      <c r="O12" s="24" t="s">
        <v>71</v>
      </c>
      <c r="P12" s="24" t="s">
        <v>72</v>
      </c>
      <c r="Q12" s="24" t="s">
        <v>73</v>
      </c>
      <c r="R12" s="24" t="s">
        <v>74</v>
      </c>
      <c r="S12" s="24" t="s">
        <v>75</v>
      </c>
    </row>
    <row r="13" spans="1:19" x14ac:dyDescent="0.25">
      <c r="A13" s="28">
        <v>12</v>
      </c>
      <c r="B13" s="29">
        <f t="shared" si="1"/>
        <v>65467.948029002335</v>
      </c>
      <c r="C13" s="29">
        <f>IF(B13&lt;1,0,INPUTS!$K$25)</f>
        <v>592.35300840220589</v>
      </c>
      <c r="D13" s="29">
        <f>B13*INPUTS!$D$6/12</f>
        <v>354.61805182376264</v>
      </c>
      <c r="E13" s="29">
        <f t="shared" si="2"/>
        <v>237.73495657844325</v>
      </c>
      <c r="F13" s="29">
        <f t="shared" si="0"/>
        <v>65230.213072423889</v>
      </c>
      <c r="H13" s="24" t="s">
        <v>100</v>
      </c>
      <c r="J13" s="25">
        <f>INPUTS!D4</f>
        <v>85000</v>
      </c>
      <c r="K13" s="25">
        <f>J13*(1+INPUTS!$D$30)</f>
        <v>85000</v>
      </c>
      <c r="L13" s="25">
        <f>K13*(1+INPUTS!$D$30)</f>
        <v>85000</v>
      </c>
      <c r="M13" s="25">
        <f>L13*(1+INPUTS!$D$30)</f>
        <v>85000</v>
      </c>
      <c r="N13" s="25">
        <f>M13*(1+INPUTS!$D$30)</f>
        <v>85000</v>
      </c>
      <c r="O13" s="25">
        <f>N13*(1+INPUTS!$D$30)</f>
        <v>85000</v>
      </c>
      <c r="P13" s="25">
        <f>O13*(1+INPUTS!$D$30)</f>
        <v>85000</v>
      </c>
      <c r="Q13" s="25">
        <f>P13*(1+INPUTS!$D$30)</f>
        <v>85000</v>
      </c>
      <c r="R13" s="25">
        <f>Q13*(1+INPUTS!$D$30)</f>
        <v>85000</v>
      </c>
      <c r="S13" s="25">
        <f>R13*(1+INPUTS!$D$30)</f>
        <v>85000</v>
      </c>
    </row>
    <row r="14" spans="1:19" x14ac:dyDescent="0.25">
      <c r="A14" s="28">
        <v>13</v>
      </c>
      <c r="B14" s="29">
        <f t="shared" si="1"/>
        <v>65230.213072423889</v>
      </c>
      <c r="C14" s="29">
        <f>IF(B14&lt;1,0,INPUTS!$K$25)</f>
        <v>592.35300840220589</v>
      </c>
      <c r="D14" s="29">
        <f>B14*INPUTS!$D$6/12</f>
        <v>353.33032080896277</v>
      </c>
      <c r="E14" s="29">
        <f t="shared" si="2"/>
        <v>239.02268759324312</v>
      </c>
      <c r="F14" s="29">
        <f t="shared" si="0"/>
        <v>64991.190384830647</v>
      </c>
    </row>
    <row r="15" spans="1:19" x14ac:dyDescent="0.25">
      <c r="A15" s="28">
        <v>14</v>
      </c>
      <c r="B15" s="29">
        <f t="shared" si="1"/>
        <v>64991.190384830647</v>
      </c>
      <c r="C15" s="29">
        <f>IF(B15&lt;1,0,INPUTS!$K$25)</f>
        <v>592.35300840220589</v>
      </c>
      <c r="D15" s="29">
        <f>B15*INPUTS!$D$6/12</f>
        <v>352.03561458449934</v>
      </c>
      <c r="E15" s="29">
        <f t="shared" si="2"/>
        <v>240.31739381770655</v>
      </c>
      <c r="F15" s="29">
        <f t="shared" si="0"/>
        <v>64750.87299101294</v>
      </c>
    </row>
    <row r="16" spans="1:19" x14ac:dyDescent="0.25">
      <c r="A16" s="28">
        <v>15</v>
      </c>
      <c r="B16" s="29">
        <f t="shared" si="1"/>
        <v>64750.87299101294</v>
      </c>
      <c r="C16" s="29">
        <f>IF(B16&lt;1,0,INPUTS!$K$25)</f>
        <v>592.35300840220589</v>
      </c>
      <c r="D16" s="29">
        <f>B16*INPUTS!$D$6/12</f>
        <v>350.7338953679868</v>
      </c>
      <c r="E16" s="29">
        <f t="shared" si="2"/>
        <v>241.61911303421908</v>
      </c>
      <c r="F16" s="29">
        <f t="shared" si="0"/>
        <v>64509.253877978721</v>
      </c>
      <c r="H16" s="24" t="s">
        <v>101</v>
      </c>
    </row>
    <row r="17" spans="1:19" x14ac:dyDescent="0.25">
      <c r="A17" s="28">
        <v>16</v>
      </c>
      <c r="B17" s="29">
        <f t="shared" si="1"/>
        <v>64509.253877978721</v>
      </c>
      <c r="C17" s="29">
        <f>IF(B17&lt;1,0,INPUTS!$K$25)</f>
        <v>592.35300840220589</v>
      </c>
      <c r="D17" s="29">
        <f>B17*INPUTS!$D$6/12</f>
        <v>349.42512517238475</v>
      </c>
      <c r="E17" s="29">
        <f t="shared" si="2"/>
        <v>242.92788322982113</v>
      </c>
      <c r="F17" s="29">
        <f t="shared" si="0"/>
        <v>64266.325994748899</v>
      </c>
      <c r="J17" s="24" t="s">
        <v>66</v>
      </c>
      <c r="K17" s="24" t="s">
        <v>67</v>
      </c>
      <c r="L17" s="24" t="s">
        <v>68</v>
      </c>
      <c r="M17" s="24" t="s">
        <v>69</v>
      </c>
      <c r="N17" s="24" t="s">
        <v>70</v>
      </c>
      <c r="O17" s="24" t="s">
        <v>71</v>
      </c>
      <c r="P17" s="24" t="s">
        <v>72</v>
      </c>
      <c r="Q17" s="24" t="s">
        <v>73</v>
      </c>
      <c r="R17" s="24" t="s">
        <v>74</v>
      </c>
      <c r="S17" s="24" t="s">
        <v>75</v>
      </c>
    </row>
    <row r="18" spans="1:19" x14ac:dyDescent="0.25">
      <c r="A18" s="28">
        <v>17</v>
      </c>
      <c r="B18" s="29">
        <f t="shared" si="1"/>
        <v>64266.325994748899</v>
      </c>
      <c r="C18" s="29">
        <f>IF(B18&lt;1,0,INPUTS!$K$25)</f>
        <v>592.35300840220589</v>
      </c>
      <c r="D18" s="29">
        <f>B18*INPUTS!$D$6/12</f>
        <v>348.1092658048899</v>
      </c>
      <c r="E18" s="29">
        <f t="shared" si="2"/>
        <v>244.24374259731599</v>
      </c>
      <c r="F18" s="29">
        <f t="shared" si="0"/>
        <v>64022.08225215158</v>
      </c>
      <c r="H18" s="24" t="s">
        <v>103</v>
      </c>
      <c r="J18" s="41">
        <f>J13-J6</f>
        <v>19769.786927576111</v>
      </c>
      <c r="K18" s="41">
        <f t="shared" ref="K18:S18" si="5">K13-K6</f>
        <v>22725.071615344415</v>
      </c>
      <c r="L18" s="41">
        <f t="shared" si="5"/>
        <v>25878.277191847323</v>
      </c>
      <c r="M18" s="41">
        <f t="shared" si="5"/>
        <v>29242.658785553373</v>
      </c>
      <c r="N18" s="41">
        <f t="shared" si="5"/>
        <v>32832.359245433181</v>
      </c>
      <c r="O18" s="41">
        <f t="shared" si="5"/>
        <v>36662.468593245518</v>
      </c>
      <c r="P18" s="41">
        <f t="shared" si="5"/>
        <v>40749.087457453126</v>
      </c>
      <c r="Q18" s="41">
        <f t="shared" si="5"/>
        <v>45109.394755425245</v>
      </c>
      <c r="R18" s="41">
        <f t="shared" si="5"/>
        <v>49761.719908442756</v>
      </c>
      <c r="S18" s="41">
        <f t="shared" si="5"/>
        <v>54725.619893075869</v>
      </c>
    </row>
    <row r="19" spans="1:19" x14ac:dyDescent="0.25">
      <c r="A19" s="28">
        <v>18</v>
      </c>
      <c r="B19" s="29">
        <f t="shared" si="1"/>
        <v>64022.08225215158</v>
      </c>
      <c r="C19" s="29">
        <f>IF(B19&lt;1,0,INPUTS!$K$25)</f>
        <v>592.35300840220589</v>
      </c>
      <c r="D19" s="29">
        <f>B19*INPUTS!$D$6/12</f>
        <v>346.78627886582109</v>
      </c>
      <c r="E19" s="29">
        <f t="shared" si="2"/>
        <v>245.5667295363848</v>
      </c>
      <c r="F19" s="29">
        <f t="shared" si="0"/>
        <v>63776.515522615198</v>
      </c>
      <c r="H19" s="82" t="s">
        <v>106</v>
      </c>
      <c r="I19" s="82"/>
      <c r="J19" s="39">
        <f>J18/J13</f>
        <v>0.23258572855971896</v>
      </c>
      <c r="K19" s="39">
        <f t="shared" ref="K19:S19" si="6">K18/K13</f>
        <v>0.26735378370993429</v>
      </c>
      <c r="L19" s="39">
        <f t="shared" si="6"/>
        <v>0.30445031990408616</v>
      </c>
      <c r="M19" s="39">
        <f t="shared" si="6"/>
        <v>0.34403127983003967</v>
      </c>
      <c r="N19" s="39">
        <f t="shared" si="6"/>
        <v>0.3862630499462727</v>
      </c>
      <c r="O19" s="39">
        <f t="shared" si="6"/>
        <v>0.43132315992053549</v>
      </c>
      <c r="P19" s="39">
        <f t="shared" si="6"/>
        <v>0.47940102891121322</v>
      </c>
      <c r="Q19" s="39">
        <f t="shared" si="6"/>
        <v>0.53069876182853226</v>
      </c>
      <c r="R19" s="39">
        <f t="shared" si="6"/>
        <v>0.58543199892285591</v>
      </c>
      <c r="S19" s="39">
        <f t="shared" si="6"/>
        <v>0.64383082227148081</v>
      </c>
    </row>
    <row r="20" spans="1:19" x14ac:dyDescent="0.25">
      <c r="A20" s="28">
        <v>19</v>
      </c>
      <c r="B20" s="29">
        <f t="shared" si="1"/>
        <v>63776.515522615198</v>
      </c>
      <c r="C20" s="29">
        <f>IF(B20&lt;1,0,INPUTS!$K$25)</f>
        <v>592.35300840220589</v>
      </c>
      <c r="D20" s="29">
        <f>B20*INPUTS!$D$6/12</f>
        <v>345.45612574749902</v>
      </c>
      <c r="E20" s="29">
        <f t="shared" si="2"/>
        <v>246.89688265470687</v>
      </c>
      <c r="F20" s="29">
        <f t="shared" si="0"/>
        <v>63529.618639960492</v>
      </c>
    </row>
    <row r="21" spans="1:19" x14ac:dyDescent="0.25">
      <c r="A21" s="28">
        <v>20</v>
      </c>
      <c r="B21" s="29">
        <f t="shared" si="1"/>
        <v>63529.618639960492</v>
      </c>
      <c r="C21" s="29">
        <f>IF(B21&lt;1,0,INPUTS!$K$25)</f>
        <v>592.35300840220589</v>
      </c>
      <c r="D21" s="29">
        <f>B21*INPUTS!$D$6/12</f>
        <v>344.11876763311938</v>
      </c>
      <c r="E21" s="29">
        <f t="shared" si="2"/>
        <v>248.23424076908651</v>
      </c>
      <c r="F21" s="29">
        <f t="shared" si="0"/>
        <v>63281.384399191404</v>
      </c>
      <c r="H21" s="24" t="s">
        <v>102</v>
      </c>
      <c r="J21" s="41">
        <f>J18/INPUTS!$L$5</f>
        <v>4942.4467318940278</v>
      </c>
      <c r="K21" s="41">
        <f>K18/INPUTS!$L$5</f>
        <v>5681.2679038361039</v>
      </c>
      <c r="L21" s="41">
        <f>L18/INPUTS!$L$5</f>
        <v>6469.5692979618307</v>
      </c>
      <c r="M21" s="41">
        <f>M18/INPUTS!$L$5</f>
        <v>7310.6646963883431</v>
      </c>
      <c r="N21" s="41">
        <f>N18/INPUTS!$L$5</f>
        <v>8208.0898113582953</v>
      </c>
      <c r="O21" s="41">
        <f>O18/INPUTS!$L$5</f>
        <v>9165.6171483113794</v>
      </c>
      <c r="P21" s="41">
        <f>P18/INPUTS!$L$5</f>
        <v>10187.271864363282</v>
      </c>
      <c r="Q21" s="41">
        <f>Q18/INPUTS!$L$5</f>
        <v>11277.348688856311</v>
      </c>
      <c r="R21" s="41">
        <f>R18/INPUTS!$L$5</f>
        <v>12440.429977110689</v>
      </c>
      <c r="S21" s="41">
        <f>S18/INPUTS!$L$5</f>
        <v>13681.404973268967</v>
      </c>
    </row>
    <row r="22" spans="1:19" x14ac:dyDescent="0.25">
      <c r="A22" s="28">
        <v>21</v>
      </c>
      <c r="B22" s="29">
        <f t="shared" si="1"/>
        <v>63281.384399191404</v>
      </c>
      <c r="C22" s="29">
        <f>IF(B22&lt;1,0,INPUTS!$K$25)</f>
        <v>592.35300840220589</v>
      </c>
      <c r="D22" s="29">
        <f>B22*INPUTS!$D$6/12</f>
        <v>342.77416549562008</v>
      </c>
      <c r="E22" s="29">
        <f t="shared" si="2"/>
        <v>249.57884290658581</v>
      </c>
      <c r="F22" s="29">
        <f t="shared" si="0"/>
        <v>63031.805556284817</v>
      </c>
    </row>
    <row r="23" spans="1:19" x14ac:dyDescent="0.25">
      <c r="A23" s="28">
        <v>22</v>
      </c>
      <c r="B23" s="29">
        <f t="shared" si="1"/>
        <v>63031.805556284817</v>
      </c>
      <c r="C23" s="29">
        <f>IF(B23&lt;1,0,INPUTS!$K$25)</f>
        <v>592.35300840220589</v>
      </c>
      <c r="D23" s="29">
        <f>B23*INPUTS!$D$6/12</f>
        <v>341.42228009654281</v>
      </c>
      <c r="E23" s="29">
        <f t="shared" si="2"/>
        <v>250.93072830566308</v>
      </c>
      <c r="F23" s="29">
        <f t="shared" si="0"/>
        <v>62780.874827979154</v>
      </c>
    </row>
    <row r="24" spans="1:19" x14ac:dyDescent="0.25">
      <c r="A24" s="28">
        <v>23</v>
      </c>
      <c r="B24" s="29">
        <f t="shared" si="1"/>
        <v>62780.874827979154</v>
      </c>
      <c r="C24" s="29">
        <f>IF(B24&lt;1,0,INPUTS!$K$25)</f>
        <v>592.35300840220589</v>
      </c>
      <c r="D24" s="29">
        <f>B24*INPUTS!$D$6/12</f>
        <v>340.06307198488713</v>
      </c>
      <c r="E24" s="29">
        <f t="shared" si="2"/>
        <v>252.28993641731876</v>
      </c>
      <c r="F24" s="29">
        <f t="shared" si="0"/>
        <v>62528.584891561834</v>
      </c>
    </row>
    <row r="25" spans="1:19" x14ac:dyDescent="0.25">
      <c r="A25" s="28">
        <v>24</v>
      </c>
      <c r="B25" s="29">
        <f t="shared" si="1"/>
        <v>62528.584891561834</v>
      </c>
      <c r="C25" s="29">
        <f>IF(B25&lt;1,0,INPUTS!$K$25)</f>
        <v>592.35300840220589</v>
      </c>
      <c r="D25" s="29">
        <f>B25*INPUTS!$D$6/12</f>
        <v>338.69650149595992</v>
      </c>
      <c r="E25" s="29">
        <f t="shared" si="2"/>
        <v>253.65650690624597</v>
      </c>
      <c r="F25" s="29">
        <f t="shared" si="0"/>
        <v>62274.928384655585</v>
      </c>
    </row>
    <row r="26" spans="1:19" x14ac:dyDescent="0.25">
      <c r="A26" s="28">
        <v>25</v>
      </c>
      <c r="B26" s="29">
        <f t="shared" si="1"/>
        <v>62274.928384655585</v>
      </c>
      <c r="C26" s="29">
        <f>IF(B26&lt;1,0,INPUTS!$K$25)</f>
        <v>592.35300840220589</v>
      </c>
      <c r="D26" s="29">
        <f>B26*INPUTS!$D$6/12</f>
        <v>337.32252875021777</v>
      </c>
      <c r="E26" s="29">
        <f t="shared" si="2"/>
        <v>255.03047965198812</v>
      </c>
      <c r="F26" s="29">
        <f t="shared" si="0"/>
        <v>62019.8979050036</v>
      </c>
    </row>
    <row r="27" spans="1:19" x14ac:dyDescent="0.25">
      <c r="A27" s="28">
        <v>26</v>
      </c>
      <c r="B27" s="29">
        <f t="shared" si="1"/>
        <v>62019.8979050036</v>
      </c>
      <c r="C27" s="29">
        <f>IF(B27&lt;1,0,INPUTS!$K$25)</f>
        <v>592.35300840220589</v>
      </c>
      <c r="D27" s="29">
        <f>B27*INPUTS!$D$6/12</f>
        <v>335.94111365210284</v>
      </c>
      <c r="E27" s="29">
        <f t="shared" si="2"/>
        <v>256.41189475010304</v>
      </c>
      <c r="F27" s="29">
        <f t="shared" si="0"/>
        <v>61763.486010253495</v>
      </c>
    </row>
    <row r="28" spans="1:19" x14ac:dyDescent="0.25">
      <c r="A28" s="28">
        <v>27</v>
      </c>
      <c r="B28" s="29">
        <f t="shared" si="1"/>
        <v>61763.486010253495</v>
      </c>
      <c r="C28" s="29">
        <f>IF(B28&lt;1,0,INPUTS!$K$25)</f>
        <v>592.35300840220589</v>
      </c>
      <c r="D28" s="29">
        <f>B28*INPUTS!$D$6/12</f>
        <v>334.55221588887309</v>
      </c>
      <c r="E28" s="29">
        <f t="shared" si="2"/>
        <v>257.80079251333279</v>
      </c>
      <c r="F28" s="29">
        <f t="shared" si="0"/>
        <v>61505.68521774016</v>
      </c>
    </row>
    <row r="29" spans="1:19" x14ac:dyDescent="0.25">
      <c r="A29" s="28">
        <v>28</v>
      </c>
      <c r="B29" s="29">
        <f t="shared" si="1"/>
        <v>61505.68521774016</v>
      </c>
      <c r="C29" s="29">
        <f>IF(B29&lt;1,0,INPUTS!$K$25)</f>
        <v>592.35300840220589</v>
      </c>
      <c r="D29" s="29">
        <f>B29*INPUTS!$D$6/12</f>
        <v>333.15579492942589</v>
      </c>
      <c r="E29" s="29">
        <f t="shared" si="2"/>
        <v>259.19721347277999</v>
      </c>
      <c r="F29" s="29">
        <f t="shared" si="0"/>
        <v>61246.488004267383</v>
      </c>
    </row>
    <row r="30" spans="1:19" x14ac:dyDescent="0.25">
      <c r="A30" s="28">
        <v>29</v>
      </c>
      <c r="B30" s="29">
        <f t="shared" si="1"/>
        <v>61246.488004267383</v>
      </c>
      <c r="C30" s="29">
        <f>IF(B30&lt;1,0,INPUTS!$K$25)</f>
        <v>592.35300840220589</v>
      </c>
      <c r="D30" s="29">
        <f>B30*INPUTS!$D$6/12</f>
        <v>331.75181002311501</v>
      </c>
      <c r="E30" s="29">
        <f t="shared" si="2"/>
        <v>260.60119837909087</v>
      </c>
      <c r="F30" s="29">
        <f t="shared" si="0"/>
        <v>60985.886805888294</v>
      </c>
    </row>
    <row r="31" spans="1:19" x14ac:dyDescent="0.25">
      <c r="A31" s="28">
        <v>30</v>
      </c>
      <c r="B31" s="29">
        <f t="shared" si="1"/>
        <v>60985.886805888294</v>
      </c>
      <c r="C31" s="29">
        <f>IF(B31&lt;1,0,INPUTS!$K$25)</f>
        <v>592.35300840220589</v>
      </c>
      <c r="D31" s="29">
        <f>B31*INPUTS!$D$6/12</f>
        <v>330.34022019856161</v>
      </c>
      <c r="E31" s="29">
        <f t="shared" si="2"/>
        <v>262.01278820364428</v>
      </c>
      <c r="F31" s="29">
        <f t="shared" si="0"/>
        <v>60723.874017684648</v>
      </c>
    </row>
    <row r="32" spans="1:19" x14ac:dyDescent="0.25">
      <c r="A32" s="28">
        <v>31</v>
      </c>
      <c r="B32" s="29">
        <f t="shared" si="1"/>
        <v>60723.874017684648</v>
      </c>
      <c r="C32" s="29">
        <f>IF(B32&lt;1,0,INPUTS!$K$25)</f>
        <v>592.35300840220589</v>
      </c>
      <c r="D32" s="29">
        <f>B32*INPUTS!$D$6/12</f>
        <v>328.92098426245849</v>
      </c>
      <c r="E32" s="29">
        <f t="shared" si="2"/>
        <v>263.4320241397474</v>
      </c>
      <c r="F32" s="29">
        <f t="shared" si="0"/>
        <v>60460.441993544897</v>
      </c>
    </row>
    <row r="33" spans="1:6" x14ac:dyDescent="0.25">
      <c r="A33" s="28">
        <v>32</v>
      </c>
      <c r="B33" s="29">
        <f t="shared" si="1"/>
        <v>60460.441993544897</v>
      </c>
      <c r="C33" s="29">
        <f>IF(B33&lt;1,0,INPUTS!$K$25)</f>
        <v>592.35300840220589</v>
      </c>
      <c r="D33" s="29">
        <f>B33*INPUTS!$D$6/12</f>
        <v>327.4940607983682</v>
      </c>
      <c r="E33" s="29">
        <f t="shared" si="2"/>
        <v>264.85894760383769</v>
      </c>
      <c r="F33" s="29">
        <f t="shared" si="0"/>
        <v>60195.583045941057</v>
      </c>
    </row>
    <row r="34" spans="1:6" x14ac:dyDescent="0.25">
      <c r="A34" s="28">
        <v>33</v>
      </c>
      <c r="B34" s="29">
        <f t="shared" si="1"/>
        <v>60195.583045941057</v>
      </c>
      <c r="C34" s="29">
        <f>IF(B34&lt;1,0,INPUTS!$K$25)</f>
        <v>592.35300840220589</v>
      </c>
      <c r="D34" s="29">
        <f>B34*INPUTS!$D$6/12</f>
        <v>326.05940816551407</v>
      </c>
      <c r="E34" s="29">
        <f t="shared" si="2"/>
        <v>266.29360023669182</v>
      </c>
      <c r="F34" s="29">
        <f t="shared" si="0"/>
        <v>59929.289445704366</v>
      </c>
    </row>
    <row r="35" spans="1:6" x14ac:dyDescent="0.25">
      <c r="A35" s="28">
        <v>34</v>
      </c>
      <c r="B35" s="29">
        <f t="shared" si="1"/>
        <v>59929.289445704366</v>
      </c>
      <c r="C35" s="29">
        <f>IF(B35&lt;1,0,INPUTS!$K$25)</f>
        <v>592.35300840220589</v>
      </c>
      <c r="D35" s="29">
        <f>B35*INPUTS!$D$6/12</f>
        <v>324.61698449756534</v>
      </c>
      <c r="E35" s="29">
        <f t="shared" si="2"/>
        <v>267.73602390464055</v>
      </c>
      <c r="F35" s="29">
        <f t="shared" si="0"/>
        <v>59661.553421799726</v>
      </c>
    </row>
    <row r="36" spans="1:6" x14ac:dyDescent="0.25">
      <c r="A36" s="28">
        <v>35</v>
      </c>
      <c r="B36" s="29">
        <f t="shared" si="1"/>
        <v>59661.553421799726</v>
      </c>
      <c r="C36" s="29">
        <f>IF(B36&lt;1,0,INPUTS!$K$25)</f>
        <v>592.35300840220589</v>
      </c>
      <c r="D36" s="29">
        <f>B36*INPUTS!$D$6/12</f>
        <v>323.1667477014152</v>
      </c>
      <c r="E36" s="29">
        <f t="shared" si="2"/>
        <v>269.18626070079068</v>
      </c>
      <c r="F36" s="29">
        <f t="shared" si="0"/>
        <v>59392.367161098933</v>
      </c>
    </row>
    <row r="37" spans="1:6" x14ac:dyDescent="0.25">
      <c r="A37" s="28">
        <v>36</v>
      </c>
      <c r="B37" s="29">
        <f t="shared" si="1"/>
        <v>59392.367161098933</v>
      </c>
      <c r="C37" s="29">
        <f>IF(B37&lt;1,0,INPUTS!$K$25)</f>
        <v>592.35300840220589</v>
      </c>
      <c r="D37" s="29">
        <f>B37*INPUTS!$D$6/12</f>
        <v>321.70865545595257</v>
      </c>
      <c r="E37" s="29">
        <f t="shared" si="2"/>
        <v>270.64435294625332</v>
      </c>
      <c r="F37" s="29">
        <f t="shared" si="0"/>
        <v>59121.722808152677</v>
      </c>
    </row>
    <row r="38" spans="1:6" x14ac:dyDescent="0.25">
      <c r="A38" s="28">
        <v>37</v>
      </c>
      <c r="B38" s="29">
        <f t="shared" si="1"/>
        <v>59121.722808152677</v>
      </c>
      <c r="C38" s="29">
        <f>IF(B38&lt;1,0,INPUTS!$K$25)</f>
        <v>592.35300840220589</v>
      </c>
      <c r="D38" s="29">
        <f>B38*INPUTS!$D$6/12</f>
        <v>320.242665210827</v>
      </c>
      <c r="E38" s="29">
        <f t="shared" si="2"/>
        <v>272.11034319137889</v>
      </c>
      <c r="F38" s="29">
        <f t="shared" si="0"/>
        <v>58849.612464961298</v>
      </c>
    </row>
    <row r="39" spans="1:6" x14ac:dyDescent="0.25">
      <c r="A39" s="28">
        <v>38</v>
      </c>
      <c r="B39" s="29">
        <f t="shared" si="1"/>
        <v>58849.612464961298</v>
      </c>
      <c r="C39" s="29">
        <f>IF(B39&lt;1,0,INPUTS!$K$25)</f>
        <v>592.35300840220589</v>
      </c>
      <c r="D39" s="29">
        <f>B39*INPUTS!$D$6/12</f>
        <v>318.76873418520705</v>
      </c>
      <c r="E39" s="29">
        <f t="shared" si="2"/>
        <v>273.58427421699884</v>
      </c>
      <c r="F39" s="29">
        <f t="shared" si="0"/>
        <v>58576.028190744299</v>
      </c>
    </row>
    <row r="40" spans="1:6" x14ac:dyDescent="0.25">
      <c r="A40" s="28">
        <v>39</v>
      </c>
      <c r="B40" s="29">
        <f t="shared" si="1"/>
        <v>58576.028190744299</v>
      </c>
      <c r="C40" s="29">
        <f>IF(B40&lt;1,0,INPUTS!$K$25)</f>
        <v>592.35300840220589</v>
      </c>
      <c r="D40" s="29">
        <f>B40*INPUTS!$D$6/12</f>
        <v>317.28681936653163</v>
      </c>
      <c r="E40" s="29">
        <f t="shared" si="2"/>
        <v>275.06618903567426</v>
      </c>
      <c r="F40" s="29">
        <f t="shared" si="0"/>
        <v>58300.962001708627</v>
      </c>
    </row>
    <row r="41" spans="1:6" x14ac:dyDescent="0.25">
      <c r="A41" s="28">
        <v>40</v>
      </c>
      <c r="B41" s="29">
        <f t="shared" si="1"/>
        <v>58300.962001708627</v>
      </c>
      <c r="C41" s="29">
        <f>IF(B41&lt;1,0,INPUTS!$K$25)</f>
        <v>592.35300840220589</v>
      </c>
      <c r="D41" s="29">
        <f>B41*INPUTS!$D$6/12</f>
        <v>315.79687750925507</v>
      </c>
      <c r="E41" s="29">
        <f t="shared" si="2"/>
        <v>276.55613089295082</v>
      </c>
      <c r="F41" s="29">
        <f t="shared" si="0"/>
        <v>58024.405870815674</v>
      </c>
    </row>
    <row r="42" spans="1:6" x14ac:dyDescent="0.25">
      <c r="A42" s="28">
        <v>41</v>
      </c>
      <c r="B42" s="29">
        <f t="shared" si="1"/>
        <v>58024.405870815674</v>
      </c>
      <c r="C42" s="29">
        <f>IF(B42&lt;1,0,INPUTS!$K$25)</f>
        <v>592.35300840220589</v>
      </c>
      <c r="D42" s="29">
        <f>B42*INPUTS!$D$6/12</f>
        <v>314.29886513358491</v>
      </c>
      <c r="E42" s="29">
        <f t="shared" si="2"/>
        <v>278.05414326862098</v>
      </c>
      <c r="F42" s="29">
        <f t="shared" si="0"/>
        <v>57746.351727547051</v>
      </c>
    </row>
    <row r="43" spans="1:6" x14ac:dyDescent="0.25">
      <c r="A43" s="28">
        <v>42</v>
      </c>
      <c r="B43" s="29">
        <f t="shared" si="1"/>
        <v>57746.351727547051</v>
      </c>
      <c r="C43" s="29">
        <f>IF(B43&lt;1,0,INPUTS!$K$25)</f>
        <v>592.35300840220589</v>
      </c>
      <c r="D43" s="29">
        <f>B43*INPUTS!$D$6/12</f>
        <v>312.79273852421323</v>
      </c>
      <c r="E43" s="29">
        <f t="shared" si="2"/>
        <v>279.56026987799265</v>
      </c>
      <c r="F43" s="29">
        <f t="shared" si="0"/>
        <v>57466.79145766906</v>
      </c>
    </row>
    <row r="44" spans="1:6" x14ac:dyDescent="0.25">
      <c r="A44" s="28">
        <v>43</v>
      </c>
      <c r="B44" s="29">
        <f t="shared" si="1"/>
        <v>57466.79145766906</v>
      </c>
      <c r="C44" s="29">
        <f>IF(B44&lt;1,0,INPUTS!$K$25)</f>
        <v>592.35300840220589</v>
      </c>
      <c r="D44" s="29">
        <f>B44*INPUTS!$D$6/12</f>
        <v>311.27845372904073</v>
      </c>
      <c r="E44" s="29">
        <f t="shared" si="2"/>
        <v>281.07455467316515</v>
      </c>
      <c r="F44" s="29">
        <f t="shared" si="0"/>
        <v>57185.716902995897</v>
      </c>
    </row>
    <row r="45" spans="1:6" x14ac:dyDescent="0.25">
      <c r="A45" s="28">
        <v>44</v>
      </c>
      <c r="B45" s="29">
        <f t="shared" si="1"/>
        <v>57185.716902995897</v>
      </c>
      <c r="C45" s="29">
        <f>IF(B45&lt;1,0,INPUTS!$K$25)</f>
        <v>592.35300840220589</v>
      </c>
      <c r="D45" s="29">
        <f>B45*INPUTS!$D$6/12</f>
        <v>309.75596655789445</v>
      </c>
      <c r="E45" s="29">
        <f t="shared" si="2"/>
        <v>282.59704184431143</v>
      </c>
      <c r="F45" s="29">
        <f t="shared" si="0"/>
        <v>56903.119861151587</v>
      </c>
    </row>
    <row r="46" spans="1:6" x14ac:dyDescent="0.25">
      <c r="A46" s="28">
        <v>45</v>
      </c>
      <c r="B46" s="29">
        <f t="shared" si="1"/>
        <v>56903.119861151587</v>
      </c>
      <c r="C46" s="29">
        <f>IF(B46&lt;1,0,INPUTS!$K$25)</f>
        <v>592.35300840220589</v>
      </c>
      <c r="D46" s="29">
        <f>B46*INPUTS!$D$6/12</f>
        <v>308.22523258123778</v>
      </c>
      <c r="E46" s="29">
        <f t="shared" si="2"/>
        <v>284.12777582096811</v>
      </c>
      <c r="F46" s="29">
        <f t="shared" si="0"/>
        <v>56618.992085330618</v>
      </c>
    </row>
    <row r="47" spans="1:6" x14ac:dyDescent="0.25">
      <c r="A47" s="28">
        <v>46</v>
      </c>
      <c r="B47" s="29">
        <f t="shared" si="1"/>
        <v>56618.992085330618</v>
      </c>
      <c r="C47" s="29">
        <f>IF(B47&lt;1,0,INPUTS!$K$25)</f>
        <v>592.35300840220589</v>
      </c>
      <c r="D47" s="29">
        <f>B47*INPUTS!$D$6/12</f>
        <v>306.68620712887417</v>
      </c>
      <c r="E47" s="29">
        <f t="shared" si="2"/>
        <v>285.66680127333171</v>
      </c>
      <c r="F47" s="29">
        <f t="shared" si="0"/>
        <v>56333.325284057282</v>
      </c>
    </row>
    <row r="48" spans="1:6" x14ac:dyDescent="0.25">
      <c r="A48" s="28">
        <v>47</v>
      </c>
      <c r="B48" s="29">
        <f t="shared" si="1"/>
        <v>56333.325284057282</v>
      </c>
      <c r="C48" s="29">
        <f>IF(B48&lt;1,0,INPUTS!$K$25)</f>
        <v>592.35300840220589</v>
      </c>
      <c r="D48" s="29">
        <f>B48*INPUTS!$D$6/12</f>
        <v>305.13884528864361</v>
      </c>
      <c r="E48" s="29">
        <f t="shared" si="2"/>
        <v>287.21416311356228</v>
      </c>
      <c r="F48" s="29">
        <f t="shared" si="0"/>
        <v>56046.111120943722</v>
      </c>
    </row>
    <row r="49" spans="1:6" x14ac:dyDescent="0.25">
      <c r="A49" s="28">
        <v>48</v>
      </c>
      <c r="B49" s="29">
        <f t="shared" si="1"/>
        <v>56046.111120943722</v>
      </c>
      <c r="C49" s="29">
        <f>IF(B49&lt;1,0,INPUTS!$K$25)</f>
        <v>592.35300840220589</v>
      </c>
      <c r="D49" s="29">
        <f>B49*INPUTS!$D$6/12</f>
        <v>303.58310190511185</v>
      </c>
      <c r="E49" s="29">
        <f t="shared" si="2"/>
        <v>288.76990649709404</v>
      </c>
      <c r="F49" s="29">
        <f t="shared" si="0"/>
        <v>55757.341214446627</v>
      </c>
    </row>
    <row r="50" spans="1:6" x14ac:dyDescent="0.25">
      <c r="A50" s="28">
        <v>49</v>
      </c>
      <c r="B50" s="29">
        <f t="shared" si="1"/>
        <v>55757.341214446627</v>
      </c>
      <c r="C50" s="29">
        <f>IF(B50&lt;1,0,INPUTS!$K$25)</f>
        <v>592.35300840220589</v>
      </c>
      <c r="D50" s="29">
        <f>B50*INPUTS!$D$6/12</f>
        <v>302.01893157825259</v>
      </c>
      <c r="E50" s="29">
        <f t="shared" si="2"/>
        <v>290.3340768239533</v>
      </c>
      <c r="F50" s="29">
        <f t="shared" si="0"/>
        <v>55467.007137622677</v>
      </c>
    </row>
    <row r="51" spans="1:6" x14ac:dyDescent="0.25">
      <c r="A51" s="28">
        <v>50</v>
      </c>
      <c r="B51" s="29">
        <f t="shared" si="1"/>
        <v>55467.007137622677</v>
      </c>
      <c r="C51" s="29">
        <f>IF(B51&lt;1,0,INPUTS!$K$25)</f>
        <v>592.35300840220589</v>
      </c>
      <c r="D51" s="29">
        <f>B51*INPUTS!$D$6/12</f>
        <v>300.44628866212287</v>
      </c>
      <c r="E51" s="29">
        <f t="shared" si="2"/>
        <v>291.90671974008302</v>
      </c>
      <c r="F51" s="29">
        <f t="shared" si="0"/>
        <v>55175.100417882597</v>
      </c>
    </row>
    <row r="52" spans="1:6" x14ac:dyDescent="0.25">
      <c r="A52" s="28">
        <v>51</v>
      </c>
      <c r="B52" s="29">
        <f t="shared" si="1"/>
        <v>55175.100417882597</v>
      </c>
      <c r="C52" s="29">
        <f>IF(B52&lt;1,0,INPUTS!$K$25)</f>
        <v>592.35300840220589</v>
      </c>
      <c r="D52" s="29">
        <f>B52*INPUTS!$D$6/12</f>
        <v>298.86512726353072</v>
      </c>
      <c r="E52" s="29">
        <f t="shared" si="2"/>
        <v>293.48788113867516</v>
      </c>
      <c r="F52" s="29">
        <f t="shared" si="0"/>
        <v>54881.612536743924</v>
      </c>
    </row>
    <row r="53" spans="1:6" x14ac:dyDescent="0.25">
      <c r="A53" s="28">
        <v>52</v>
      </c>
      <c r="B53" s="29">
        <f t="shared" si="1"/>
        <v>54881.612536743924</v>
      </c>
      <c r="C53" s="29">
        <f>IF(B53&lt;1,0,INPUTS!$K$25)</f>
        <v>592.35300840220589</v>
      </c>
      <c r="D53" s="29">
        <f>B53*INPUTS!$D$6/12</f>
        <v>297.27540124069623</v>
      </c>
      <c r="E53" s="29">
        <f t="shared" si="2"/>
        <v>295.07760716150966</v>
      </c>
      <c r="F53" s="29">
        <f t="shared" si="0"/>
        <v>54586.534929582413</v>
      </c>
    </row>
    <row r="54" spans="1:6" x14ac:dyDescent="0.25">
      <c r="A54" s="28">
        <v>53</v>
      </c>
      <c r="B54" s="29">
        <f t="shared" si="1"/>
        <v>54586.534929582413</v>
      </c>
      <c r="C54" s="29">
        <f>IF(B54&lt;1,0,INPUTS!$K$25)</f>
        <v>592.35300840220589</v>
      </c>
      <c r="D54" s="29">
        <f>B54*INPUTS!$D$6/12</f>
        <v>295.67706420190473</v>
      </c>
      <c r="E54" s="29">
        <f t="shared" si="2"/>
        <v>296.67594420030116</v>
      </c>
      <c r="F54" s="29">
        <f t="shared" si="0"/>
        <v>54289.85898538211</v>
      </c>
    </row>
    <row r="55" spans="1:6" x14ac:dyDescent="0.25">
      <c r="A55" s="28">
        <v>54</v>
      </c>
      <c r="B55" s="29">
        <f t="shared" si="1"/>
        <v>54289.85898538211</v>
      </c>
      <c r="C55" s="29">
        <f>IF(B55&lt;1,0,INPUTS!$K$25)</f>
        <v>592.35300840220589</v>
      </c>
      <c r="D55" s="29">
        <f>B55*INPUTS!$D$6/12</f>
        <v>294.07006950415308</v>
      </c>
      <c r="E55" s="29">
        <f t="shared" si="2"/>
        <v>298.28293889805281</v>
      </c>
      <c r="F55" s="29">
        <f t="shared" si="0"/>
        <v>53991.576046484057</v>
      </c>
    </row>
    <row r="56" spans="1:6" x14ac:dyDescent="0.25">
      <c r="A56" s="28">
        <v>55</v>
      </c>
      <c r="B56" s="29">
        <f t="shared" si="1"/>
        <v>53991.576046484057</v>
      </c>
      <c r="C56" s="29">
        <f>IF(B56&lt;1,0,INPUTS!$K$25)</f>
        <v>592.35300840220589</v>
      </c>
      <c r="D56" s="29">
        <f>B56*INPUTS!$D$6/12</f>
        <v>292.45437025178865</v>
      </c>
      <c r="E56" s="29">
        <f t="shared" si="2"/>
        <v>299.89863815041724</v>
      </c>
      <c r="F56" s="29">
        <f t="shared" si="0"/>
        <v>53691.677408333642</v>
      </c>
    </row>
    <row r="57" spans="1:6" x14ac:dyDescent="0.25">
      <c r="A57" s="28">
        <v>56</v>
      </c>
      <c r="B57" s="29">
        <f t="shared" si="1"/>
        <v>53691.677408333642</v>
      </c>
      <c r="C57" s="29">
        <f>IF(B57&lt;1,0,INPUTS!$K$25)</f>
        <v>592.35300840220589</v>
      </c>
      <c r="D57" s="29">
        <f>B57*INPUTS!$D$6/12</f>
        <v>290.82991929514054</v>
      </c>
      <c r="E57" s="29">
        <f t="shared" si="2"/>
        <v>301.52308910706535</v>
      </c>
      <c r="F57" s="29">
        <f t="shared" si="0"/>
        <v>53390.154319226574</v>
      </c>
    </row>
    <row r="58" spans="1:6" x14ac:dyDescent="0.25">
      <c r="A58" s="28">
        <v>57</v>
      </c>
      <c r="B58" s="29">
        <f t="shared" si="1"/>
        <v>53390.154319226574</v>
      </c>
      <c r="C58" s="29">
        <f>IF(B58&lt;1,0,INPUTS!$K$25)</f>
        <v>592.35300840220589</v>
      </c>
      <c r="D58" s="29">
        <f>B58*INPUTS!$D$6/12</f>
        <v>289.19666922914399</v>
      </c>
      <c r="E58" s="29">
        <f t="shared" si="2"/>
        <v>303.15633917306189</v>
      </c>
      <c r="F58" s="29">
        <f t="shared" si="0"/>
        <v>53086.997980053515</v>
      </c>
    </row>
    <row r="59" spans="1:6" x14ac:dyDescent="0.25">
      <c r="A59" s="28">
        <v>58</v>
      </c>
      <c r="B59" s="29">
        <f t="shared" si="1"/>
        <v>53086.997980053515</v>
      </c>
      <c r="C59" s="29">
        <f>IF(B59&lt;1,0,INPUTS!$K$25)</f>
        <v>592.35300840220589</v>
      </c>
      <c r="D59" s="29">
        <f>B59*INPUTS!$D$6/12</f>
        <v>287.55457239195658</v>
      </c>
      <c r="E59" s="29">
        <f t="shared" si="2"/>
        <v>304.7984360102493</v>
      </c>
      <c r="F59" s="29">
        <f t="shared" si="0"/>
        <v>52782.199544043266</v>
      </c>
    </row>
    <row r="60" spans="1:6" x14ac:dyDescent="0.25">
      <c r="A60" s="28">
        <v>59</v>
      </c>
      <c r="B60" s="29">
        <f t="shared" si="1"/>
        <v>52782.199544043266</v>
      </c>
      <c r="C60" s="29">
        <f>IF(B60&lt;1,0,INPUTS!$K$25)</f>
        <v>592.35300840220589</v>
      </c>
      <c r="D60" s="29">
        <f>B60*INPUTS!$D$6/12</f>
        <v>285.9035808635677</v>
      </c>
      <c r="E60" s="29">
        <f t="shared" si="2"/>
        <v>306.44942753863819</v>
      </c>
      <c r="F60" s="29">
        <f t="shared" si="0"/>
        <v>52475.750116504627</v>
      </c>
    </row>
    <row r="61" spans="1:6" x14ac:dyDescent="0.25">
      <c r="A61" s="28">
        <v>60</v>
      </c>
      <c r="B61" s="29">
        <f t="shared" si="1"/>
        <v>52475.750116504627</v>
      </c>
      <c r="C61" s="29">
        <f>IF(B61&lt;1,0,INPUTS!$K$25)</f>
        <v>592.35300840220589</v>
      </c>
      <c r="D61" s="29">
        <f>B61*INPUTS!$D$6/12</f>
        <v>284.24364646440006</v>
      </c>
      <c r="E61" s="29">
        <f t="shared" si="2"/>
        <v>308.10936193780583</v>
      </c>
      <c r="F61" s="29">
        <f t="shared" si="0"/>
        <v>52167.640754566819</v>
      </c>
    </row>
    <row r="62" spans="1:6" x14ac:dyDescent="0.25">
      <c r="A62" s="28">
        <v>61</v>
      </c>
      <c r="B62" s="29">
        <f t="shared" si="1"/>
        <v>52167.640754566819</v>
      </c>
      <c r="C62" s="29">
        <f>IF(B62&lt;1,0,INPUTS!$K$25)</f>
        <v>592.35300840220589</v>
      </c>
      <c r="D62" s="29">
        <f>B62*INPUTS!$D$6/12</f>
        <v>282.57472075390359</v>
      </c>
      <c r="E62" s="29">
        <f t="shared" si="2"/>
        <v>309.7782876483023</v>
      </c>
      <c r="F62" s="29">
        <f t="shared" si="0"/>
        <v>51857.862466918516</v>
      </c>
    </row>
    <row r="63" spans="1:6" x14ac:dyDescent="0.25">
      <c r="A63" s="28">
        <v>62</v>
      </c>
      <c r="B63" s="29">
        <f t="shared" si="1"/>
        <v>51857.862466918516</v>
      </c>
      <c r="C63" s="29">
        <f>IF(B63&lt;1,0,INPUTS!$K$25)</f>
        <v>592.35300840220589</v>
      </c>
      <c r="D63" s="29">
        <f>B63*INPUTS!$D$6/12</f>
        <v>280.89675502914196</v>
      </c>
      <c r="E63" s="29">
        <f t="shared" si="2"/>
        <v>311.45625337306393</v>
      </c>
      <c r="F63" s="29">
        <f t="shared" si="0"/>
        <v>51546.406213545451</v>
      </c>
    </row>
    <row r="64" spans="1:6" x14ac:dyDescent="0.25">
      <c r="A64" s="28">
        <v>63</v>
      </c>
      <c r="B64" s="29">
        <f t="shared" si="1"/>
        <v>51546.406213545451</v>
      </c>
      <c r="C64" s="29">
        <f>IF(B64&lt;1,0,INPUTS!$K$25)</f>
        <v>592.35300840220589</v>
      </c>
      <c r="D64" s="29">
        <f>B64*INPUTS!$D$6/12</f>
        <v>279.20970032337124</v>
      </c>
      <c r="E64" s="29">
        <f t="shared" si="2"/>
        <v>313.14330807883465</v>
      </c>
      <c r="F64" s="29">
        <f t="shared" si="0"/>
        <v>51233.262905466618</v>
      </c>
    </row>
    <row r="65" spans="1:6" x14ac:dyDescent="0.25">
      <c r="A65" s="28">
        <v>64</v>
      </c>
      <c r="B65" s="29">
        <f t="shared" si="1"/>
        <v>51233.262905466618</v>
      </c>
      <c r="C65" s="29">
        <f>IF(B65&lt;1,0,INPUTS!$K$25)</f>
        <v>592.35300840220589</v>
      </c>
      <c r="D65" s="29">
        <f>B65*INPUTS!$D$6/12</f>
        <v>277.51350740461083</v>
      </c>
      <c r="E65" s="29">
        <f t="shared" si="2"/>
        <v>314.83950099759505</v>
      </c>
      <c r="F65" s="29">
        <f t="shared" si="0"/>
        <v>50918.423404469024</v>
      </c>
    </row>
    <row r="66" spans="1:6" x14ac:dyDescent="0.25">
      <c r="A66" s="28">
        <v>65</v>
      </c>
      <c r="B66" s="29">
        <f t="shared" si="1"/>
        <v>50918.423404469024</v>
      </c>
      <c r="C66" s="29">
        <f>IF(B66&lt;1,0,INPUTS!$K$25)</f>
        <v>592.35300840220589</v>
      </c>
      <c r="D66" s="29">
        <f>B66*INPUTS!$D$6/12</f>
        <v>275.80812677420721</v>
      </c>
      <c r="E66" s="29">
        <f t="shared" si="2"/>
        <v>316.54488162799868</v>
      </c>
      <c r="F66" s="29">
        <f t="shared" si="0"/>
        <v>50601.878522841027</v>
      </c>
    </row>
    <row r="67" spans="1:6" x14ac:dyDescent="0.25">
      <c r="A67" s="28">
        <v>66</v>
      </c>
      <c r="B67" s="29">
        <f t="shared" si="1"/>
        <v>50601.878522841027</v>
      </c>
      <c r="C67" s="29">
        <f>IF(B67&lt;1,0,INPUTS!$K$25)</f>
        <v>592.35300840220589</v>
      </c>
      <c r="D67" s="29">
        <f>B67*INPUTS!$D$6/12</f>
        <v>274.09350866538892</v>
      </c>
      <c r="E67" s="29">
        <f t="shared" si="2"/>
        <v>318.25949973681696</v>
      </c>
      <c r="F67" s="29">
        <f t="shared" ref="F67:F130" si="7">MAX(B67-E67,0)</f>
        <v>50283.619023104213</v>
      </c>
    </row>
    <row r="68" spans="1:6" x14ac:dyDescent="0.25">
      <c r="A68" s="28">
        <v>67</v>
      </c>
      <c r="B68" s="29">
        <f t="shared" ref="B68:B131" si="8">F67</f>
        <v>50283.619023104213</v>
      </c>
      <c r="C68" s="29">
        <f>IF(B68&lt;1,0,INPUTS!$K$25)</f>
        <v>592.35300840220589</v>
      </c>
      <c r="D68" s="29">
        <f>B68*INPUTS!$D$6/12</f>
        <v>272.36960304181451</v>
      </c>
      <c r="E68" s="29">
        <f t="shared" ref="E68:E131" si="9">C68-D68</f>
        <v>319.98340536039137</v>
      </c>
      <c r="F68" s="29">
        <f t="shared" si="7"/>
        <v>49963.635617743821</v>
      </c>
    </row>
    <row r="69" spans="1:6" x14ac:dyDescent="0.25">
      <c r="A69" s="28">
        <v>68</v>
      </c>
      <c r="B69" s="29">
        <f t="shared" si="8"/>
        <v>49963.635617743821</v>
      </c>
      <c r="C69" s="29">
        <f>IF(B69&lt;1,0,INPUTS!$K$25)</f>
        <v>592.35300840220589</v>
      </c>
      <c r="D69" s="29">
        <f>B69*INPUTS!$D$6/12</f>
        <v>270.63635959611236</v>
      </c>
      <c r="E69" s="29">
        <f t="shared" si="9"/>
        <v>321.71664880609353</v>
      </c>
      <c r="F69" s="29">
        <f t="shared" si="7"/>
        <v>49641.918968937731</v>
      </c>
    </row>
    <row r="70" spans="1:6" x14ac:dyDescent="0.25">
      <c r="A70" s="28">
        <v>69</v>
      </c>
      <c r="B70" s="29">
        <f t="shared" si="8"/>
        <v>49641.918968937731</v>
      </c>
      <c r="C70" s="29">
        <f>IF(B70&lt;1,0,INPUTS!$K$25)</f>
        <v>592.35300840220589</v>
      </c>
      <c r="D70" s="29">
        <f>B70*INPUTS!$D$6/12</f>
        <v>268.89372774841269</v>
      </c>
      <c r="E70" s="29">
        <f t="shared" si="9"/>
        <v>323.4592806537932</v>
      </c>
      <c r="F70" s="29">
        <f t="shared" si="7"/>
        <v>49318.45968828394</v>
      </c>
    </row>
    <row r="71" spans="1:6" x14ac:dyDescent="0.25">
      <c r="A71" s="28">
        <v>70</v>
      </c>
      <c r="B71" s="29">
        <f t="shared" si="8"/>
        <v>49318.45968828394</v>
      </c>
      <c r="C71" s="29">
        <f>IF(B71&lt;1,0,INPUTS!$K$25)</f>
        <v>592.35300840220589</v>
      </c>
      <c r="D71" s="29">
        <f>B71*INPUTS!$D$6/12</f>
        <v>267.14165664487138</v>
      </c>
      <c r="E71" s="29">
        <f t="shared" si="9"/>
        <v>325.21135175733451</v>
      </c>
      <c r="F71" s="29">
        <f t="shared" si="7"/>
        <v>48993.248336526602</v>
      </c>
    </row>
    <row r="72" spans="1:6" x14ac:dyDescent="0.25">
      <c r="A72" s="28">
        <v>71</v>
      </c>
      <c r="B72" s="29">
        <f t="shared" si="8"/>
        <v>48993.248336526602</v>
      </c>
      <c r="C72" s="29">
        <f>IF(B72&lt;1,0,INPUTS!$K$25)</f>
        <v>592.35300840220589</v>
      </c>
      <c r="D72" s="29">
        <f>B72*INPUTS!$D$6/12</f>
        <v>265.38009515618575</v>
      </c>
      <c r="E72" s="29">
        <f t="shared" si="9"/>
        <v>326.97291324602014</v>
      </c>
      <c r="F72" s="29">
        <f t="shared" si="7"/>
        <v>48666.275423280582</v>
      </c>
    </row>
    <row r="73" spans="1:6" x14ac:dyDescent="0.25">
      <c r="A73" s="28">
        <v>72</v>
      </c>
      <c r="B73" s="29">
        <f t="shared" si="8"/>
        <v>48666.275423280582</v>
      </c>
      <c r="C73" s="29">
        <f>IF(B73&lt;1,0,INPUTS!$K$25)</f>
        <v>592.35300840220589</v>
      </c>
      <c r="D73" s="29">
        <f>B73*INPUTS!$D$6/12</f>
        <v>263.60899187610318</v>
      </c>
      <c r="E73" s="29">
        <f t="shared" si="9"/>
        <v>328.74401652610271</v>
      </c>
      <c r="F73" s="29">
        <f t="shared" si="7"/>
        <v>48337.531406754482</v>
      </c>
    </row>
    <row r="74" spans="1:6" x14ac:dyDescent="0.25">
      <c r="A74" s="28">
        <v>73</v>
      </c>
      <c r="B74" s="29">
        <f t="shared" si="8"/>
        <v>48337.531406754482</v>
      </c>
      <c r="C74" s="29">
        <f>IF(B74&lt;1,0,INPUTS!$K$25)</f>
        <v>592.35300840220589</v>
      </c>
      <c r="D74" s="29">
        <f>B74*INPUTS!$D$6/12</f>
        <v>261.82829511992014</v>
      </c>
      <c r="E74" s="29">
        <f t="shared" si="9"/>
        <v>330.52471328228575</v>
      </c>
      <c r="F74" s="29">
        <f t="shared" si="7"/>
        <v>48007.006693472198</v>
      </c>
    </row>
    <row r="75" spans="1:6" x14ac:dyDescent="0.25">
      <c r="A75" s="28">
        <v>74</v>
      </c>
      <c r="B75" s="29">
        <f t="shared" si="8"/>
        <v>48007.006693472198</v>
      </c>
      <c r="C75" s="29">
        <f>IF(B75&lt;1,0,INPUTS!$K$25)</f>
        <v>592.35300840220589</v>
      </c>
      <c r="D75" s="29">
        <f>B75*INPUTS!$D$6/12</f>
        <v>260.0379529229744</v>
      </c>
      <c r="E75" s="29">
        <f t="shared" si="9"/>
        <v>332.31505547923149</v>
      </c>
      <c r="F75" s="29">
        <f t="shared" si="7"/>
        <v>47674.691637992968</v>
      </c>
    </row>
    <row r="76" spans="1:6" x14ac:dyDescent="0.25">
      <c r="A76" s="28">
        <v>75</v>
      </c>
      <c r="B76" s="29">
        <f t="shared" si="8"/>
        <v>47674.691637992968</v>
      </c>
      <c r="C76" s="29">
        <f>IF(B76&lt;1,0,INPUTS!$K$25)</f>
        <v>592.35300840220589</v>
      </c>
      <c r="D76" s="29">
        <f>B76*INPUTS!$D$6/12</f>
        <v>258.23791303912861</v>
      </c>
      <c r="E76" s="29">
        <f t="shared" si="9"/>
        <v>334.11509536307727</v>
      </c>
      <c r="F76" s="29">
        <f t="shared" si="7"/>
        <v>47340.576542629889</v>
      </c>
    </row>
    <row r="77" spans="1:6" x14ac:dyDescent="0.25">
      <c r="A77" s="28">
        <v>76</v>
      </c>
      <c r="B77" s="29">
        <f t="shared" si="8"/>
        <v>47340.576542629889</v>
      </c>
      <c r="C77" s="29">
        <f>IF(B77&lt;1,0,INPUTS!$K$25)</f>
        <v>592.35300840220589</v>
      </c>
      <c r="D77" s="29">
        <f>B77*INPUTS!$D$6/12</f>
        <v>256.42812293924527</v>
      </c>
      <c r="E77" s="29">
        <f t="shared" si="9"/>
        <v>335.92488546296062</v>
      </c>
      <c r="F77" s="29">
        <f t="shared" si="7"/>
        <v>47004.651657166927</v>
      </c>
    </row>
    <row r="78" spans="1:6" x14ac:dyDescent="0.25">
      <c r="A78" s="28">
        <v>77</v>
      </c>
      <c r="B78" s="29">
        <f t="shared" si="8"/>
        <v>47004.651657166927</v>
      </c>
      <c r="C78" s="29">
        <f>IF(B78&lt;1,0,INPUTS!$K$25)</f>
        <v>592.35300840220589</v>
      </c>
      <c r="D78" s="29">
        <f>B78*INPUTS!$D$6/12</f>
        <v>254.60852980965421</v>
      </c>
      <c r="E78" s="29">
        <f t="shared" si="9"/>
        <v>337.74447859255167</v>
      </c>
      <c r="F78" s="29">
        <f t="shared" si="7"/>
        <v>46666.907178574373</v>
      </c>
    </row>
    <row r="79" spans="1:6" x14ac:dyDescent="0.25">
      <c r="A79" s="28">
        <v>78</v>
      </c>
      <c r="B79" s="29">
        <f t="shared" si="8"/>
        <v>46666.907178574373</v>
      </c>
      <c r="C79" s="29">
        <f>IF(B79&lt;1,0,INPUTS!$K$25)</f>
        <v>592.35300840220589</v>
      </c>
      <c r="D79" s="29">
        <f>B79*INPUTS!$D$6/12</f>
        <v>252.77908055061118</v>
      </c>
      <c r="E79" s="29">
        <f t="shared" si="9"/>
        <v>339.5739278515947</v>
      </c>
      <c r="F79" s="29">
        <f t="shared" si="7"/>
        <v>46327.333250722775</v>
      </c>
    </row>
    <row r="80" spans="1:6" x14ac:dyDescent="0.25">
      <c r="A80" s="28">
        <v>79</v>
      </c>
      <c r="B80" s="29">
        <f t="shared" si="8"/>
        <v>46327.333250722775</v>
      </c>
      <c r="C80" s="29">
        <f>IF(B80&lt;1,0,INPUTS!$K$25)</f>
        <v>592.35300840220589</v>
      </c>
      <c r="D80" s="29">
        <f>B80*INPUTS!$D$6/12</f>
        <v>250.93972177474836</v>
      </c>
      <c r="E80" s="29">
        <f t="shared" si="9"/>
        <v>341.41328662745752</v>
      </c>
      <c r="F80" s="29">
        <f t="shared" si="7"/>
        <v>45985.919964095316</v>
      </c>
    </row>
    <row r="81" spans="1:6" x14ac:dyDescent="0.25">
      <c r="A81" s="28">
        <v>80</v>
      </c>
      <c r="B81" s="29">
        <f t="shared" si="8"/>
        <v>45985.919964095316</v>
      </c>
      <c r="C81" s="29">
        <f>IF(B81&lt;1,0,INPUTS!$K$25)</f>
        <v>592.35300840220589</v>
      </c>
      <c r="D81" s="29">
        <f>B81*INPUTS!$D$6/12</f>
        <v>249.09039980551631</v>
      </c>
      <c r="E81" s="29">
        <f t="shared" si="9"/>
        <v>343.26260859668957</v>
      </c>
      <c r="F81" s="29">
        <f t="shared" si="7"/>
        <v>45642.657355498624</v>
      </c>
    </row>
    <row r="82" spans="1:6" x14ac:dyDescent="0.25">
      <c r="A82" s="28">
        <v>81</v>
      </c>
      <c r="B82" s="29">
        <f t="shared" si="8"/>
        <v>45642.657355498624</v>
      </c>
      <c r="C82" s="29">
        <f>IF(B82&lt;1,0,INPUTS!$K$25)</f>
        <v>592.35300840220589</v>
      </c>
      <c r="D82" s="29">
        <f>B82*INPUTS!$D$6/12</f>
        <v>247.23106067561756</v>
      </c>
      <c r="E82" s="29">
        <f t="shared" si="9"/>
        <v>345.12194772658836</v>
      </c>
      <c r="F82" s="29">
        <f t="shared" si="7"/>
        <v>45297.535407772033</v>
      </c>
    </row>
    <row r="83" spans="1:6" x14ac:dyDescent="0.25">
      <c r="A83" s="28">
        <v>82</v>
      </c>
      <c r="B83" s="29">
        <f t="shared" si="8"/>
        <v>45297.535407772033</v>
      </c>
      <c r="C83" s="29">
        <f>IF(B83&lt;1,0,INPUTS!$K$25)</f>
        <v>592.35300840220589</v>
      </c>
      <c r="D83" s="29">
        <f>B83*INPUTS!$D$6/12</f>
        <v>245.36165012543185</v>
      </c>
      <c r="E83" s="29">
        <f t="shared" si="9"/>
        <v>346.99135827677401</v>
      </c>
      <c r="F83" s="29">
        <f t="shared" si="7"/>
        <v>44950.544049495256</v>
      </c>
    </row>
    <row r="84" spans="1:6" x14ac:dyDescent="0.25">
      <c r="A84" s="28">
        <v>83</v>
      </c>
      <c r="B84" s="29">
        <f t="shared" si="8"/>
        <v>44950.544049495256</v>
      </c>
      <c r="C84" s="29">
        <f>IF(B84&lt;1,0,INPUTS!$K$25)</f>
        <v>592.35300840220589</v>
      </c>
      <c r="D84" s="29">
        <f>B84*INPUTS!$D$6/12</f>
        <v>243.48211360143264</v>
      </c>
      <c r="E84" s="29">
        <f t="shared" si="9"/>
        <v>348.87089480077327</v>
      </c>
      <c r="F84" s="29">
        <f t="shared" si="7"/>
        <v>44601.673154694487</v>
      </c>
    </row>
    <row r="85" spans="1:6" x14ac:dyDescent="0.25">
      <c r="A85" s="28">
        <v>84</v>
      </c>
      <c r="B85" s="29">
        <f t="shared" si="8"/>
        <v>44601.673154694487</v>
      </c>
      <c r="C85" s="29">
        <f>IF(B85&lt;1,0,INPUTS!$K$25)</f>
        <v>592.35300840220589</v>
      </c>
      <c r="D85" s="29">
        <f>B85*INPUTS!$D$6/12</f>
        <v>241.59239625459512</v>
      </c>
      <c r="E85" s="29">
        <f t="shared" si="9"/>
        <v>350.7606121476108</v>
      </c>
      <c r="F85" s="29">
        <f t="shared" si="7"/>
        <v>44250.912542546874</v>
      </c>
    </row>
    <row r="86" spans="1:6" x14ac:dyDescent="0.25">
      <c r="A86" s="28">
        <v>85</v>
      </c>
      <c r="B86" s="29">
        <f t="shared" si="8"/>
        <v>44250.912542546874</v>
      </c>
      <c r="C86" s="29">
        <f>IF(B86&lt;1,0,INPUTS!$K$25)</f>
        <v>592.35300840220589</v>
      </c>
      <c r="D86" s="29">
        <f>B86*INPUTS!$D$6/12</f>
        <v>239.69244293879558</v>
      </c>
      <c r="E86" s="29">
        <f t="shared" si="9"/>
        <v>352.66056546341031</v>
      </c>
      <c r="F86" s="29">
        <f t="shared" si="7"/>
        <v>43898.251977083462</v>
      </c>
    </row>
    <row r="87" spans="1:6" x14ac:dyDescent="0.25">
      <c r="A87" s="28">
        <v>86</v>
      </c>
      <c r="B87" s="29">
        <f t="shared" si="8"/>
        <v>43898.251977083462</v>
      </c>
      <c r="C87" s="29">
        <f>IF(B87&lt;1,0,INPUTS!$K$25)</f>
        <v>592.35300840220589</v>
      </c>
      <c r="D87" s="29">
        <f>B87*INPUTS!$D$6/12</f>
        <v>237.78219820920208</v>
      </c>
      <c r="E87" s="29">
        <f t="shared" si="9"/>
        <v>354.57081019300381</v>
      </c>
      <c r="F87" s="29">
        <f t="shared" si="7"/>
        <v>43543.681166890456</v>
      </c>
    </row>
    <row r="88" spans="1:6" x14ac:dyDescent="0.25">
      <c r="A88" s="28">
        <v>87</v>
      </c>
      <c r="B88" s="29">
        <f t="shared" si="8"/>
        <v>43543.681166890456</v>
      </c>
      <c r="C88" s="29">
        <f>IF(B88&lt;1,0,INPUTS!$K$25)</f>
        <v>592.35300840220589</v>
      </c>
      <c r="D88" s="29">
        <f>B88*INPUTS!$D$6/12</f>
        <v>235.86160632065665</v>
      </c>
      <c r="E88" s="29">
        <f t="shared" si="9"/>
        <v>356.49140208154927</v>
      </c>
      <c r="F88" s="29">
        <f t="shared" si="7"/>
        <v>43187.189764808907</v>
      </c>
    </row>
    <row r="89" spans="1:6" x14ac:dyDescent="0.25">
      <c r="A89" s="28">
        <v>88</v>
      </c>
      <c r="B89" s="29">
        <f t="shared" si="8"/>
        <v>43187.189764808907</v>
      </c>
      <c r="C89" s="29">
        <f>IF(B89&lt;1,0,INPUTS!$K$25)</f>
        <v>592.35300840220589</v>
      </c>
      <c r="D89" s="29">
        <f>B89*INPUTS!$D$6/12</f>
        <v>233.93061122604823</v>
      </c>
      <c r="E89" s="29">
        <f t="shared" si="9"/>
        <v>358.42239717615769</v>
      </c>
      <c r="F89" s="29">
        <f t="shared" si="7"/>
        <v>42828.767367632747</v>
      </c>
    </row>
    <row r="90" spans="1:6" x14ac:dyDescent="0.25">
      <c r="A90" s="28">
        <v>89</v>
      </c>
      <c r="B90" s="29">
        <f t="shared" si="8"/>
        <v>42828.767367632747</v>
      </c>
      <c r="C90" s="29">
        <f>IF(B90&lt;1,0,INPUTS!$K$25)</f>
        <v>592.35300840220589</v>
      </c>
      <c r="D90" s="29">
        <f>B90*INPUTS!$D$6/12</f>
        <v>231.98915657467739</v>
      </c>
      <c r="E90" s="29">
        <f t="shared" si="9"/>
        <v>360.36385182752849</v>
      </c>
      <c r="F90" s="29">
        <f t="shared" si="7"/>
        <v>42468.403515805221</v>
      </c>
    </row>
    <row r="91" spans="1:6" x14ac:dyDescent="0.25">
      <c r="A91" s="28">
        <v>90</v>
      </c>
      <c r="B91" s="29">
        <f t="shared" si="8"/>
        <v>42468.403515805221</v>
      </c>
      <c r="C91" s="29">
        <f>IF(B91&lt;1,0,INPUTS!$K$25)</f>
        <v>592.35300840220589</v>
      </c>
      <c r="D91" s="29">
        <f>B91*INPUTS!$D$6/12</f>
        <v>230.03718571061162</v>
      </c>
      <c r="E91" s="29">
        <f t="shared" si="9"/>
        <v>362.31582269159424</v>
      </c>
      <c r="F91" s="29">
        <f t="shared" si="7"/>
        <v>42106.08769311363</v>
      </c>
    </row>
    <row r="92" spans="1:6" x14ac:dyDescent="0.25">
      <c r="A92" s="28">
        <v>91</v>
      </c>
      <c r="B92" s="29">
        <f t="shared" si="8"/>
        <v>42106.08769311363</v>
      </c>
      <c r="C92" s="29">
        <f>IF(B92&lt;1,0,INPUTS!$K$25)</f>
        <v>592.35300840220589</v>
      </c>
      <c r="D92" s="29">
        <f>B92*INPUTS!$D$6/12</f>
        <v>228.07464167103217</v>
      </c>
      <c r="E92" s="29">
        <f t="shared" si="9"/>
        <v>364.27836673117372</v>
      </c>
      <c r="F92" s="29">
        <f t="shared" si="7"/>
        <v>41741.809326382456</v>
      </c>
    </row>
    <row r="93" spans="1:6" x14ac:dyDescent="0.25">
      <c r="A93" s="28">
        <v>92</v>
      </c>
      <c r="B93" s="29">
        <f t="shared" si="8"/>
        <v>41741.809326382456</v>
      </c>
      <c r="C93" s="29">
        <f>IF(B93&lt;1,0,INPUTS!$K$25)</f>
        <v>592.35300840220589</v>
      </c>
      <c r="D93" s="29">
        <f>B93*INPUTS!$D$6/12</f>
        <v>226.10146718457165</v>
      </c>
      <c r="E93" s="29">
        <f t="shared" si="9"/>
        <v>366.25154121763421</v>
      </c>
      <c r="F93" s="29">
        <f t="shared" si="7"/>
        <v>41375.55778516482</v>
      </c>
    </row>
    <row r="94" spans="1:6" x14ac:dyDescent="0.25">
      <c r="A94" s="28">
        <v>93</v>
      </c>
      <c r="B94" s="29">
        <f t="shared" si="8"/>
        <v>41375.55778516482</v>
      </c>
      <c r="C94" s="29">
        <f>IF(B94&lt;1,0,INPUTS!$K$25)</f>
        <v>592.35300840220589</v>
      </c>
      <c r="D94" s="29">
        <f>B94*INPUTS!$D$6/12</f>
        <v>224.11760466964279</v>
      </c>
      <c r="E94" s="29">
        <f t="shared" si="9"/>
        <v>368.2354037325631</v>
      </c>
      <c r="F94" s="29">
        <f t="shared" si="7"/>
        <v>41007.322381432255</v>
      </c>
    </row>
    <row r="95" spans="1:6" x14ac:dyDescent="0.25">
      <c r="A95" s="28">
        <v>94</v>
      </c>
      <c r="B95" s="29">
        <f t="shared" si="8"/>
        <v>41007.322381432255</v>
      </c>
      <c r="C95" s="29">
        <f>IF(B95&lt;1,0,INPUTS!$K$25)</f>
        <v>592.35300840220589</v>
      </c>
      <c r="D95" s="29">
        <f>B95*INPUTS!$D$6/12</f>
        <v>222.12299623275806</v>
      </c>
      <c r="E95" s="29">
        <f t="shared" si="9"/>
        <v>370.23001216944783</v>
      </c>
      <c r="F95" s="29">
        <f t="shared" si="7"/>
        <v>40637.092369262806</v>
      </c>
    </row>
    <row r="96" spans="1:6" x14ac:dyDescent="0.25">
      <c r="A96" s="28">
        <v>95</v>
      </c>
      <c r="B96" s="29">
        <f t="shared" si="8"/>
        <v>40637.092369262806</v>
      </c>
      <c r="C96" s="29">
        <f>IF(B96&lt;1,0,INPUTS!$K$25)</f>
        <v>592.35300840220589</v>
      </c>
      <c r="D96" s="29">
        <f>B96*INPUTS!$D$6/12</f>
        <v>220.1175836668402</v>
      </c>
      <c r="E96" s="29">
        <f t="shared" si="9"/>
        <v>372.23542473536565</v>
      </c>
      <c r="F96" s="29">
        <f t="shared" si="7"/>
        <v>40264.856944527441</v>
      </c>
    </row>
    <row r="97" spans="1:6" x14ac:dyDescent="0.25">
      <c r="A97" s="28">
        <v>96</v>
      </c>
      <c r="B97" s="29">
        <f t="shared" si="8"/>
        <v>40264.856944527441</v>
      </c>
      <c r="C97" s="29">
        <f>IF(B97&lt;1,0,INPUTS!$K$25)</f>
        <v>592.35300840220589</v>
      </c>
      <c r="D97" s="29">
        <f>B97*INPUTS!$D$6/12</f>
        <v>218.10130844952366</v>
      </c>
      <c r="E97" s="29">
        <f t="shared" si="9"/>
        <v>374.2516999526822</v>
      </c>
      <c r="F97" s="29">
        <f t="shared" si="7"/>
        <v>39890.605244574755</v>
      </c>
    </row>
    <row r="98" spans="1:6" x14ac:dyDescent="0.25">
      <c r="A98" s="28">
        <v>97</v>
      </c>
      <c r="B98" s="29">
        <f t="shared" si="8"/>
        <v>39890.605244574755</v>
      </c>
      <c r="C98" s="29">
        <f>IF(B98&lt;1,0,INPUTS!$K$25)</f>
        <v>592.35300840220589</v>
      </c>
      <c r="D98" s="29">
        <f>B98*INPUTS!$D$6/12</f>
        <v>216.07411174144659</v>
      </c>
      <c r="E98" s="29">
        <f t="shared" si="9"/>
        <v>376.2788966607593</v>
      </c>
      <c r="F98" s="29">
        <f t="shared" si="7"/>
        <v>39514.326347913993</v>
      </c>
    </row>
    <row r="99" spans="1:6" x14ac:dyDescent="0.25">
      <c r="A99" s="28">
        <v>98</v>
      </c>
      <c r="B99" s="29">
        <f t="shared" si="8"/>
        <v>39514.326347913993</v>
      </c>
      <c r="C99" s="29">
        <f>IF(B99&lt;1,0,INPUTS!$K$25)</f>
        <v>592.35300840220589</v>
      </c>
      <c r="D99" s="29">
        <f>B99*INPUTS!$D$6/12</f>
        <v>214.03593438453413</v>
      </c>
      <c r="E99" s="29">
        <f t="shared" si="9"/>
        <v>378.31707401767176</v>
      </c>
      <c r="F99" s="29">
        <f t="shared" si="7"/>
        <v>39136.009273896321</v>
      </c>
    </row>
    <row r="100" spans="1:6" x14ac:dyDescent="0.25">
      <c r="A100" s="28">
        <v>99</v>
      </c>
      <c r="B100" s="29">
        <f t="shared" si="8"/>
        <v>39136.009273896321</v>
      </c>
      <c r="C100" s="29">
        <f>IF(B100&lt;1,0,INPUTS!$K$25)</f>
        <v>592.35300840220589</v>
      </c>
      <c r="D100" s="29">
        <f>B100*INPUTS!$D$6/12</f>
        <v>211.98671690027174</v>
      </c>
      <c r="E100" s="29">
        <f t="shared" si="9"/>
        <v>380.36629150193414</v>
      </c>
      <c r="F100" s="29">
        <f t="shared" si="7"/>
        <v>38755.642982394384</v>
      </c>
    </row>
    <row r="101" spans="1:6" x14ac:dyDescent="0.25">
      <c r="A101" s="28">
        <v>100</v>
      </c>
      <c r="B101" s="29">
        <f t="shared" si="8"/>
        <v>38755.642982394384</v>
      </c>
      <c r="C101" s="29">
        <f>IF(B101&lt;1,0,INPUTS!$K$25)</f>
        <v>592.35300840220589</v>
      </c>
      <c r="D101" s="29">
        <f>B101*INPUTS!$D$6/12</f>
        <v>209.92639948796958</v>
      </c>
      <c r="E101" s="29">
        <f t="shared" si="9"/>
        <v>382.42660891423634</v>
      </c>
      <c r="F101" s="29">
        <f t="shared" si="7"/>
        <v>38373.216373480151</v>
      </c>
    </row>
    <row r="102" spans="1:6" x14ac:dyDescent="0.25">
      <c r="A102" s="28">
        <v>101</v>
      </c>
      <c r="B102" s="29">
        <f t="shared" si="8"/>
        <v>38373.216373480151</v>
      </c>
      <c r="C102" s="29">
        <f>IF(B102&lt;1,0,INPUTS!$K$25)</f>
        <v>592.35300840220589</v>
      </c>
      <c r="D102" s="29">
        <f>B102*INPUTS!$D$6/12</f>
        <v>207.85492202301748</v>
      </c>
      <c r="E102" s="29">
        <f t="shared" si="9"/>
        <v>384.49808637918841</v>
      </c>
      <c r="F102" s="29">
        <f t="shared" si="7"/>
        <v>37988.718287100965</v>
      </c>
    </row>
    <row r="103" spans="1:6" x14ac:dyDescent="0.25">
      <c r="A103" s="28">
        <v>102</v>
      </c>
      <c r="B103" s="29">
        <f t="shared" si="8"/>
        <v>37988.718287100965</v>
      </c>
      <c r="C103" s="29">
        <f>IF(B103&lt;1,0,INPUTS!$K$25)</f>
        <v>592.35300840220589</v>
      </c>
      <c r="D103" s="29">
        <f>B103*INPUTS!$D$6/12</f>
        <v>205.77222405513024</v>
      </c>
      <c r="E103" s="29">
        <f t="shared" si="9"/>
        <v>386.58078434707568</v>
      </c>
      <c r="F103" s="29">
        <f t="shared" si="7"/>
        <v>37602.137502753889</v>
      </c>
    </row>
    <row r="104" spans="1:6" x14ac:dyDescent="0.25">
      <c r="A104" s="28">
        <v>103</v>
      </c>
      <c r="B104" s="29">
        <f t="shared" si="8"/>
        <v>37602.137502753889</v>
      </c>
      <c r="C104" s="29">
        <f>IF(B104&lt;1,0,INPUTS!$K$25)</f>
        <v>592.35300840220589</v>
      </c>
      <c r="D104" s="29">
        <f>B104*INPUTS!$D$6/12</f>
        <v>203.67824480658359</v>
      </c>
      <c r="E104" s="29">
        <f t="shared" si="9"/>
        <v>388.67476359562227</v>
      </c>
      <c r="F104" s="29">
        <f t="shared" si="7"/>
        <v>37213.462739158269</v>
      </c>
    </row>
    <row r="105" spans="1:6" x14ac:dyDescent="0.25">
      <c r="A105" s="28">
        <v>104</v>
      </c>
      <c r="B105" s="29">
        <f t="shared" si="8"/>
        <v>37213.462739158269</v>
      </c>
      <c r="C105" s="29">
        <f>IF(B105&lt;1,0,INPUTS!$K$25)</f>
        <v>592.35300840220589</v>
      </c>
      <c r="D105" s="29">
        <f>B105*INPUTS!$D$6/12</f>
        <v>201.57292317044062</v>
      </c>
      <c r="E105" s="29">
        <f t="shared" si="9"/>
        <v>390.78008523176527</v>
      </c>
      <c r="F105" s="29">
        <f t="shared" si="7"/>
        <v>36822.682653926502</v>
      </c>
    </row>
    <row r="106" spans="1:6" x14ac:dyDescent="0.25">
      <c r="A106" s="28">
        <v>105</v>
      </c>
      <c r="B106" s="29">
        <f t="shared" si="8"/>
        <v>36822.682653926502</v>
      </c>
      <c r="C106" s="29">
        <f>IF(B106&lt;1,0,INPUTS!$K$25)</f>
        <v>592.35300840220589</v>
      </c>
      <c r="D106" s="29">
        <f>B106*INPUTS!$D$6/12</f>
        <v>199.45619770876854</v>
      </c>
      <c r="E106" s="29">
        <f t="shared" si="9"/>
        <v>392.89681069343737</v>
      </c>
      <c r="F106" s="29">
        <f t="shared" si="7"/>
        <v>36429.785843233061</v>
      </c>
    </row>
    <row r="107" spans="1:6" x14ac:dyDescent="0.25">
      <c r="A107" s="28">
        <v>106</v>
      </c>
      <c r="B107" s="29">
        <f t="shared" si="8"/>
        <v>36429.785843233061</v>
      </c>
      <c r="C107" s="29">
        <f>IF(B107&lt;1,0,INPUTS!$K$25)</f>
        <v>592.35300840220589</v>
      </c>
      <c r="D107" s="29">
        <f>B107*INPUTS!$D$6/12</f>
        <v>197.32800665084574</v>
      </c>
      <c r="E107" s="29">
        <f t="shared" si="9"/>
        <v>395.02500175136015</v>
      </c>
      <c r="F107" s="29">
        <f t="shared" si="7"/>
        <v>36034.7608414817</v>
      </c>
    </row>
    <row r="108" spans="1:6" x14ac:dyDescent="0.25">
      <c r="A108" s="28">
        <v>107</v>
      </c>
      <c r="B108" s="29">
        <f t="shared" si="8"/>
        <v>36034.7608414817</v>
      </c>
      <c r="C108" s="29">
        <f>IF(B108&lt;1,0,INPUTS!$K$25)</f>
        <v>592.35300840220589</v>
      </c>
      <c r="D108" s="29">
        <f>B108*INPUTS!$D$6/12</f>
        <v>195.18828789135921</v>
      </c>
      <c r="E108" s="29">
        <f t="shared" si="9"/>
        <v>397.16472051084668</v>
      </c>
      <c r="F108" s="29">
        <f t="shared" si="7"/>
        <v>35637.596120970855</v>
      </c>
    </row>
    <row r="109" spans="1:6" x14ac:dyDescent="0.25">
      <c r="A109" s="28">
        <v>108</v>
      </c>
      <c r="B109" s="29">
        <f t="shared" si="8"/>
        <v>35637.596120970855</v>
      </c>
      <c r="C109" s="29">
        <f>IF(B109&lt;1,0,INPUTS!$K$25)</f>
        <v>592.35300840220589</v>
      </c>
      <c r="D109" s="29">
        <f>B109*INPUTS!$D$6/12</f>
        <v>193.03697898859215</v>
      </c>
      <c r="E109" s="29">
        <f t="shared" si="9"/>
        <v>399.31602941361371</v>
      </c>
      <c r="F109" s="29">
        <f t="shared" si="7"/>
        <v>35238.280091557244</v>
      </c>
    </row>
    <row r="110" spans="1:6" x14ac:dyDescent="0.25">
      <c r="A110" s="28">
        <v>109</v>
      </c>
      <c r="B110" s="29">
        <f t="shared" si="8"/>
        <v>35238.280091557244</v>
      </c>
      <c r="C110" s="29">
        <f>IF(B110&lt;1,0,INPUTS!$K$25)</f>
        <v>592.35300840220589</v>
      </c>
      <c r="D110" s="29">
        <f>B110*INPUTS!$D$6/12</f>
        <v>190.87401716260175</v>
      </c>
      <c r="E110" s="29">
        <f t="shared" si="9"/>
        <v>401.47899123960417</v>
      </c>
      <c r="F110" s="29">
        <f t="shared" si="7"/>
        <v>34836.801100317643</v>
      </c>
    </row>
    <row r="111" spans="1:6" x14ac:dyDescent="0.25">
      <c r="A111" s="28">
        <v>110</v>
      </c>
      <c r="B111" s="29">
        <f t="shared" si="8"/>
        <v>34836.801100317643</v>
      </c>
      <c r="C111" s="29">
        <f>IF(B111&lt;1,0,INPUTS!$K$25)</f>
        <v>592.35300840220589</v>
      </c>
      <c r="D111" s="29">
        <f>B111*INPUTS!$D$6/12</f>
        <v>188.69933929338723</v>
      </c>
      <c r="E111" s="29">
        <f t="shared" si="9"/>
        <v>403.65366910881869</v>
      </c>
      <c r="F111" s="29">
        <f t="shared" si="7"/>
        <v>34433.147431208825</v>
      </c>
    </row>
    <row r="112" spans="1:6" x14ac:dyDescent="0.25">
      <c r="A112" s="28">
        <v>111</v>
      </c>
      <c r="B112" s="29">
        <f t="shared" si="8"/>
        <v>34433.147431208825</v>
      </c>
      <c r="C112" s="29">
        <f>IF(B112&lt;1,0,INPUTS!$K$25)</f>
        <v>592.35300840220589</v>
      </c>
      <c r="D112" s="29">
        <f>B112*INPUTS!$D$6/12</f>
        <v>186.5128819190478</v>
      </c>
      <c r="E112" s="29">
        <f t="shared" si="9"/>
        <v>405.84012648315809</v>
      </c>
      <c r="F112" s="29">
        <f t="shared" si="7"/>
        <v>34027.307304725669</v>
      </c>
    </row>
    <row r="113" spans="1:6" x14ac:dyDescent="0.25">
      <c r="A113" s="28">
        <v>112</v>
      </c>
      <c r="B113" s="29">
        <f t="shared" si="8"/>
        <v>34027.307304725669</v>
      </c>
      <c r="C113" s="29">
        <f>IF(B113&lt;1,0,INPUTS!$K$25)</f>
        <v>592.35300840220589</v>
      </c>
      <c r="D113" s="29">
        <f>B113*INPUTS!$D$6/12</f>
        <v>184.31458123393074</v>
      </c>
      <c r="E113" s="29">
        <f t="shared" si="9"/>
        <v>408.03842716827512</v>
      </c>
      <c r="F113" s="29">
        <f t="shared" si="7"/>
        <v>33619.268877557392</v>
      </c>
    </row>
    <row r="114" spans="1:6" x14ac:dyDescent="0.25">
      <c r="A114" s="28">
        <v>113</v>
      </c>
      <c r="B114" s="29">
        <f t="shared" si="8"/>
        <v>33619.268877557392</v>
      </c>
      <c r="C114" s="29">
        <f>IF(B114&lt;1,0,INPUTS!$K$25)</f>
        <v>592.35300840220589</v>
      </c>
      <c r="D114" s="29">
        <f>B114*INPUTS!$D$6/12</f>
        <v>182.10437308676921</v>
      </c>
      <c r="E114" s="29">
        <f t="shared" si="9"/>
        <v>410.24863531543667</v>
      </c>
      <c r="F114" s="29">
        <f t="shared" si="7"/>
        <v>33209.020242241953</v>
      </c>
    </row>
    <row r="115" spans="1:6" x14ac:dyDescent="0.25">
      <c r="A115" s="28">
        <v>114</v>
      </c>
      <c r="B115" s="29">
        <f t="shared" si="8"/>
        <v>33209.020242241953</v>
      </c>
      <c r="C115" s="29">
        <f>IF(B115&lt;1,0,INPUTS!$K$25)</f>
        <v>592.35300840220589</v>
      </c>
      <c r="D115" s="29">
        <f>B115*INPUTS!$D$6/12</f>
        <v>179.88219297881059</v>
      </c>
      <c r="E115" s="29">
        <f t="shared" si="9"/>
        <v>412.47081542339527</v>
      </c>
      <c r="F115" s="29">
        <f t="shared" si="7"/>
        <v>32796.549426818558</v>
      </c>
    </row>
    <row r="116" spans="1:6" x14ac:dyDescent="0.25">
      <c r="A116" s="28">
        <v>115</v>
      </c>
      <c r="B116" s="29">
        <f t="shared" si="8"/>
        <v>32796.549426818558</v>
      </c>
      <c r="C116" s="29">
        <f>IF(B116&lt;1,0,INPUTS!$K$25)</f>
        <v>592.35300840220589</v>
      </c>
      <c r="D116" s="29">
        <f>B116*INPUTS!$D$6/12</f>
        <v>177.64797606193386</v>
      </c>
      <c r="E116" s="29">
        <f t="shared" si="9"/>
        <v>414.70503234027206</v>
      </c>
      <c r="F116" s="29">
        <f t="shared" si="7"/>
        <v>32381.844394478285</v>
      </c>
    </row>
    <row r="117" spans="1:6" x14ac:dyDescent="0.25">
      <c r="A117" s="28">
        <v>116</v>
      </c>
      <c r="B117" s="29">
        <f t="shared" si="8"/>
        <v>32381.844394478285</v>
      </c>
      <c r="C117" s="29">
        <f>IF(B117&lt;1,0,INPUTS!$K$25)</f>
        <v>592.35300840220589</v>
      </c>
      <c r="D117" s="29">
        <f>B117*INPUTS!$D$6/12</f>
        <v>175.40165713675739</v>
      </c>
      <c r="E117" s="29">
        <f t="shared" si="9"/>
        <v>416.95135126544847</v>
      </c>
      <c r="F117" s="29">
        <f t="shared" si="7"/>
        <v>31964.893043212836</v>
      </c>
    </row>
    <row r="118" spans="1:6" x14ac:dyDescent="0.25">
      <c r="A118" s="28">
        <v>117</v>
      </c>
      <c r="B118" s="29">
        <f t="shared" si="8"/>
        <v>31964.893043212836</v>
      </c>
      <c r="C118" s="29">
        <f>IF(B118&lt;1,0,INPUTS!$K$25)</f>
        <v>592.35300840220589</v>
      </c>
      <c r="D118" s="29">
        <f>B118*INPUTS!$D$6/12</f>
        <v>173.14317065073621</v>
      </c>
      <c r="E118" s="29">
        <f t="shared" si="9"/>
        <v>419.20983775146965</v>
      </c>
      <c r="F118" s="29">
        <f t="shared" si="7"/>
        <v>31545.683205461366</v>
      </c>
    </row>
    <row r="119" spans="1:6" x14ac:dyDescent="0.25">
      <c r="A119" s="28">
        <v>118</v>
      </c>
      <c r="B119" s="29">
        <f t="shared" si="8"/>
        <v>31545.683205461366</v>
      </c>
      <c r="C119" s="29">
        <f>IF(B119&lt;1,0,INPUTS!$K$25)</f>
        <v>592.35300840220589</v>
      </c>
      <c r="D119" s="29">
        <f>B119*INPUTS!$D$6/12</f>
        <v>170.87245069624908</v>
      </c>
      <c r="E119" s="29">
        <f t="shared" si="9"/>
        <v>421.48055770595681</v>
      </c>
      <c r="F119" s="29">
        <f t="shared" si="7"/>
        <v>31124.20264775541</v>
      </c>
    </row>
    <row r="120" spans="1:6" x14ac:dyDescent="0.25">
      <c r="A120" s="28">
        <v>119</v>
      </c>
      <c r="B120" s="29">
        <f t="shared" si="8"/>
        <v>31124.20264775541</v>
      </c>
      <c r="C120" s="29">
        <f>IF(B120&lt;1,0,INPUTS!$K$25)</f>
        <v>592.35300840220589</v>
      </c>
      <c r="D120" s="29">
        <f>B120*INPUTS!$D$6/12</f>
        <v>168.58943100867515</v>
      </c>
      <c r="E120" s="29">
        <f t="shared" si="9"/>
        <v>423.76357739353074</v>
      </c>
      <c r="F120" s="29">
        <f t="shared" si="7"/>
        <v>30700.439070361881</v>
      </c>
    </row>
    <row r="121" spans="1:6" x14ac:dyDescent="0.25">
      <c r="A121" s="28">
        <v>120</v>
      </c>
      <c r="B121" s="29">
        <f t="shared" si="8"/>
        <v>30700.439070361881</v>
      </c>
      <c r="C121" s="29">
        <f>IF(B121&lt;1,0,INPUTS!$K$25)</f>
        <v>592.35300840220589</v>
      </c>
      <c r="D121" s="29">
        <f>B121*INPUTS!$D$6/12</f>
        <v>166.2940449644602</v>
      </c>
      <c r="E121" s="29">
        <f t="shared" si="9"/>
        <v>426.05896343774566</v>
      </c>
      <c r="F121" s="29">
        <f t="shared" si="7"/>
        <v>30274.380106924134</v>
      </c>
    </row>
    <row r="122" spans="1:6" x14ac:dyDescent="0.25">
      <c r="A122" s="28">
        <v>121</v>
      </c>
      <c r="B122" s="29">
        <f t="shared" si="8"/>
        <v>30274.380106924134</v>
      </c>
      <c r="C122" s="29">
        <f>IF(B122&lt;1,0,INPUTS!$K$25)</f>
        <v>592.35300840220589</v>
      </c>
      <c r="D122" s="29">
        <f>B122*INPUTS!$D$6/12</f>
        <v>163.98622557917238</v>
      </c>
      <c r="E122" s="29">
        <f t="shared" si="9"/>
        <v>428.36678282303353</v>
      </c>
      <c r="F122" s="29">
        <f t="shared" si="7"/>
        <v>29846.013324101103</v>
      </c>
    </row>
    <row r="123" spans="1:6" x14ac:dyDescent="0.25">
      <c r="A123" s="28">
        <v>122</v>
      </c>
      <c r="B123" s="29">
        <f t="shared" si="8"/>
        <v>29846.013324101103</v>
      </c>
      <c r="C123" s="29">
        <f>IF(B123&lt;1,0,INPUTS!$K$25)</f>
        <v>592.35300840220589</v>
      </c>
      <c r="D123" s="29">
        <f>B123*INPUTS!$D$6/12</f>
        <v>161.66590550554764</v>
      </c>
      <c r="E123" s="29">
        <f t="shared" si="9"/>
        <v>430.68710289665825</v>
      </c>
      <c r="F123" s="29">
        <f t="shared" si="7"/>
        <v>29415.326221204443</v>
      </c>
    </row>
    <row r="124" spans="1:6" x14ac:dyDescent="0.25">
      <c r="A124" s="28">
        <v>123</v>
      </c>
      <c r="B124" s="29">
        <f t="shared" si="8"/>
        <v>29415.326221204443</v>
      </c>
      <c r="C124" s="29">
        <f>IF(B124&lt;1,0,INPUTS!$K$25)</f>
        <v>592.35300840220589</v>
      </c>
      <c r="D124" s="29">
        <f>B124*INPUTS!$D$6/12</f>
        <v>159.33301703152407</v>
      </c>
      <c r="E124" s="29">
        <f t="shared" si="9"/>
        <v>433.01999137068185</v>
      </c>
      <c r="F124" s="29">
        <f t="shared" si="7"/>
        <v>28982.306229833761</v>
      </c>
    </row>
    <row r="125" spans="1:6" x14ac:dyDescent="0.25">
      <c r="A125" s="28">
        <v>124</v>
      </c>
      <c r="B125" s="29">
        <f t="shared" si="8"/>
        <v>28982.306229833761</v>
      </c>
      <c r="C125" s="29">
        <f>IF(B125&lt;1,0,INPUTS!$K$25)</f>
        <v>592.35300840220589</v>
      </c>
      <c r="D125" s="29">
        <f>B125*INPUTS!$D$6/12</f>
        <v>156.98749207826623</v>
      </c>
      <c r="E125" s="29">
        <f t="shared" si="9"/>
        <v>435.36551632393969</v>
      </c>
      <c r="F125" s="29">
        <f t="shared" si="7"/>
        <v>28546.940713509823</v>
      </c>
    </row>
    <row r="126" spans="1:6" x14ac:dyDescent="0.25">
      <c r="A126" s="28">
        <v>125</v>
      </c>
      <c r="B126" s="29">
        <f t="shared" si="8"/>
        <v>28546.940713509823</v>
      </c>
      <c r="C126" s="29">
        <f>IF(B126&lt;1,0,INPUTS!$K$25)</f>
        <v>592.35300840220589</v>
      </c>
      <c r="D126" s="29">
        <f>B126*INPUTS!$D$6/12</f>
        <v>154.62926219817822</v>
      </c>
      <c r="E126" s="29">
        <f t="shared" si="9"/>
        <v>437.72374620402763</v>
      </c>
      <c r="F126" s="29">
        <f t="shared" si="7"/>
        <v>28109.216967305794</v>
      </c>
    </row>
    <row r="127" spans="1:6" x14ac:dyDescent="0.25">
      <c r="A127" s="28">
        <v>126</v>
      </c>
      <c r="B127" s="29">
        <f t="shared" si="8"/>
        <v>28109.216967305794</v>
      </c>
      <c r="C127" s="29">
        <f>IF(B127&lt;1,0,INPUTS!$K$25)</f>
        <v>592.35300840220589</v>
      </c>
      <c r="D127" s="29">
        <f>B127*INPUTS!$D$6/12</f>
        <v>152.25825857290639</v>
      </c>
      <c r="E127" s="29">
        <f t="shared" si="9"/>
        <v>440.09474982929953</v>
      </c>
      <c r="F127" s="29">
        <f t="shared" si="7"/>
        <v>27669.122217476495</v>
      </c>
    </row>
    <row r="128" spans="1:6" x14ac:dyDescent="0.25">
      <c r="A128" s="28">
        <v>127</v>
      </c>
      <c r="B128" s="29">
        <f t="shared" si="8"/>
        <v>27669.122217476495</v>
      </c>
      <c r="C128" s="29">
        <f>IF(B128&lt;1,0,INPUTS!$K$25)</f>
        <v>592.35300840220589</v>
      </c>
      <c r="D128" s="29">
        <f>B128*INPUTS!$D$6/12</f>
        <v>149.87441201133103</v>
      </c>
      <c r="E128" s="29">
        <f t="shared" si="9"/>
        <v>442.47859639087483</v>
      </c>
      <c r="F128" s="29">
        <f t="shared" si="7"/>
        <v>27226.643621085619</v>
      </c>
    </row>
    <row r="129" spans="1:6" x14ac:dyDescent="0.25">
      <c r="A129" s="28">
        <v>128</v>
      </c>
      <c r="B129" s="29">
        <f t="shared" si="8"/>
        <v>27226.643621085619</v>
      </c>
      <c r="C129" s="29">
        <f>IF(B129&lt;1,0,INPUTS!$K$25)</f>
        <v>592.35300840220589</v>
      </c>
      <c r="D129" s="29">
        <f>B129*INPUTS!$D$6/12</f>
        <v>147.47765294754711</v>
      </c>
      <c r="E129" s="29">
        <f t="shared" si="9"/>
        <v>444.8753554546588</v>
      </c>
      <c r="F129" s="29">
        <f t="shared" si="7"/>
        <v>26781.768265630959</v>
      </c>
    </row>
    <row r="130" spans="1:6" x14ac:dyDescent="0.25">
      <c r="A130" s="28">
        <v>129</v>
      </c>
      <c r="B130" s="29">
        <f t="shared" si="8"/>
        <v>26781.768265630959</v>
      </c>
      <c r="C130" s="29">
        <f>IF(B130&lt;1,0,INPUTS!$K$25)</f>
        <v>592.35300840220589</v>
      </c>
      <c r="D130" s="29">
        <f>B130*INPUTS!$D$6/12</f>
        <v>145.06791143883436</v>
      </c>
      <c r="E130" s="29">
        <f t="shared" si="9"/>
        <v>447.28509696337153</v>
      </c>
      <c r="F130" s="29">
        <f t="shared" si="7"/>
        <v>26334.483168667586</v>
      </c>
    </row>
    <row r="131" spans="1:6" x14ac:dyDescent="0.25">
      <c r="A131" s="28">
        <v>130</v>
      </c>
      <c r="B131" s="29">
        <f t="shared" si="8"/>
        <v>26334.483168667586</v>
      </c>
      <c r="C131" s="29">
        <f>IF(B131&lt;1,0,INPUTS!$K$25)</f>
        <v>592.35300840220589</v>
      </c>
      <c r="D131" s="29">
        <f>B131*INPUTS!$D$6/12</f>
        <v>142.64511716361611</v>
      </c>
      <c r="E131" s="29">
        <f t="shared" si="9"/>
        <v>449.70789123858981</v>
      </c>
      <c r="F131" s="29">
        <f t="shared" ref="F131:F194" si="10">MAX(B131-E131,0)</f>
        <v>25884.775277428995</v>
      </c>
    </row>
    <row r="132" spans="1:6" x14ac:dyDescent="0.25">
      <c r="A132" s="28">
        <v>131</v>
      </c>
      <c r="B132" s="29">
        <f t="shared" ref="B132:B195" si="11">F131</f>
        <v>25884.775277428995</v>
      </c>
      <c r="C132" s="29">
        <f>IF(B132&lt;1,0,INPUTS!$K$25)</f>
        <v>592.35300840220589</v>
      </c>
      <c r="D132" s="29">
        <f>B132*INPUTS!$D$6/12</f>
        <v>140.20919941940704</v>
      </c>
      <c r="E132" s="29">
        <f t="shared" ref="E132:E195" si="12">C132-D132</f>
        <v>452.14380898279887</v>
      </c>
      <c r="F132" s="29">
        <f t="shared" si="10"/>
        <v>25432.631468446198</v>
      </c>
    </row>
    <row r="133" spans="1:6" x14ac:dyDescent="0.25">
      <c r="A133" s="28">
        <v>132</v>
      </c>
      <c r="B133" s="29">
        <f t="shared" si="11"/>
        <v>25432.631468446198</v>
      </c>
      <c r="C133" s="29">
        <f>IF(B133&lt;1,0,INPUTS!$K$25)</f>
        <v>592.35300840220589</v>
      </c>
      <c r="D133" s="29">
        <f>B133*INPUTS!$D$6/12</f>
        <v>137.76008712075023</v>
      </c>
      <c r="E133" s="29">
        <f t="shared" si="12"/>
        <v>454.59292128145569</v>
      </c>
      <c r="F133" s="29">
        <f t="shared" si="10"/>
        <v>24978.038547164742</v>
      </c>
    </row>
    <row r="134" spans="1:6" x14ac:dyDescent="0.25">
      <c r="A134" s="28">
        <v>133</v>
      </c>
      <c r="B134" s="29">
        <f t="shared" si="11"/>
        <v>24978.038547164742</v>
      </c>
      <c r="C134" s="29">
        <f>IF(B134&lt;1,0,INPUTS!$K$25)</f>
        <v>592.35300840220589</v>
      </c>
      <c r="D134" s="29">
        <f>B134*INPUTS!$D$6/12</f>
        <v>135.29770879714235</v>
      </c>
      <c r="E134" s="29">
        <f t="shared" si="12"/>
        <v>457.05529960506351</v>
      </c>
      <c r="F134" s="29">
        <f t="shared" si="10"/>
        <v>24520.983247559678</v>
      </c>
    </row>
    <row r="135" spans="1:6" x14ac:dyDescent="0.25">
      <c r="A135" s="28">
        <v>134</v>
      </c>
      <c r="B135" s="29">
        <f t="shared" si="11"/>
        <v>24520.983247559678</v>
      </c>
      <c r="C135" s="29">
        <f>IF(B135&lt;1,0,INPUTS!$K$25)</f>
        <v>592.35300840220589</v>
      </c>
      <c r="D135" s="29">
        <f>B135*INPUTS!$D$6/12</f>
        <v>132.82199259094827</v>
      </c>
      <c r="E135" s="29">
        <f t="shared" si="12"/>
        <v>459.53101581125759</v>
      </c>
      <c r="F135" s="29">
        <f t="shared" si="10"/>
        <v>24061.452231748419</v>
      </c>
    </row>
    <row r="136" spans="1:6" x14ac:dyDescent="0.25">
      <c r="A136" s="28">
        <v>135</v>
      </c>
      <c r="B136" s="29">
        <f t="shared" si="11"/>
        <v>24061.452231748419</v>
      </c>
      <c r="C136" s="29">
        <f>IF(B136&lt;1,0,INPUTS!$K$25)</f>
        <v>592.35300840220589</v>
      </c>
      <c r="D136" s="29">
        <f>B136*INPUTS!$D$6/12</f>
        <v>130.33286625530394</v>
      </c>
      <c r="E136" s="29">
        <f t="shared" si="12"/>
        <v>462.02014214690195</v>
      </c>
      <c r="F136" s="29">
        <f t="shared" si="10"/>
        <v>23599.432089601516</v>
      </c>
    </row>
    <row r="137" spans="1:6" x14ac:dyDescent="0.25">
      <c r="A137" s="28">
        <v>136</v>
      </c>
      <c r="B137" s="29">
        <f t="shared" si="11"/>
        <v>23599.432089601516</v>
      </c>
      <c r="C137" s="29">
        <f>IF(B137&lt;1,0,INPUTS!$K$25)</f>
        <v>592.35300840220589</v>
      </c>
      <c r="D137" s="29">
        <f>B137*INPUTS!$D$6/12</f>
        <v>127.83025715200823</v>
      </c>
      <c r="E137" s="29">
        <f t="shared" si="12"/>
        <v>464.52275125019764</v>
      </c>
      <c r="F137" s="29">
        <f t="shared" si="10"/>
        <v>23134.909338351317</v>
      </c>
    </row>
    <row r="138" spans="1:6" x14ac:dyDescent="0.25">
      <c r="A138" s="28">
        <v>137</v>
      </c>
      <c r="B138" s="29">
        <f t="shared" si="11"/>
        <v>23134.909338351317</v>
      </c>
      <c r="C138" s="29">
        <f>IF(B138&lt;1,0,INPUTS!$K$25)</f>
        <v>592.35300840220589</v>
      </c>
      <c r="D138" s="29">
        <f>B138*INPUTS!$D$6/12</f>
        <v>125.31409224940298</v>
      </c>
      <c r="E138" s="29">
        <f t="shared" si="12"/>
        <v>467.03891615280293</v>
      </c>
      <c r="F138" s="29">
        <f t="shared" si="10"/>
        <v>22667.870422198514</v>
      </c>
    </row>
    <row r="139" spans="1:6" x14ac:dyDescent="0.25">
      <c r="A139" s="28">
        <v>138</v>
      </c>
      <c r="B139" s="29">
        <f t="shared" si="11"/>
        <v>22667.870422198514</v>
      </c>
      <c r="C139" s="29">
        <f>IF(B139&lt;1,0,INPUTS!$K$25)</f>
        <v>592.35300840220589</v>
      </c>
      <c r="D139" s="29">
        <f>B139*INPUTS!$D$6/12</f>
        <v>122.78429812024196</v>
      </c>
      <c r="E139" s="29">
        <f t="shared" si="12"/>
        <v>469.56871028196394</v>
      </c>
      <c r="F139" s="29">
        <f t="shared" si="10"/>
        <v>22198.301711916549</v>
      </c>
    </row>
    <row r="140" spans="1:6" x14ac:dyDescent="0.25">
      <c r="A140" s="28">
        <v>139</v>
      </c>
      <c r="B140" s="29">
        <f t="shared" si="11"/>
        <v>22198.301711916549</v>
      </c>
      <c r="C140" s="29">
        <f>IF(B140&lt;1,0,INPUTS!$K$25)</f>
        <v>592.35300840220589</v>
      </c>
      <c r="D140" s="29">
        <f>B140*INPUTS!$D$6/12</f>
        <v>120.24080093954798</v>
      </c>
      <c r="E140" s="29">
        <f t="shared" si="12"/>
        <v>472.11220746265792</v>
      </c>
      <c r="F140" s="29">
        <f t="shared" si="10"/>
        <v>21726.189504453891</v>
      </c>
    </row>
    <row r="141" spans="1:6" x14ac:dyDescent="0.25">
      <c r="A141" s="28">
        <v>140</v>
      </c>
      <c r="B141" s="29">
        <f t="shared" si="11"/>
        <v>21726.189504453891</v>
      </c>
      <c r="C141" s="29">
        <f>IF(B141&lt;1,0,INPUTS!$K$25)</f>
        <v>592.35300840220589</v>
      </c>
      <c r="D141" s="29">
        <f>B141*INPUTS!$D$6/12</f>
        <v>117.68352648245859</v>
      </c>
      <c r="E141" s="29">
        <f t="shared" si="12"/>
        <v>474.66948191974728</v>
      </c>
      <c r="F141" s="29">
        <f t="shared" si="10"/>
        <v>21251.520022534143</v>
      </c>
    </row>
    <row r="142" spans="1:6" x14ac:dyDescent="0.25">
      <c r="A142" s="28">
        <v>141</v>
      </c>
      <c r="B142" s="29">
        <f t="shared" si="11"/>
        <v>21251.520022534143</v>
      </c>
      <c r="C142" s="29">
        <f>IF(B142&lt;1,0,INPUTS!$K$25)</f>
        <v>592.35300840220589</v>
      </c>
      <c r="D142" s="29">
        <f>B142*INPUTS!$D$6/12</f>
        <v>115.11240012205995</v>
      </c>
      <c r="E142" s="29">
        <f t="shared" si="12"/>
        <v>477.24060828014592</v>
      </c>
      <c r="F142" s="29">
        <f t="shared" si="10"/>
        <v>20774.279414253997</v>
      </c>
    </row>
    <row r="143" spans="1:6" x14ac:dyDescent="0.25">
      <c r="A143" s="28">
        <v>142</v>
      </c>
      <c r="B143" s="29">
        <f t="shared" si="11"/>
        <v>20774.279414253997</v>
      </c>
      <c r="C143" s="29">
        <f>IF(B143&lt;1,0,INPUTS!$K$25)</f>
        <v>592.35300840220589</v>
      </c>
      <c r="D143" s="29">
        <f>B143*INPUTS!$D$6/12</f>
        <v>112.52734682720916</v>
      </c>
      <c r="E143" s="29">
        <f t="shared" si="12"/>
        <v>479.82566157499673</v>
      </c>
      <c r="F143" s="29">
        <f t="shared" si="10"/>
        <v>20294.453752679001</v>
      </c>
    </row>
    <row r="144" spans="1:6" x14ac:dyDescent="0.25">
      <c r="A144" s="28">
        <v>143</v>
      </c>
      <c r="B144" s="29">
        <f t="shared" si="11"/>
        <v>20294.453752679001</v>
      </c>
      <c r="C144" s="29">
        <f>IF(B144&lt;1,0,INPUTS!$K$25)</f>
        <v>592.35300840220589</v>
      </c>
      <c r="D144" s="29">
        <f>B144*INPUTS!$D$6/12</f>
        <v>109.9282911603446</v>
      </c>
      <c r="E144" s="29">
        <f t="shared" si="12"/>
        <v>482.42471724186129</v>
      </c>
      <c r="F144" s="29">
        <f t="shared" si="10"/>
        <v>19812.029035437139</v>
      </c>
    </row>
    <row r="145" spans="1:6" x14ac:dyDescent="0.25">
      <c r="A145" s="28">
        <v>144</v>
      </c>
      <c r="B145" s="29">
        <f t="shared" si="11"/>
        <v>19812.029035437139</v>
      </c>
      <c r="C145" s="29">
        <f>IF(B145&lt;1,0,INPUTS!$K$25)</f>
        <v>592.35300840220589</v>
      </c>
      <c r="D145" s="29">
        <f>B145*INPUTS!$D$6/12</f>
        <v>107.31515727528451</v>
      </c>
      <c r="E145" s="29">
        <f t="shared" si="12"/>
        <v>485.0378511269214</v>
      </c>
      <c r="F145" s="29">
        <f t="shared" si="10"/>
        <v>19326.991184310216</v>
      </c>
    </row>
    <row r="146" spans="1:6" x14ac:dyDescent="0.25">
      <c r="A146" s="28">
        <v>145</v>
      </c>
      <c r="B146" s="29">
        <f t="shared" si="11"/>
        <v>19326.991184310216</v>
      </c>
      <c r="C146" s="29">
        <f>IF(B146&lt;1,0,INPUTS!$K$25)</f>
        <v>592.35300840220589</v>
      </c>
      <c r="D146" s="29">
        <f>B146*INPUTS!$D$6/12</f>
        <v>104.68786891501367</v>
      </c>
      <c r="E146" s="29">
        <f t="shared" si="12"/>
        <v>487.66513948719222</v>
      </c>
      <c r="F146" s="29">
        <f t="shared" si="10"/>
        <v>18839.326044823025</v>
      </c>
    </row>
    <row r="147" spans="1:6" x14ac:dyDescent="0.25">
      <c r="A147" s="28">
        <v>146</v>
      </c>
      <c r="B147" s="29">
        <f t="shared" si="11"/>
        <v>18839.326044823025</v>
      </c>
      <c r="C147" s="29">
        <f>IF(B147&lt;1,0,INPUTS!$K$25)</f>
        <v>592.35300840220589</v>
      </c>
      <c r="D147" s="29">
        <f>B147*INPUTS!$D$6/12</f>
        <v>102.04634940945806</v>
      </c>
      <c r="E147" s="29">
        <f t="shared" si="12"/>
        <v>490.30665899274783</v>
      </c>
      <c r="F147" s="29">
        <f t="shared" si="10"/>
        <v>18349.019385830277</v>
      </c>
    </row>
    <row r="148" spans="1:6" x14ac:dyDescent="0.25">
      <c r="A148" s="28">
        <v>147</v>
      </c>
      <c r="B148" s="29">
        <f t="shared" si="11"/>
        <v>18349.019385830277</v>
      </c>
      <c r="C148" s="29">
        <f>IF(B148&lt;1,0,INPUTS!$K$25)</f>
        <v>592.35300840220589</v>
      </c>
      <c r="D148" s="29">
        <f>B148*INPUTS!$D$6/12</f>
        <v>99.390521673247335</v>
      </c>
      <c r="E148" s="29">
        <f t="shared" si="12"/>
        <v>492.96248672895854</v>
      </c>
      <c r="F148" s="29">
        <f t="shared" si="10"/>
        <v>17856.056899101321</v>
      </c>
    </row>
    <row r="149" spans="1:6" x14ac:dyDescent="0.25">
      <c r="A149" s="28">
        <v>148</v>
      </c>
      <c r="B149" s="29">
        <f t="shared" si="11"/>
        <v>17856.056899101321</v>
      </c>
      <c r="C149" s="29">
        <f>IF(B149&lt;1,0,INPUTS!$K$25)</f>
        <v>592.35300840220589</v>
      </c>
      <c r="D149" s="29">
        <f>B149*INPUTS!$D$6/12</f>
        <v>96.720308203465493</v>
      </c>
      <c r="E149" s="29">
        <f t="shared" si="12"/>
        <v>495.63270019874039</v>
      </c>
      <c r="F149" s="29">
        <f t="shared" si="10"/>
        <v>17360.42419890258</v>
      </c>
    </row>
    <row r="150" spans="1:6" x14ac:dyDescent="0.25">
      <c r="A150" s="28">
        <v>149</v>
      </c>
      <c r="B150" s="29">
        <f t="shared" si="11"/>
        <v>17360.42419890258</v>
      </c>
      <c r="C150" s="29">
        <f>IF(B150&lt;1,0,INPUTS!$K$25)</f>
        <v>592.35300840220589</v>
      </c>
      <c r="D150" s="29">
        <f>B150*INPUTS!$D$6/12</f>
        <v>94.035631077388985</v>
      </c>
      <c r="E150" s="29">
        <f t="shared" si="12"/>
        <v>498.3173773248169</v>
      </c>
      <c r="F150" s="29">
        <f t="shared" si="10"/>
        <v>16862.106821577763</v>
      </c>
    </row>
    <row r="151" spans="1:6" x14ac:dyDescent="0.25">
      <c r="A151" s="28">
        <v>150</v>
      </c>
      <c r="B151" s="29">
        <f t="shared" si="11"/>
        <v>16862.106821577763</v>
      </c>
      <c r="C151" s="29">
        <f>IF(B151&lt;1,0,INPUTS!$K$25)</f>
        <v>592.35300840220589</v>
      </c>
      <c r="D151" s="29">
        <f>B151*INPUTS!$D$6/12</f>
        <v>91.336411950212891</v>
      </c>
      <c r="E151" s="29">
        <f t="shared" si="12"/>
        <v>501.016596451993</v>
      </c>
      <c r="F151" s="29">
        <f t="shared" si="10"/>
        <v>16361.09022512577</v>
      </c>
    </row>
    <row r="152" spans="1:6" x14ac:dyDescent="0.25">
      <c r="A152" s="28">
        <v>151</v>
      </c>
      <c r="B152" s="29">
        <f t="shared" si="11"/>
        <v>16361.09022512577</v>
      </c>
      <c r="C152" s="29">
        <f>IF(B152&lt;1,0,INPUTS!$K$25)</f>
        <v>592.35300840220589</v>
      </c>
      <c r="D152" s="29">
        <f>B152*INPUTS!$D$6/12</f>
        <v>88.622572052764596</v>
      </c>
      <c r="E152" s="29">
        <f t="shared" si="12"/>
        <v>503.73043634944128</v>
      </c>
      <c r="F152" s="29">
        <f t="shared" si="10"/>
        <v>15857.35978877633</v>
      </c>
    </row>
    <row r="153" spans="1:6" x14ac:dyDescent="0.25">
      <c r="A153" s="28">
        <v>152</v>
      </c>
      <c r="B153" s="29">
        <f t="shared" si="11"/>
        <v>15857.35978877633</v>
      </c>
      <c r="C153" s="29">
        <f>IF(B153&lt;1,0,INPUTS!$K$25)</f>
        <v>592.35300840220589</v>
      </c>
      <c r="D153" s="29">
        <f>B153*INPUTS!$D$6/12</f>
        <v>85.89403218920512</v>
      </c>
      <c r="E153" s="29">
        <f t="shared" si="12"/>
        <v>506.45897621300077</v>
      </c>
      <c r="F153" s="29">
        <f t="shared" si="10"/>
        <v>15350.90081256333</v>
      </c>
    </row>
    <row r="154" spans="1:6" x14ac:dyDescent="0.25">
      <c r="A154" s="28">
        <v>153</v>
      </c>
      <c r="B154" s="29">
        <f t="shared" si="11"/>
        <v>15350.90081256333</v>
      </c>
      <c r="C154" s="29">
        <f>IF(B154&lt;1,0,INPUTS!$K$25)</f>
        <v>592.35300840220589</v>
      </c>
      <c r="D154" s="29">
        <f>B154*INPUTS!$D$6/12</f>
        <v>83.150712734718041</v>
      </c>
      <c r="E154" s="29">
        <f t="shared" si="12"/>
        <v>509.20229566748787</v>
      </c>
      <c r="F154" s="29">
        <f t="shared" si="10"/>
        <v>14841.698516895842</v>
      </c>
    </row>
    <row r="155" spans="1:6" x14ac:dyDescent="0.25">
      <c r="A155" s="28">
        <v>154</v>
      </c>
      <c r="B155" s="29">
        <f t="shared" si="11"/>
        <v>14841.698516895842</v>
      </c>
      <c r="C155" s="29">
        <f>IF(B155&lt;1,0,INPUTS!$K$25)</f>
        <v>592.35300840220589</v>
      </c>
      <c r="D155" s="29">
        <f>B155*INPUTS!$D$6/12</f>
        <v>80.392533633185806</v>
      </c>
      <c r="E155" s="29">
        <f t="shared" si="12"/>
        <v>511.9604747690201</v>
      </c>
      <c r="F155" s="29">
        <f t="shared" si="10"/>
        <v>14329.738042126821</v>
      </c>
    </row>
    <row r="156" spans="1:6" x14ac:dyDescent="0.25">
      <c r="A156" s="28">
        <v>155</v>
      </c>
      <c r="B156" s="29">
        <f t="shared" si="11"/>
        <v>14329.738042126821</v>
      </c>
      <c r="C156" s="29">
        <f>IF(B156&lt;1,0,INPUTS!$K$25)</f>
        <v>592.35300840220589</v>
      </c>
      <c r="D156" s="29">
        <f>B156*INPUTS!$D$6/12</f>
        <v>77.619414394853621</v>
      </c>
      <c r="E156" s="29">
        <f t="shared" si="12"/>
        <v>514.73359400735228</v>
      </c>
      <c r="F156" s="29">
        <f t="shared" si="10"/>
        <v>13815.004448119469</v>
      </c>
    </row>
    <row r="157" spans="1:6" x14ac:dyDescent="0.25">
      <c r="A157" s="28">
        <v>156</v>
      </c>
      <c r="B157" s="29">
        <f t="shared" si="11"/>
        <v>13815.004448119469</v>
      </c>
      <c r="C157" s="29">
        <f>IF(B157&lt;1,0,INPUTS!$K$25)</f>
        <v>592.35300840220589</v>
      </c>
      <c r="D157" s="29">
        <f>B157*INPUTS!$D$6/12</f>
        <v>74.831274093980468</v>
      </c>
      <c r="E157" s="29">
        <f t="shared" si="12"/>
        <v>517.5217343082254</v>
      </c>
      <c r="F157" s="29">
        <f t="shared" si="10"/>
        <v>13297.482713811243</v>
      </c>
    </row>
    <row r="158" spans="1:6" x14ac:dyDescent="0.25">
      <c r="A158" s="28">
        <v>157</v>
      </c>
      <c r="B158" s="29">
        <f t="shared" si="11"/>
        <v>13297.482713811243</v>
      </c>
      <c r="C158" s="29">
        <f>IF(B158&lt;1,0,INPUTS!$K$25)</f>
        <v>592.35300840220589</v>
      </c>
      <c r="D158" s="29">
        <f>B158*INPUTS!$D$6/12</f>
        <v>72.028031366477578</v>
      </c>
      <c r="E158" s="29">
        <f t="shared" si="12"/>
        <v>520.32497703572835</v>
      </c>
      <c r="F158" s="29">
        <f t="shared" si="10"/>
        <v>12777.157736775514</v>
      </c>
    </row>
    <row r="159" spans="1:6" x14ac:dyDescent="0.25">
      <c r="A159" s="28">
        <v>158</v>
      </c>
      <c r="B159" s="29">
        <f t="shared" si="11"/>
        <v>12777.157736775514</v>
      </c>
      <c r="C159" s="29">
        <f>IF(B159&lt;1,0,INPUTS!$K$25)</f>
        <v>592.35300840220589</v>
      </c>
      <c r="D159" s="29">
        <f>B159*INPUTS!$D$6/12</f>
        <v>69.20960440753403</v>
      </c>
      <c r="E159" s="29">
        <f t="shared" si="12"/>
        <v>523.14340399467187</v>
      </c>
      <c r="F159" s="29">
        <f t="shared" si="10"/>
        <v>12254.014332780842</v>
      </c>
    </row>
    <row r="160" spans="1:6" x14ac:dyDescent="0.25">
      <c r="A160" s="28">
        <v>159</v>
      </c>
      <c r="B160" s="29">
        <f t="shared" si="11"/>
        <v>12254.014332780842</v>
      </c>
      <c r="C160" s="29">
        <f>IF(B160&lt;1,0,INPUTS!$K$25)</f>
        <v>592.35300840220589</v>
      </c>
      <c r="D160" s="29">
        <f>B160*INPUTS!$D$6/12</f>
        <v>66.375910969229565</v>
      </c>
      <c r="E160" s="29">
        <f t="shared" si="12"/>
        <v>525.97709743297628</v>
      </c>
      <c r="F160" s="29">
        <f t="shared" si="10"/>
        <v>11728.037235347865</v>
      </c>
    </row>
    <row r="161" spans="1:6" x14ac:dyDescent="0.25">
      <c r="A161" s="28">
        <v>160</v>
      </c>
      <c r="B161" s="29">
        <f t="shared" si="11"/>
        <v>11728.037235347865</v>
      </c>
      <c r="C161" s="29">
        <f>IF(B161&lt;1,0,INPUTS!$K$25)</f>
        <v>592.35300840220589</v>
      </c>
      <c r="D161" s="29">
        <f>B161*INPUTS!$D$6/12</f>
        <v>63.526868358134273</v>
      </c>
      <c r="E161" s="29">
        <f t="shared" si="12"/>
        <v>528.82614004407162</v>
      </c>
      <c r="F161" s="29">
        <f t="shared" si="10"/>
        <v>11199.211095303794</v>
      </c>
    </row>
    <row r="162" spans="1:6" x14ac:dyDescent="0.25">
      <c r="A162" s="28">
        <v>161</v>
      </c>
      <c r="B162" s="29">
        <f t="shared" si="11"/>
        <v>11199.211095303794</v>
      </c>
      <c r="C162" s="29">
        <f>IF(B162&lt;1,0,INPUTS!$K$25)</f>
        <v>592.35300840220589</v>
      </c>
      <c r="D162" s="29">
        <f>B162*INPUTS!$D$6/12</f>
        <v>60.662393432895549</v>
      </c>
      <c r="E162" s="29">
        <f t="shared" si="12"/>
        <v>531.69061496931033</v>
      </c>
      <c r="F162" s="29">
        <f t="shared" si="10"/>
        <v>10667.520480334484</v>
      </c>
    </row>
    <row r="163" spans="1:6" x14ac:dyDescent="0.25">
      <c r="A163" s="28">
        <v>162</v>
      </c>
      <c r="B163" s="29">
        <f t="shared" si="11"/>
        <v>10667.520480334484</v>
      </c>
      <c r="C163" s="29">
        <f>IF(B163&lt;1,0,INPUTS!$K$25)</f>
        <v>592.35300840220589</v>
      </c>
      <c r="D163" s="29">
        <f>B163*INPUTS!$D$6/12</f>
        <v>57.782402601811789</v>
      </c>
      <c r="E163" s="29">
        <f t="shared" si="12"/>
        <v>534.57060580039411</v>
      </c>
      <c r="F163" s="29">
        <f t="shared" si="10"/>
        <v>10132.94987453409</v>
      </c>
    </row>
    <row r="164" spans="1:6" x14ac:dyDescent="0.25">
      <c r="A164" s="28">
        <v>163</v>
      </c>
      <c r="B164" s="29">
        <f t="shared" si="11"/>
        <v>10132.94987453409</v>
      </c>
      <c r="C164" s="29">
        <f>IF(B164&lt;1,0,INPUTS!$K$25)</f>
        <v>592.35300840220589</v>
      </c>
      <c r="D164" s="29">
        <f>B164*INPUTS!$D$6/12</f>
        <v>54.886811820392985</v>
      </c>
      <c r="E164" s="29">
        <f t="shared" si="12"/>
        <v>537.46619658181294</v>
      </c>
      <c r="F164" s="29">
        <f t="shared" si="10"/>
        <v>9595.4836779522775</v>
      </c>
    </row>
    <row r="165" spans="1:6" x14ac:dyDescent="0.25">
      <c r="A165" s="28">
        <v>164</v>
      </c>
      <c r="B165" s="29">
        <f t="shared" si="11"/>
        <v>9595.4836779522775</v>
      </c>
      <c r="C165" s="29">
        <f>IF(B165&lt;1,0,INPUTS!$K$25)</f>
        <v>592.35300840220589</v>
      </c>
      <c r="D165" s="29">
        <f>B165*INPUTS!$D$6/12</f>
        <v>51.97553658890817</v>
      </c>
      <c r="E165" s="29">
        <f t="shared" si="12"/>
        <v>540.37747181329769</v>
      </c>
      <c r="F165" s="29">
        <f t="shared" si="10"/>
        <v>9055.1062061389803</v>
      </c>
    </row>
    <row r="166" spans="1:6" x14ac:dyDescent="0.25">
      <c r="A166" s="28">
        <v>165</v>
      </c>
      <c r="B166" s="29">
        <f t="shared" si="11"/>
        <v>9055.1062061389803</v>
      </c>
      <c r="C166" s="29">
        <f>IF(B166&lt;1,0,INPUTS!$K$25)</f>
        <v>592.35300840220589</v>
      </c>
      <c r="D166" s="29">
        <f>B166*INPUTS!$D$6/12</f>
        <v>49.04849194991948</v>
      </c>
      <c r="E166" s="29">
        <f t="shared" si="12"/>
        <v>543.30451645228641</v>
      </c>
      <c r="F166" s="29">
        <f t="shared" si="10"/>
        <v>8511.8016896866939</v>
      </c>
    </row>
    <row r="167" spans="1:6" x14ac:dyDescent="0.25">
      <c r="A167" s="28">
        <v>166</v>
      </c>
      <c r="B167" s="29">
        <f t="shared" si="11"/>
        <v>8511.8016896866939</v>
      </c>
      <c r="C167" s="29">
        <f>IF(B167&lt;1,0,INPUTS!$K$25)</f>
        <v>592.35300840220589</v>
      </c>
      <c r="D167" s="29">
        <f>B167*INPUTS!$D$6/12</f>
        <v>46.10559248580293</v>
      </c>
      <c r="E167" s="29">
        <f t="shared" si="12"/>
        <v>546.24741591640293</v>
      </c>
      <c r="F167" s="29">
        <f t="shared" si="10"/>
        <v>7965.5542737702908</v>
      </c>
    </row>
    <row r="168" spans="1:6" x14ac:dyDescent="0.25">
      <c r="A168" s="28">
        <v>167</v>
      </c>
      <c r="B168" s="29">
        <f t="shared" si="11"/>
        <v>7965.5542737702908</v>
      </c>
      <c r="C168" s="29">
        <f>IF(B168&lt;1,0,INPUTS!$K$25)</f>
        <v>592.35300840220589</v>
      </c>
      <c r="D168" s="29">
        <f>B168*INPUTS!$D$6/12</f>
        <v>43.146752316255743</v>
      </c>
      <c r="E168" s="29">
        <f t="shared" si="12"/>
        <v>549.20625608595014</v>
      </c>
      <c r="F168" s="29">
        <f t="shared" si="10"/>
        <v>7416.3480176843404</v>
      </c>
    </row>
    <row r="169" spans="1:6" x14ac:dyDescent="0.25">
      <c r="A169" s="28">
        <v>168</v>
      </c>
      <c r="B169" s="29">
        <f t="shared" si="11"/>
        <v>7416.3480176843404</v>
      </c>
      <c r="C169" s="29">
        <f>IF(B169&lt;1,0,INPUTS!$K$25)</f>
        <v>592.35300840220589</v>
      </c>
      <c r="D169" s="29">
        <f>B169*INPUTS!$D$6/12</f>
        <v>40.171885095790181</v>
      </c>
      <c r="E169" s="29">
        <f t="shared" si="12"/>
        <v>552.18112330641566</v>
      </c>
      <c r="F169" s="29">
        <f t="shared" si="10"/>
        <v>6864.166894377925</v>
      </c>
    </row>
    <row r="170" spans="1:6" x14ac:dyDescent="0.25">
      <c r="A170" s="28">
        <v>169</v>
      </c>
      <c r="B170" s="29">
        <f t="shared" si="11"/>
        <v>6864.166894377925</v>
      </c>
      <c r="C170" s="29">
        <f>IF(B170&lt;1,0,INPUTS!$K$25)</f>
        <v>592.35300840220589</v>
      </c>
      <c r="D170" s="29">
        <f>B170*INPUTS!$D$6/12</f>
        <v>37.180904011213762</v>
      </c>
      <c r="E170" s="29">
        <f t="shared" si="12"/>
        <v>555.1721043909921</v>
      </c>
      <c r="F170" s="29">
        <f t="shared" si="10"/>
        <v>6308.994789986933</v>
      </c>
    </row>
    <row r="171" spans="1:6" x14ac:dyDescent="0.25">
      <c r="A171" s="28">
        <v>170</v>
      </c>
      <c r="B171" s="29">
        <f t="shared" si="11"/>
        <v>6308.994789986933</v>
      </c>
      <c r="C171" s="29">
        <f>IF(B171&lt;1,0,INPUTS!$K$25)</f>
        <v>592.35300840220589</v>
      </c>
      <c r="D171" s="29">
        <f>B171*INPUTS!$D$6/12</f>
        <v>34.173721779095892</v>
      </c>
      <c r="E171" s="29">
        <f t="shared" si="12"/>
        <v>558.17928662310999</v>
      </c>
      <c r="F171" s="29">
        <f t="shared" si="10"/>
        <v>5750.8155033638232</v>
      </c>
    </row>
    <row r="172" spans="1:6" x14ac:dyDescent="0.25">
      <c r="A172" s="28">
        <v>171</v>
      </c>
      <c r="B172" s="29">
        <f t="shared" si="11"/>
        <v>5750.8155033638232</v>
      </c>
      <c r="C172" s="29">
        <f>IF(B172&lt;1,0,INPUTS!$K$25)</f>
        <v>592.35300840220589</v>
      </c>
      <c r="D172" s="29">
        <f>B172*INPUTS!$D$6/12</f>
        <v>31.150250643220712</v>
      </c>
      <c r="E172" s="29">
        <f t="shared" si="12"/>
        <v>561.20275775898517</v>
      </c>
      <c r="F172" s="29">
        <f t="shared" si="10"/>
        <v>5189.612745604838</v>
      </c>
    </row>
    <row r="173" spans="1:6" x14ac:dyDescent="0.25">
      <c r="A173" s="28">
        <v>172</v>
      </c>
      <c r="B173" s="29">
        <f t="shared" si="11"/>
        <v>5189.612745604838</v>
      </c>
      <c r="C173" s="29">
        <f>IF(B173&lt;1,0,INPUTS!$K$25)</f>
        <v>592.35300840220589</v>
      </c>
      <c r="D173" s="29">
        <f>B173*INPUTS!$D$6/12</f>
        <v>28.110402372026204</v>
      </c>
      <c r="E173" s="29">
        <f t="shared" si="12"/>
        <v>564.24260603017967</v>
      </c>
      <c r="F173" s="29">
        <f t="shared" si="10"/>
        <v>4625.3701395746584</v>
      </c>
    </row>
    <row r="174" spans="1:6" x14ac:dyDescent="0.25">
      <c r="A174" s="28">
        <v>173</v>
      </c>
      <c r="B174" s="29">
        <f t="shared" si="11"/>
        <v>4625.3701395746584</v>
      </c>
      <c r="C174" s="29">
        <f>IF(B174&lt;1,0,INPUTS!$K$25)</f>
        <v>592.35300840220589</v>
      </c>
      <c r="D174" s="29">
        <f>B174*INPUTS!$D$6/12</f>
        <v>25.054088256029402</v>
      </c>
      <c r="E174" s="29">
        <f t="shared" si="12"/>
        <v>567.29892014617644</v>
      </c>
      <c r="F174" s="29">
        <f t="shared" si="10"/>
        <v>4058.071219428482</v>
      </c>
    </row>
    <row r="175" spans="1:6" x14ac:dyDescent="0.25">
      <c r="A175" s="28">
        <v>174</v>
      </c>
      <c r="B175" s="29">
        <f t="shared" si="11"/>
        <v>4058.071219428482</v>
      </c>
      <c r="C175" s="29">
        <f>IF(B175&lt;1,0,INPUTS!$K$25)</f>
        <v>592.35300840220589</v>
      </c>
      <c r="D175" s="29">
        <f>B175*INPUTS!$D$6/12</f>
        <v>21.981219105237614</v>
      </c>
      <c r="E175" s="29">
        <f t="shared" si="12"/>
        <v>570.37178929696825</v>
      </c>
      <c r="F175" s="29">
        <f t="shared" si="10"/>
        <v>3487.6994301315135</v>
      </c>
    </row>
    <row r="176" spans="1:6" x14ac:dyDescent="0.25">
      <c r="A176" s="28">
        <v>175</v>
      </c>
      <c r="B176" s="29">
        <f t="shared" si="11"/>
        <v>3487.6994301315135</v>
      </c>
      <c r="C176" s="29">
        <f>IF(B176&lt;1,0,INPUTS!$K$25)</f>
        <v>592.35300840220589</v>
      </c>
      <c r="D176" s="29">
        <f>B176*INPUTS!$D$6/12</f>
        <v>18.891705246545701</v>
      </c>
      <c r="E176" s="29">
        <f t="shared" si="12"/>
        <v>573.46130315566018</v>
      </c>
      <c r="F176" s="29">
        <f t="shared" si="10"/>
        <v>2914.2381269758534</v>
      </c>
    </row>
    <row r="177" spans="1:6" x14ac:dyDescent="0.25">
      <c r="A177" s="28">
        <v>176</v>
      </c>
      <c r="B177" s="29">
        <f t="shared" si="11"/>
        <v>2914.2381269758534</v>
      </c>
      <c r="C177" s="29">
        <f>IF(B177&lt;1,0,INPUTS!$K$25)</f>
        <v>592.35300840220589</v>
      </c>
      <c r="D177" s="29">
        <f>B177*INPUTS!$D$6/12</f>
        <v>15.785456521119206</v>
      </c>
      <c r="E177" s="29">
        <f t="shared" si="12"/>
        <v>576.56755188108673</v>
      </c>
      <c r="F177" s="29">
        <f t="shared" si="10"/>
        <v>2337.6705750947667</v>
      </c>
    </row>
    <row r="178" spans="1:6" x14ac:dyDescent="0.25">
      <c r="A178" s="28">
        <v>177</v>
      </c>
      <c r="B178" s="29">
        <f t="shared" si="11"/>
        <v>2337.6705750947667</v>
      </c>
      <c r="C178" s="29">
        <f>IF(B178&lt;1,0,INPUTS!$K$25)</f>
        <v>592.35300840220589</v>
      </c>
      <c r="D178" s="29">
        <f>B178*INPUTS!$D$6/12</f>
        <v>12.662382281763321</v>
      </c>
      <c r="E178" s="29">
        <f t="shared" si="12"/>
        <v>579.69062612044252</v>
      </c>
      <c r="F178" s="29">
        <f t="shared" si="10"/>
        <v>1757.9799489743241</v>
      </c>
    </row>
    <row r="179" spans="1:6" x14ac:dyDescent="0.25">
      <c r="A179" s="28">
        <v>178</v>
      </c>
      <c r="B179" s="29">
        <f t="shared" si="11"/>
        <v>1757.9799489743241</v>
      </c>
      <c r="C179" s="29">
        <f>IF(B179&lt;1,0,INPUTS!$K$25)</f>
        <v>592.35300840220589</v>
      </c>
      <c r="D179" s="29">
        <f>B179*INPUTS!$D$6/12</f>
        <v>9.5223913902775887</v>
      </c>
      <c r="E179" s="29">
        <f t="shared" si="12"/>
        <v>582.83061701192833</v>
      </c>
      <c r="F179" s="29">
        <f t="shared" si="10"/>
        <v>1175.1493319623958</v>
      </c>
    </row>
    <row r="180" spans="1:6" x14ac:dyDescent="0.25">
      <c r="A180" s="28">
        <v>179</v>
      </c>
      <c r="B180" s="29">
        <f t="shared" si="11"/>
        <v>1175.1493319623958</v>
      </c>
      <c r="C180" s="29">
        <f>IF(B180&lt;1,0,INPUTS!$K$25)</f>
        <v>592.35300840220589</v>
      </c>
      <c r="D180" s="29">
        <f>B180*INPUTS!$D$6/12</f>
        <v>6.3653922147963113</v>
      </c>
      <c r="E180" s="29">
        <f t="shared" si="12"/>
        <v>585.98761618740957</v>
      </c>
      <c r="F180" s="29">
        <f t="shared" si="10"/>
        <v>589.16171577498619</v>
      </c>
    </row>
    <row r="181" spans="1:6" x14ac:dyDescent="0.25">
      <c r="A181" s="28">
        <v>180</v>
      </c>
      <c r="B181" s="29">
        <f t="shared" si="11"/>
        <v>589.16171577498619</v>
      </c>
      <c r="C181" s="29">
        <f>IF(B181&lt;1,0,INPUTS!$K$25)</f>
        <v>592.35300840220589</v>
      </c>
      <c r="D181" s="29">
        <f>B181*INPUTS!$D$6/12</f>
        <v>3.1912926271145086</v>
      </c>
      <c r="E181" s="29">
        <f t="shared" si="12"/>
        <v>589.16171577509135</v>
      </c>
      <c r="F181" s="29">
        <f t="shared" si="10"/>
        <v>0</v>
      </c>
    </row>
    <row r="182" spans="1:6" x14ac:dyDescent="0.25">
      <c r="A182" s="28">
        <v>181</v>
      </c>
      <c r="B182" s="29">
        <f t="shared" si="11"/>
        <v>0</v>
      </c>
      <c r="C182" s="29">
        <f>IF(B182&lt;1,0,INPUTS!$K$25)</f>
        <v>0</v>
      </c>
      <c r="D182" s="29">
        <f>B182*INPUTS!$D$6/12</f>
        <v>0</v>
      </c>
      <c r="E182" s="29">
        <f t="shared" si="12"/>
        <v>0</v>
      </c>
      <c r="F182" s="29">
        <f t="shared" si="10"/>
        <v>0</v>
      </c>
    </row>
    <row r="183" spans="1:6" x14ac:dyDescent="0.25">
      <c r="A183" s="28">
        <v>182</v>
      </c>
      <c r="B183" s="29">
        <f t="shared" si="11"/>
        <v>0</v>
      </c>
      <c r="C183" s="29">
        <f>IF(B183&lt;1,0,INPUTS!$K$25)</f>
        <v>0</v>
      </c>
      <c r="D183" s="29">
        <f>B183*INPUTS!$D$6/12</f>
        <v>0</v>
      </c>
      <c r="E183" s="29">
        <f t="shared" si="12"/>
        <v>0</v>
      </c>
      <c r="F183" s="29">
        <f t="shared" si="10"/>
        <v>0</v>
      </c>
    </row>
    <row r="184" spans="1:6" x14ac:dyDescent="0.25">
      <c r="A184" s="28">
        <v>183</v>
      </c>
      <c r="B184" s="29">
        <f t="shared" si="11"/>
        <v>0</v>
      </c>
      <c r="C184" s="29">
        <f>IF(B184&lt;1,0,INPUTS!$K$25)</f>
        <v>0</v>
      </c>
      <c r="D184" s="29">
        <f>B184*INPUTS!$D$6/12</f>
        <v>0</v>
      </c>
      <c r="E184" s="29">
        <f t="shared" si="12"/>
        <v>0</v>
      </c>
      <c r="F184" s="29">
        <f t="shared" si="10"/>
        <v>0</v>
      </c>
    </row>
    <row r="185" spans="1:6" x14ac:dyDescent="0.25">
      <c r="A185" s="28">
        <v>184</v>
      </c>
      <c r="B185" s="29">
        <f t="shared" si="11"/>
        <v>0</v>
      </c>
      <c r="C185" s="29">
        <f>IF(B185&lt;1,0,INPUTS!$K$25)</f>
        <v>0</v>
      </c>
      <c r="D185" s="29">
        <f>B185*INPUTS!$D$6/12</f>
        <v>0</v>
      </c>
      <c r="E185" s="29">
        <f t="shared" si="12"/>
        <v>0</v>
      </c>
      <c r="F185" s="29">
        <f t="shared" si="10"/>
        <v>0</v>
      </c>
    </row>
    <row r="186" spans="1:6" x14ac:dyDescent="0.25">
      <c r="A186" s="28">
        <v>185</v>
      </c>
      <c r="B186" s="29">
        <f t="shared" si="11"/>
        <v>0</v>
      </c>
      <c r="C186" s="29">
        <f>IF(B186&lt;1,0,INPUTS!$K$25)</f>
        <v>0</v>
      </c>
      <c r="D186" s="29">
        <f>B186*INPUTS!$D$6/12</f>
        <v>0</v>
      </c>
      <c r="E186" s="29">
        <f t="shared" si="12"/>
        <v>0</v>
      </c>
      <c r="F186" s="29">
        <f t="shared" si="10"/>
        <v>0</v>
      </c>
    </row>
    <row r="187" spans="1:6" x14ac:dyDescent="0.25">
      <c r="A187" s="28">
        <v>186</v>
      </c>
      <c r="B187" s="29">
        <f t="shared" si="11"/>
        <v>0</v>
      </c>
      <c r="C187" s="29">
        <f>IF(B187&lt;1,0,INPUTS!$K$25)</f>
        <v>0</v>
      </c>
      <c r="D187" s="29">
        <f>B187*INPUTS!$D$6/12</f>
        <v>0</v>
      </c>
      <c r="E187" s="29">
        <f t="shared" si="12"/>
        <v>0</v>
      </c>
      <c r="F187" s="29">
        <f t="shared" si="10"/>
        <v>0</v>
      </c>
    </row>
    <row r="188" spans="1:6" x14ac:dyDescent="0.25">
      <c r="A188" s="28">
        <v>187</v>
      </c>
      <c r="B188" s="29">
        <f t="shared" si="11"/>
        <v>0</v>
      </c>
      <c r="C188" s="29">
        <f>IF(B188&lt;1,0,INPUTS!$K$25)</f>
        <v>0</v>
      </c>
      <c r="D188" s="29">
        <f>B188*INPUTS!$D$6/12</f>
        <v>0</v>
      </c>
      <c r="E188" s="29">
        <f t="shared" si="12"/>
        <v>0</v>
      </c>
      <c r="F188" s="29">
        <f t="shared" si="10"/>
        <v>0</v>
      </c>
    </row>
    <row r="189" spans="1:6" x14ac:dyDescent="0.25">
      <c r="A189" s="28">
        <v>188</v>
      </c>
      <c r="B189" s="29">
        <f t="shared" si="11"/>
        <v>0</v>
      </c>
      <c r="C189" s="29">
        <f>IF(B189&lt;1,0,INPUTS!$K$25)</f>
        <v>0</v>
      </c>
      <c r="D189" s="29">
        <f>B189*INPUTS!$D$6/12</f>
        <v>0</v>
      </c>
      <c r="E189" s="29">
        <f t="shared" si="12"/>
        <v>0</v>
      </c>
      <c r="F189" s="29">
        <f t="shared" si="10"/>
        <v>0</v>
      </c>
    </row>
    <row r="190" spans="1:6" x14ac:dyDescent="0.25">
      <c r="A190" s="28">
        <v>189</v>
      </c>
      <c r="B190" s="29">
        <f t="shared" si="11"/>
        <v>0</v>
      </c>
      <c r="C190" s="29">
        <f>IF(B190&lt;1,0,INPUTS!$K$25)</f>
        <v>0</v>
      </c>
      <c r="D190" s="29">
        <f>B190*INPUTS!$D$6/12</f>
        <v>0</v>
      </c>
      <c r="E190" s="29">
        <f t="shared" si="12"/>
        <v>0</v>
      </c>
      <c r="F190" s="29">
        <f t="shared" si="10"/>
        <v>0</v>
      </c>
    </row>
    <row r="191" spans="1:6" x14ac:dyDescent="0.25">
      <c r="A191" s="28">
        <v>190</v>
      </c>
      <c r="B191" s="29">
        <f t="shared" si="11"/>
        <v>0</v>
      </c>
      <c r="C191" s="29">
        <f>IF(B191&lt;1,0,INPUTS!$K$25)</f>
        <v>0</v>
      </c>
      <c r="D191" s="29">
        <f>B191*INPUTS!$D$6/12</f>
        <v>0</v>
      </c>
      <c r="E191" s="29">
        <f t="shared" si="12"/>
        <v>0</v>
      </c>
      <c r="F191" s="29">
        <f t="shared" si="10"/>
        <v>0</v>
      </c>
    </row>
    <row r="192" spans="1:6" x14ac:dyDescent="0.25">
      <c r="A192" s="28">
        <v>191</v>
      </c>
      <c r="B192" s="29">
        <f t="shared" si="11"/>
        <v>0</v>
      </c>
      <c r="C192" s="29">
        <f>IF(B192&lt;1,0,INPUTS!$K$25)</f>
        <v>0</v>
      </c>
      <c r="D192" s="29">
        <f>B192*INPUTS!$D$6/12</f>
        <v>0</v>
      </c>
      <c r="E192" s="29">
        <f t="shared" si="12"/>
        <v>0</v>
      </c>
      <c r="F192" s="29">
        <f t="shared" si="10"/>
        <v>0</v>
      </c>
    </row>
    <row r="193" spans="1:6" x14ac:dyDescent="0.25">
      <c r="A193" s="28">
        <v>192</v>
      </c>
      <c r="B193" s="29">
        <f t="shared" si="11"/>
        <v>0</v>
      </c>
      <c r="C193" s="29">
        <f>IF(B193&lt;1,0,INPUTS!$K$25)</f>
        <v>0</v>
      </c>
      <c r="D193" s="29">
        <f>B193*INPUTS!$D$6/12</f>
        <v>0</v>
      </c>
      <c r="E193" s="29">
        <f t="shared" si="12"/>
        <v>0</v>
      </c>
      <c r="F193" s="29">
        <f t="shared" si="10"/>
        <v>0</v>
      </c>
    </row>
    <row r="194" spans="1:6" x14ac:dyDescent="0.25">
      <c r="A194" s="28">
        <v>193</v>
      </c>
      <c r="B194" s="29">
        <f t="shared" si="11"/>
        <v>0</v>
      </c>
      <c r="C194" s="29">
        <f>IF(B194&lt;1,0,INPUTS!$K$25)</f>
        <v>0</v>
      </c>
      <c r="D194" s="29">
        <f>B194*INPUTS!$D$6/12</f>
        <v>0</v>
      </c>
      <c r="E194" s="29">
        <f t="shared" si="12"/>
        <v>0</v>
      </c>
      <c r="F194" s="29">
        <f t="shared" si="10"/>
        <v>0</v>
      </c>
    </row>
    <row r="195" spans="1:6" x14ac:dyDescent="0.25">
      <c r="A195" s="28">
        <v>194</v>
      </c>
      <c r="B195" s="29">
        <f t="shared" si="11"/>
        <v>0</v>
      </c>
      <c r="C195" s="29">
        <f>IF(B195&lt;1,0,INPUTS!$K$25)</f>
        <v>0</v>
      </c>
      <c r="D195" s="29">
        <f>B195*INPUTS!$D$6/12</f>
        <v>0</v>
      </c>
      <c r="E195" s="29">
        <f t="shared" si="12"/>
        <v>0</v>
      </c>
      <c r="F195" s="29">
        <f t="shared" ref="F195:F258" si="13">MAX(B195-E195,0)</f>
        <v>0</v>
      </c>
    </row>
    <row r="196" spans="1:6" x14ac:dyDescent="0.25">
      <c r="A196" s="28">
        <v>195</v>
      </c>
      <c r="B196" s="29">
        <f t="shared" ref="B196:B259" si="14">F195</f>
        <v>0</v>
      </c>
      <c r="C196" s="29">
        <f>IF(B196&lt;1,0,INPUTS!$K$25)</f>
        <v>0</v>
      </c>
      <c r="D196" s="29">
        <f>B196*INPUTS!$D$6/12</f>
        <v>0</v>
      </c>
      <c r="E196" s="29">
        <f t="shared" ref="E196:E259" si="15">C196-D196</f>
        <v>0</v>
      </c>
      <c r="F196" s="29">
        <f t="shared" si="13"/>
        <v>0</v>
      </c>
    </row>
    <row r="197" spans="1:6" x14ac:dyDescent="0.25">
      <c r="A197" s="28">
        <v>196</v>
      </c>
      <c r="B197" s="29">
        <f t="shared" si="14"/>
        <v>0</v>
      </c>
      <c r="C197" s="29">
        <f>IF(B197&lt;1,0,INPUTS!$K$25)</f>
        <v>0</v>
      </c>
      <c r="D197" s="29">
        <f>B197*INPUTS!$D$6/12</f>
        <v>0</v>
      </c>
      <c r="E197" s="29">
        <f t="shared" si="15"/>
        <v>0</v>
      </c>
      <c r="F197" s="29">
        <f t="shared" si="13"/>
        <v>0</v>
      </c>
    </row>
    <row r="198" spans="1:6" x14ac:dyDescent="0.25">
      <c r="A198" s="28">
        <v>197</v>
      </c>
      <c r="B198" s="29">
        <f t="shared" si="14"/>
        <v>0</v>
      </c>
      <c r="C198" s="29">
        <f>IF(B198&lt;1,0,INPUTS!$K$25)</f>
        <v>0</v>
      </c>
      <c r="D198" s="29">
        <f>B198*INPUTS!$D$6/12</f>
        <v>0</v>
      </c>
      <c r="E198" s="29">
        <f t="shared" si="15"/>
        <v>0</v>
      </c>
      <c r="F198" s="29">
        <f t="shared" si="13"/>
        <v>0</v>
      </c>
    </row>
    <row r="199" spans="1:6" x14ac:dyDescent="0.25">
      <c r="A199" s="28">
        <v>198</v>
      </c>
      <c r="B199" s="29">
        <f t="shared" si="14"/>
        <v>0</v>
      </c>
      <c r="C199" s="29">
        <f>IF(B199&lt;1,0,INPUTS!$K$25)</f>
        <v>0</v>
      </c>
      <c r="D199" s="29">
        <f>B199*INPUTS!$D$6/12</f>
        <v>0</v>
      </c>
      <c r="E199" s="29">
        <f t="shared" si="15"/>
        <v>0</v>
      </c>
      <c r="F199" s="29">
        <f t="shared" si="13"/>
        <v>0</v>
      </c>
    </row>
    <row r="200" spans="1:6" x14ac:dyDescent="0.25">
      <c r="A200" s="28">
        <v>199</v>
      </c>
      <c r="B200" s="29">
        <f t="shared" si="14"/>
        <v>0</v>
      </c>
      <c r="C200" s="29">
        <f>IF(B200&lt;1,0,INPUTS!$K$25)</f>
        <v>0</v>
      </c>
      <c r="D200" s="29">
        <f>B200*INPUTS!$D$6/12</f>
        <v>0</v>
      </c>
      <c r="E200" s="29">
        <f t="shared" si="15"/>
        <v>0</v>
      </c>
      <c r="F200" s="29">
        <f t="shared" si="13"/>
        <v>0</v>
      </c>
    </row>
    <row r="201" spans="1:6" x14ac:dyDescent="0.25">
      <c r="A201" s="28">
        <v>200</v>
      </c>
      <c r="B201" s="29">
        <f t="shared" si="14"/>
        <v>0</v>
      </c>
      <c r="C201" s="29">
        <f>IF(B201&lt;1,0,INPUTS!$K$25)</f>
        <v>0</v>
      </c>
      <c r="D201" s="29">
        <f>B201*INPUTS!$D$6/12</f>
        <v>0</v>
      </c>
      <c r="E201" s="29">
        <f t="shared" si="15"/>
        <v>0</v>
      </c>
      <c r="F201" s="29">
        <f t="shared" si="13"/>
        <v>0</v>
      </c>
    </row>
    <row r="202" spans="1:6" x14ac:dyDescent="0.25">
      <c r="A202" s="28">
        <v>201</v>
      </c>
      <c r="B202" s="29">
        <f t="shared" si="14"/>
        <v>0</v>
      </c>
      <c r="C202" s="29">
        <f>IF(B202&lt;1,0,INPUTS!$K$25)</f>
        <v>0</v>
      </c>
      <c r="D202" s="29">
        <f>B202*INPUTS!$D$6/12</f>
        <v>0</v>
      </c>
      <c r="E202" s="29">
        <f t="shared" si="15"/>
        <v>0</v>
      </c>
      <c r="F202" s="29">
        <f t="shared" si="13"/>
        <v>0</v>
      </c>
    </row>
    <row r="203" spans="1:6" x14ac:dyDescent="0.25">
      <c r="A203" s="28">
        <v>202</v>
      </c>
      <c r="B203" s="29">
        <f t="shared" si="14"/>
        <v>0</v>
      </c>
      <c r="C203" s="29">
        <f>IF(B203&lt;1,0,INPUTS!$K$25)</f>
        <v>0</v>
      </c>
      <c r="D203" s="29">
        <f>B203*INPUTS!$D$6/12</f>
        <v>0</v>
      </c>
      <c r="E203" s="29">
        <f t="shared" si="15"/>
        <v>0</v>
      </c>
      <c r="F203" s="29">
        <f t="shared" si="13"/>
        <v>0</v>
      </c>
    </row>
    <row r="204" spans="1:6" x14ac:dyDescent="0.25">
      <c r="A204" s="28">
        <v>203</v>
      </c>
      <c r="B204" s="29">
        <f t="shared" si="14"/>
        <v>0</v>
      </c>
      <c r="C204" s="29">
        <f>IF(B204&lt;1,0,INPUTS!$K$25)</f>
        <v>0</v>
      </c>
      <c r="D204" s="29">
        <f>B204*INPUTS!$D$6/12</f>
        <v>0</v>
      </c>
      <c r="E204" s="29">
        <f t="shared" si="15"/>
        <v>0</v>
      </c>
      <c r="F204" s="29">
        <f t="shared" si="13"/>
        <v>0</v>
      </c>
    </row>
    <row r="205" spans="1:6" x14ac:dyDescent="0.25">
      <c r="A205" s="28">
        <v>204</v>
      </c>
      <c r="B205" s="29">
        <f t="shared" si="14"/>
        <v>0</v>
      </c>
      <c r="C205" s="29">
        <f>IF(B205&lt;1,0,INPUTS!$K$25)</f>
        <v>0</v>
      </c>
      <c r="D205" s="29">
        <f>B205*INPUTS!$D$6/12</f>
        <v>0</v>
      </c>
      <c r="E205" s="29">
        <f t="shared" si="15"/>
        <v>0</v>
      </c>
      <c r="F205" s="29">
        <f t="shared" si="13"/>
        <v>0</v>
      </c>
    </row>
    <row r="206" spans="1:6" x14ac:dyDescent="0.25">
      <c r="A206" s="28">
        <v>205</v>
      </c>
      <c r="B206" s="29">
        <f t="shared" si="14"/>
        <v>0</v>
      </c>
      <c r="C206" s="29">
        <f>IF(B206&lt;1,0,INPUTS!$K$25)</f>
        <v>0</v>
      </c>
      <c r="D206" s="29">
        <f>B206*INPUTS!$D$6/12</f>
        <v>0</v>
      </c>
      <c r="E206" s="29">
        <f t="shared" si="15"/>
        <v>0</v>
      </c>
      <c r="F206" s="29">
        <f t="shared" si="13"/>
        <v>0</v>
      </c>
    </row>
    <row r="207" spans="1:6" x14ac:dyDescent="0.25">
      <c r="A207" s="28">
        <v>206</v>
      </c>
      <c r="B207" s="29">
        <f t="shared" si="14"/>
        <v>0</v>
      </c>
      <c r="C207" s="29">
        <f>IF(B207&lt;1,0,INPUTS!$K$25)</f>
        <v>0</v>
      </c>
      <c r="D207" s="29">
        <f>B207*INPUTS!$D$6/12</f>
        <v>0</v>
      </c>
      <c r="E207" s="29">
        <f t="shared" si="15"/>
        <v>0</v>
      </c>
      <c r="F207" s="29">
        <f t="shared" si="13"/>
        <v>0</v>
      </c>
    </row>
    <row r="208" spans="1:6" x14ac:dyDescent="0.25">
      <c r="A208" s="28">
        <v>207</v>
      </c>
      <c r="B208" s="29">
        <f t="shared" si="14"/>
        <v>0</v>
      </c>
      <c r="C208" s="29">
        <f>IF(B208&lt;1,0,INPUTS!$K$25)</f>
        <v>0</v>
      </c>
      <c r="D208" s="29">
        <f>B208*INPUTS!$D$6/12</f>
        <v>0</v>
      </c>
      <c r="E208" s="29">
        <f t="shared" si="15"/>
        <v>0</v>
      </c>
      <c r="F208" s="29">
        <f t="shared" si="13"/>
        <v>0</v>
      </c>
    </row>
    <row r="209" spans="1:6" x14ac:dyDescent="0.25">
      <c r="A209" s="28">
        <v>208</v>
      </c>
      <c r="B209" s="29">
        <f t="shared" si="14"/>
        <v>0</v>
      </c>
      <c r="C209" s="29">
        <f>IF(B209&lt;1,0,INPUTS!$K$25)</f>
        <v>0</v>
      </c>
      <c r="D209" s="29">
        <f>B209*INPUTS!$D$6/12</f>
        <v>0</v>
      </c>
      <c r="E209" s="29">
        <f t="shared" si="15"/>
        <v>0</v>
      </c>
      <c r="F209" s="29">
        <f t="shared" si="13"/>
        <v>0</v>
      </c>
    </row>
    <row r="210" spans="1:6" x14ac:dyDescent="0.25">
      <c r="A210" s="28">
        <v>209</v>
      </c>
      <c r="B210" s="29">
        <f t="shared" si="14"/>
        <v>0</v>
      </c>
      <c r="C210" s="29">
        <f>IF(B210&lt;1,0,INPUTS!$K$25)</f>
        <v>0</v>
      </c>
      <c r="D210" s="29">
        <f>B210*INPUTS!$D$6/12</f>
        <v>0</v>
      </c>
      <c r="E210" s="29">
        <f t="shared" si="15"/>
        <v>0</v>
      </c>
      <c r="F210" s="29">
        <f t="shared" si="13"/>
        <v>0</v>
      </c>
    </row>
    <row r="211" spans="1:6" x14ac:dyDescent="0.25">
      <c r="A211" s="28">
        <v>210</v>
      </c>
      <c r="B211" s="29">
        <f t="shared" si="14"/>
        <v>0</v>
      </c>
      <c r="C211" s="29">
        <f>IF(B211&lt;1,0,INPUTS!$K$25)</f>
        <v>0</v>
      </c>
      <c r="D211" s="29">
        <f>B211*INPUTS!$D$6/12</f>
        <v>0</v>
      </c>
      <c r="E211" s="29">
        <f t="shared" si="15"/>
        <v>0</v>
      </c>
      <c r="F211" s="29">
        <f t="shared" si="13"/>
        <v>0</v>
      </c>
    </row>
    <row r="212" spans="1:6" x14ac:dyDescent="0.25">
      <c r="A212" s="28">
        <v>211</v>
      </c>
      <c r="B212" s="29">
        <f t="shared" si="14"/>
        <v>0</v>
      </c>
      <c r="C212" s="29">
        <f>IF(B212&lt;1,0,INPUTS!$K$25)</f>
        <v>0</v>
      </c>
      <c r="D212" s="29">
        <f>B212*INPUTS!$D$6/12</f>
        <v>0</v>
      </c>
      <c r="E212" s="29">
        <f t="shared" si="15"/>
        <v>0</v>
      </c>
      <c r="F212" s="29">
        <f t="shared" si="13"/>
        <v>0</v>
      </c>
    </row>
    <row r="213" spans="1:6" x14ac:dyDescent="0.25">
      <c r="A213" s="28">
        <v>212</v>
      </c>
      <c r="B213" s="29">
        <f t="shared" si="14"/>
        <v>0</v>
      </c>
      <c r="C213" s="29">
        <f>IF(B213&lt;1,0,INPUTS!$K$25)</f>
        <v>0</v>
      </c>
      <c r="D213" s="29">
        <f>B213*INPUTS!$D$6/12</f>
        <v>0</v>
      </c>
      <c r="E213" s="29">
        <f t="shared" si="15"/>
        <v>0</v>
      </c>
      <c r="F213" s="29">
        <f t="shared" si="13"/>
        <v>0</v>
      </c>
    </row>
    <row r="214" spans="1:6" x14ac:dyDescent="0.25">
      <c r="A214" s="28">
        <v>213</v>
      </c>
      <c r="B214" s="29">
        <f t="shared" si="14"/>
        <v>0</v>
      </c>
      <c r="C214" s="29">
        <f>IF(B214&lt;1,0,INPUTS!$K$25)</f>
        <v>0</v>
      </c>
      <c r="D214" s="29">
        <f>B214*INPUTS!$D$6/12</f>
        <v>0</v>
      </c>
      <c r="E214" s="29">
        <f t="shared" si="15"/>
        <v>0</v>
      </c>
      <c r="F214" s="29">
        <f t="shared" si="13"/>
        <v>0</v>
      </c>
    </row>
    <row r="215" spans="1:6" x14ac:dyDescent="0.25">
      <c r="A215" s="28">
        <v>214</v>
      </c>
      <c r="B215" s="29">
        <f t="shared" si="14"/>
        <v>0</v>
      </c>
      <c r="C215" s="29">
        <f>IF(B215&lt;1,0,INPUTS!$K$25)</f>
        <v>0</v>
      </c>
      <c r="D215" s="29">
        <f>B215*INPUTS!$D$6/12</f>
        <v>0</v>
      </c>
      <c r="E215" s="29">
        <f t="shared" si="15"/>
        <v>0</v>
      </c>
      <c r="F215" s="29">
        <f t="shared" si="13"/>
        <v>0</v>
      </c>
    </row>
    <row r="216" spans="1:6" x14ac:dyDescent="0.25">
      <c r="A216" s="28">
        <v>215</v>
      </c>
      <c r="B216" s="29">
        <f t="shared" si="14"/>
        <v>0</v>
      </c>
      <c r="C216" s="29">
        <f>IF(B216&lt;1,0,INPUTS!$K$25)</f>
        <v>0</v>
      </c>
      <c r="D216" s="29">
        <f>B216*INPUTS!$D$6/12</f>
        <v>0</v>
      </c>
      <c r="E216" s="29">
        <f t="shared" si="15"/>
        <v>0</v>
      </c>
      <c r="F216" s="29">
        <f t="shared" si="13"/>
        <v>0</v>
      </c>
    </row>
    <row r="217" spans="1:6" x14ac:dyDescent="0.25">
      <c r="A217" s="28">
        <v>216</v>
      </c>
      <c r="B217" s="29">
        <f t="shared" si="14"/>
        <v>0</v>
      </c>
      <c r="C217" s="29">
        <f>IF(B217&lt;1,0,INPUTS!$K$25)</f>
        <v>0</v>
      </c>
      <c r="D217" s="29">
        <f>B217*INPUTS!$D$6/12</f>
        <v>0</v>
      </c>
      <c r="E217" s="29">
        <f t="shared" si="15"/>
        <v>0</v>
      </c>
      <c r="F217" s="29">
        <f t="shared" si="13"/>
        <v>0</v>
      </c>
    </row>
    <row r="218" spans="1:6" x14ac:dyDescent="0.25">
      <c r="A218" s="28">
        <v>217</v>
      </c>
      <c r="B218" s="29">
        <f t="shared" si="14"/>
        <v>0</v>
      </c>
      <c r="C218" s="29">
        <f>IF(B218&lt;1,0,INPUTS!$K$25)</f>
        <v>0</v>
      </c>
      <c r="D218" s="29">
        <f>B218*INPUTS!$D$6/12</f>
        <v>0</v>
      </c>
      <c r="E218" s="29">
        <f t="shared" si="15"/>
        <v>0</v>
      </c>
      <c r="F218" s="29">
        <f t="shared" si="13"/>
        <v>0</v>
      </c>
    </row>
    <row r="219" spans="1:6" x14ac:dyDescent="0.25">
      <c r="A219" s="28">
        <v>218</v>
      </c>
      <c r="B219" s="29">
        <f t="shared" si="14"/>
        <v>0</v>
      </c>
      <c r="C219" s="29">
        <f>IF(B219&lt;1,0,INPUTS!$K$25)</f>
        <v>0</v>
      </c>
      <c r="D219" s="29">
        <f>B219*INPUTS!$D$6/12</f>
        <v>0</v>
      </c>
      <c r="E219" s="29">
        <f t="shared" si="15"/>
        <v>0</v>
      </c>
      <c r="F219" s="29">
        <f t="shared" si="13"/>
        <v>0</v>
      </c>
    </row>
    <row r="220" spans="1:6" x14ac:dyDescent="0.25">
      <c r="A220" s="28">
        <v>219</v>
      </c>
      <c r="B220" s="29">
        <f t="shared" si="14"/>
        <v>0</v>
      </c>
      <c r="C220" s="29">
        <f>IF(B220&lt;1,0,INPUTS!$K$25)</f>
        <v>0</v>
      </c>
      <c r="D220" s="29">
        <f>B220*INPUTS!$D$6/12</f>
        <v>0</v>
      </c>
      <c r="E220" s="29">
        <f t="shared" si="15"/>
        <v>0</v>
      </c>
      <c r="F220" s="29">
        <f t="shared" si="13"/>
        <v>0</v>
      </c>
    </row>
    <row r="221" spans="1:6" x14ac:dyDescent="0.25">
      <c r="A221" s="28">
        <v>220</v>
      </c>
      <c r="B221" s="29">
        <f t="shared" si="14"/>
        <v>0</v>
      </c>
      <c r="C221" s="29">
        <f>IF(B221&lt;1,0,INPUTS!$K$25)</f>
        <v>0</v>
      </c>
      <c r="D221" s="29">
        <f>B221*INPUTS!$D$6/12</f>
        <v>0</v>
      </c>
      <c r="E221" s="29">
        <f t="shared" si="15"/>
        <v>0</v>
      </c>
      <c r="F221" s="29">
        <f t="shared" si="13"/>
        <v>0</v>
      </c>
    </row>
    <row r="222" spans="1:6" x14ac:dyDescent="0.25">
      <c r="A222" s="28">
        <v>221</v>
      </c>
      <c r="B222" s="29">
        <f t="shared" si="14"/>
        <v>0</v>
      </c>
      <c r="C222" s="29">
        <f>IF(B222&lt;1,0,INPUTS!$K$25)</f>
        <v>0</v>
      </c>
      <c r="D222" s="29">
        <f>B222*INPUTS!$D$6/12</f>
        <v>0</v>
      </c>
      <c r="E222" s="29">
        <f t="shared" si="15"/>
        <v>0</v>
      </c>
      <c r="F222" s="29">
        <f t="shared" si="13"/>
        <v>0</v>
      </c>
    </row>
    <row r="223" spans="1:6" x14ac:dyDescent="0.25">
      <c r="A223" s="28">
        <v>222</v>
      </c>
      <c r="B223" s="29">
        <f t="shared" si="14"/>
        <v>0</v>
      </c>
      <c r="C223" s="29">
        <f>IF(B223&lt;1,0,INPUTS!$K$25)</f>
        <v>0</v>
      </c>
      <c r="D223" s="29">
        <f>B223*INPUTS!$D$6/12</f>
        <v>0</v>
      </c>
      <c r="E223" s="29">
        <f t="shared" si="15"/>
        <v>0</v>
      </c>
      <c r="F223" s="29">
        <f t="shared" si="13"/>
        <v>0</v>
      </c>
    </row>
    <row r="224" spans="1:6" x14ac:dyDescent="0.25">
      <c r="A224" s="28">
        <v>223</v>
      </c>
      <c r="B224" s="29">
        <f t="shared" si="14"/>
        <v>0</v>
      </c>
      <c r="C224" s="29">
        <f>IF(B224&lt;1,0,INPUTS!$K$25)</f>
        <v>0</v>
      </c>
      <c r="D224" s="29">
        <f>B224*INPUTS!$D$6/12</f>
        <v>0</v>
      </c>
      <c r="E224" s="29">
        <f t="shared" si="15"/>
        <v>0</v>
      </c>
      <c r="F224" s="29">
        <f t="shared" si="13"/>
        <v>0</v>
      </c>
    </row>
    <row r="225" spans="1:6" x14ac:dyDescent="0.25">
      <c r="A225" s="28">
        <v>224</v>
      </c>
      <c r="B225" s="29">
        <f t="shared" si="14"/>
        <v>0</v>
      </c>
      <c r="C225" s="29">
        <f>IF(B225&lt;1,0,INPUTS!$K$25)</f>
        <v>0</v>
      </c>
      <c r="D225" s="29">
        <f>B225*INPUTS!$D$6/12</f>
        <v>0</v>
      </c>
      <c r="E225" s="29">
        <f t="shared" si="15"/>
        <v>0</v>
      </c>
      <c r="F225" s="29">
        <f t="shared" si="13"/>
        <v>0</v>
      </c>
    </row>
    <row r="226" spans="1:6" x14ac:dyDescent="0.25">
      <c r="A226" s="28">
        <v>225</v>
      </c>
      <c r="B226" s="29">
        <f t="shared" si="14"/>
        <v>0</v>
      </c>
      <c r="C226" s="29">
        <f>IF(B226&lt;1,0,INPUTS!$K$25)</f>
        <v>0</v>
      </c>
      <c r="D226" s="29">
        <f>B226*INPUTS!$D$6/12</f>
        <v>0</v>
      </c>
      <c r="E226" s="29">
        <f t="shared" si="15"/>
        <v>0</v>
      </c>
      <c r="F226" s="29">
        <f t="shared" si="13"/>
        <v>0</v>
      </c>
    </row>
    <row r="227" spans="1:6" x14ac:dyDescent="0.25">
      <c r="A227" s="28">
        <v>226</v>
      </c>
      <c r="B227" s="29">
        <f t="shared" si="14"/>
        <v>0</v>
      </c>
      <c r="C227" s="29">
        <f>IF(B227&lt;1,0,INPUTS!$K$25)</f>
        <v>0</v>
      </c>
      <c r="D227" s="29">
        <f>B227*INPUTS!$D$6/12</f>
        <v>0</v>
      </c>
      <c r="E227" s="29">
        <f t="shared" si="15"/>
        <v>0</v>
      </c>
      <c r="F227" s="29">
        <f t="shared" si="13"/>
        <v>0</v>
      </c>
    </row>
    <row r="228" spans="1:6" x14ac:dyDescent="0.25">
      <c r="A228" s="28">
        <v>227</v>
      </c>
      <c r="B228" s="29">
        <f t="shared" si="14"/>
        <v>0</v>
      </c>
      <c r="C228" s="29">
        <f>IF(B228&lt;1,0,INPUTS!$K$25)</f>
        <v>0</v>
      </c>
      <c r="D228" s="29">
        <f>B228*INPUTS!$D$6/12</f>
        <v>0</v>
      </c>
      <c r="E228" s="29">
        <f t="shared" si="15"/>
        <v>0</v>
      </c>
      <c r="F228" s="29">
        <f t="shared" si="13"/>
        <v>0</v>
      </c>
    </row>
    <row r="229" spans="1:6" x14ac:dyDescent="0.25">
      <c r="A229" s="28">
        <v>228</v>
      </c>
      <c r="B229" s="29">
        <f t="shared" si="14"/>
        <v>0</v>
      </c>
      <c r="C229" s="29">
        <f>IF(B229&lt;1,0,INPUTS!$K$25)</f>
        <v>0</v>
      </c>
      <c r="D229" s="29">
        <f>B229*INPUTS!$D$6/12</f>
        <v>0</v>
      </c>
      <c r="E229" s="29">
        <f t="shared" si="15"/>
        <v>0</v>
      </c>
      <c r="F229" s="29">
        <f t="shared" si="13"/>
        <v>0</v>
      </c>
    </row>
    <row r="230" spans="1:6" x14ac:dyDescent="0.25">
      <c r="A230" s="28">
        <v>229</v>
      </c>
      <c r="B230" s="29">
        <f t="shared" si="14"/>
        <v>0</v>
      </c>
      <c r="C230" s="29">
        <f>IF(B230&lt;1,0,INPUTS!$K$25)</f>
        <v>0</v>
      </c>
      <c r="D230" s="29">
        <f>B230*INPUTS!$D$6/12</f>
        <v>0</v>
      </c>
      <c r="E230" s="29">
        <f t="shared" si="15"/>
        <v>0</v>
      </c>
      <c r="F230" s="29">
        <f t="shared" si="13"/>
        <v>0</v>
      </c>
    </row>
    <row r="231" spans="1:6" x14ac:dyDescent="0.25">
      <c r="A231" s="28">
        <v>230</v>
      </c>
      <c r="B231" s="29">
        <f t="shared" si="14"/>
        <v>0</v>
      </c>
      <c r="C231" s="29">
        <f>IF(B231&lt;1,0,INPUTS!$K$25)</f>
        <v>0</v>
      </c>
      <c r="D231" s="29">
        <f>B231*INPUTS!$D$6/12</f>
        <v>0</v>
      </c>
      <c r="E231" s="29">
        <f t="shared" si="15"/>
        <v>0</v>
      </c>
      <c r="F231" s="29">
        <f t="shared" si="13"/>
        <v>0</v>
      </c>
    </row>
    <row r="232" spans="1:6" x14ac:dyDescent="0.25">
      <c r="A232" s="28">
        <v>231</v>
      </c>
      <c r="B232" s="29">
        <f t="shared" si="14"/>
        <v>0</v>
      </c>
      <c r="C232" s="29">
        <f>IF(B232&lt;1,0,INPUTS!$K$25)</f>
        <v>0</v>
      </c>
      <c r="D232" s="29">
        <f>B232*INPUTS!$D$6/12</f>
        <v>0</v>
      </c>
      <c r="E232" s="29">
        <f t="shared" si="15"/>
        <v>0</v>
      </c>
      <c r="F232" s="29">
        <f t="shared" si="13"/>
        <v>0</v>
      </c>
    </row>
    <row r="233" spans="1:6" x14ac:dyDescent="0.25">
      <c r="A233" s="28">
        <v>232</v>
      </c>
      <c r="B233" s="29">
        <f t="shared" si="14"/>
        <v>0</v>
      </c>
      <c r="C233" s="29">
        <f>IF(B233&lt;1,0,INPUTS!$K$25)</f>
        <v>0</v>
      </c>
      <c r="D233" s="29">
        <f>B233*INPUTS!$D$6/12</f>
        <v>0</v>
      </c>
      <c r="E233" s="29">
        <f t="shared" si="15"/>
        <v>0</v>
      </c>
      <c r="F233" s="29">
        <f t="shared" si="13"/>
        <v>0</v>
      </c>
    </row>
    <row r="234" spans="1:6" x14ac:dyDescent="0.25">
      <c r="A234" s="28">
        <v>233</v>
      </c>
      <c r="B234" s="29">
        <f t="shared" si="14"/>
        <v>0</v>
      </c>
      <c r="C234" s="29">
        <f>IF(B234&lt;1,0,INPUTS!$K$25)</f>
        <v>0</v>
      </c>
      <c r="D234" s="29">
        <f>B234*INPUTS!$D$6/12</f>
        <v>0</v>
      </c>
      <c r="E234" s="29">
        <f t="shared" si="15"/>
        <v>0</v>
      </c>
      <c r="F234" s="29">
        <f t="shared" si="13"/>
        <v>0</v>
      </c>
    </row>
    <row r="235" spans="1:6" x14ac:dyDescent="0.25">
      <c r="A235" s="28">
        <v>234</v>
      </c>
      <c r="B235" s="29">
        <f t="shared" si="14"/>
        <v>0</v>
      </c>
      <c r="C235" s="29">
        <f>IF(B235&lt;1,0,INPUTS!$K$25)</f>
        <v>0</v>
      </c>
      <c r="D235" s="29">
        <f>B235*INPUTS!$D$6/12</f>
        <v>0</v>
      </c>
      <c r="E235" s="29">
        <f t="shared" si="15"/>
        <v>0</v>
      </c>
      <c r="F235" s="29">
        <f t="shared" si="13"/>
        <v>0</v>
      </c>
    </row>
    <row r="236" spans="1:6" x14ac:dyDescent="0.25">
      <c r="A236" s="28">
        <v>235</v>
      </c>
      <c r="B236" s="29">
        <f t="shared" si="14"/>
        <v>0</v>
      </c>
      <c r="C236" s="29">
        <f>IF(B236&lt;1,0,INPUTS!$K$25)</f>
        <v>0</v>
      </c>
      <c r="D236" s="29">
        <f>B236*INPUTS!$D$6/12</f>
        <v>0</v>
      </c>
      <c r="E236" s="29">
        <f t="shared" si="15"/>
        <v>0</v>
      </c>
      <c r="F236" s="29">
        <f t="shared" si="13"/>
        <v>0</v>
      </c>
    </row>
    <row r="237" spans="1:6" x14ac:dyDescent="0.25">
      <c r="A237" s="28">
        <v>236</v>
      </c>
      <c r="B237" s="29">
        <f t="shared" si="14"/>
        <v>0</v>
      </c>
      <c r="C237" s="29">
        <f>IF(B237&lt;1,0,INPUTS!$K$25)</f>
        <v>0</v>
      </c>
      <c r="D237" s="29">
        <f>B237*INPUTS!$D$6/12</f>
        <v>0</v>
      </c>
      <c r="E237" s="29">
        <f t="shared" si="15"/>
        <v>0</v>
      </c>
      <c r="F237" s="29">
        <f t="shared" si="13"/>
        <v>0</v>
      </c>
    </row>
    <row r="238" spans="1:6" x14ac:dyDescent="0.25">
      <c r="A238" s="28">
        <v>237</v>
      </c>
      <c r="B238" s="29">
        <f t="shared" si="14"/>
        <v>0</v>
      </c>
      <c r="C238" s="29">
        <f>IF(B238&lt;1,0,INPUTS!$K$25)</f>
        <v>0</v>
      </c>
      <c r="D238" s="29">
        <f>B238*INPUTS!$D$6/12</f>
        <v>0</v>
      </c>
      <c r="E238" s="29">
        <f t="shared" si="15"/>
        <v>0</v>
      </c>
      <c r="F238" s="29">
        <f t="shared" si="13"/>
        <v>0</v>
      </c>
    </row>
    <row r="239" spans="1:6" x14ac:dyDescent="0.25">
      <c r="A239" s="28">
        <v>238</v>
      </c>
      <c r="B239" s="29">
        <f t="shared" si="14"/>
        <v>0</v>
      </c>
      <c r="C239" s="29">
        <f>IF(B239&lt;1,0,INPUTS!$K$25)</f>
        <v>0</v>
      </c>
      <c r="D239" s="29">
        <f>B239*INPUTS!$D$6/12</f>
        <v>0</v>
      </c>
      <c r="E239" s="29">
        <f t="shared" si="15"/>
        <v>0</v>
      </c>
      <c r="F239" s="29">
        <f t="shared" si="13"/>
        <v>0</v>
      </c>
    </row>
    <row r="240" spans="1:6" x14ac:dyDescent="0.25">
      <c r="A240" s="28">
        <v>239</v>
      </c>
      <c r="B240" s="29">
        <f t="shared" si="14"/>
        <v>0</v>
      </c>
      <c r="C240" s="29">
        <f>IF(B240&lt;1,0,INPUTS!$K$25)</f>
        <v>0</v>
      </c>
      <c r="D240" s="29">
        <f>B240*INPUTS!$D$6/12</f>
        <v>0</v>
      </c>
      <c r="E240" s="29">
        <f t="shared" si="15"/>
        <v>0</v>
      </c>
      <c r="F240" s="29">
        <f t="shared" si="13"/>
        <v>0</v>
      </c>
    </row>
    <row r="241" spans="1:6" x14ac:dyDescent="0.25">
      <c r="A241" s="28">
        <v>240</v>
      </c>
      <c r="B241" s="29">
        <f t="shared" si="14"/>
        <v>0</v>
      </c>
      <c r="C241" s="29">
        <f>IF(B241&lt;1,0,INPUTS!$K$25)</f>
        <v>0</v>
      </c>
      <c r="D241" s="29">
        <f>B241*INPUTS!$D$6/12</f>
        <v>0</v>
      </c>
      <c r="E241" s="29">
        <f t="shared" si="15"/>
        <v>0</v>
      </c>
      <c r="F241" s="29">
        <f t="shared" si="13"/>
        <v>0</v>
      </c>
    </row>
    <row r="242" spans="1:6" x14ac:dyDescent="0.25">
      <c r="A242" s="28">
        <v>241</v>
      </c>
      <c r="B242" s="29">
        <f t="shared" si="14"/>
        <v>0</v>
      </c>
      <c r="C242" s="29">
        <f>IF(B242&lt;1,0,INPUTS!$K$25)</f>
        <v>0</v>
      </c>
      <c r="D242" s="29">
        <f>B242*INPUTS!$D$6/12</f>
        <v>0</v>
      </c>
      <c r="E242" s="29">
        <f t="shared" si="15"/>
        <v>0</v>
      </c>
      <c r="F242" s="29">
        <f t="shared" si="13"/>
        <v>0</v>
      </c>
    </row>
    <row r="243" spans="1:6" x14ac:dyDescent="0.25">
      <c r="A243" s="28">
        <v>242</v>
      </c>
      <c r="B243" s="29">
        <f t="shared" si="14"/>
        <v>0</v>
      </c>
      <c r="C243" s="29">
        <f>IF(B243&lt;1,0,INPUTS!$K$25)</f>
        <v>0</v>
      </c>
      <c r="D243" s="29">
        <f>B243*INPUTS!$D$6/12</f>
        <v>0</v>
      </c>
      <c r="E243" s="29">
        <f t="shared" si="15"/>
        <v>0</v>
      </c>
      <c r="F243" s="29">
        <f t="shared" si="13"/>
        <v>0</v>
      </c>
    </row>
    <row r="244" spans="1:6" x14ac:dyDescent="0.25">
      <c r="A244" s="28">
        <v>243</v>
      </c>
      <c r="B244" s="29">
        <f t="shared" si="14"/>
        <v>0</v>
      </c>
      <c r="C244" s="29">
        <f>IF(B244&lt;1,0,INPUTS!$K$25)</f>
        <v>0</v>
      </c>
      <c r="D244" s="29">
        <f>B244*INPUTS!$D$6/12</f>
        <v>0</v>
      </c>
      <c r="E244" s="29">
        <f t="shared" si="15"/>
        <v>0</v>
      </c>
      <c r="F244" s="29">
        <f t="shared" si="13"/>
        <v>0</v>
      </c>
    </row>
    <row r="245" spans="1:6" x14ac:dyDescent="0.25">
      <c r="A245" s="28">
        <v>244</v>
      </c>
      <c r="B245" s="29">
        <f t="shared" si="14"/>
        <v>0</v>
      </c>
      <c r="C245" s="29">
        <f>IF(B245&lt;1,0,INPUTS!$K$25)</f>
        <v>0</v>
      </c>
      <c r="D245" s="29">
        <f>B245*INPUTS!$D$6/12</f>
        <v>0</v>
      </c>
      <c r="E245" s="29">
        <f t="shared" si="15"/>
        <v>0</v>
      </c>
      <c r="F245" s="29">
        <f t="shared" si="13"/>
        <v>0</v>
      </c>
    </row>
    <row r="246" spans="1:6" x14ac:dyDescent="0.25">
      <c r="A246" s="28">
        <v>245</v>
      </c>
      <c r="B246" s="29">
        <f t="shared" si="14"/>
        <v>0</v>
      </c>
      <c r="C246" s="29">
        <f>IF(B246&lt;1,0,INPUTS!$K$25)</f>
        <v>0</v>
      </c>
      <c r="D246" s="29">
        <f>B246*INPUTS!$D$6/12</f>
        <v>0</v>
      </c>
      <c r="E246" s="29">
        <f t="shared" si="15"/>
        <v>0</v>
      </c>
      <c r="F246" s="29">
        <f t="shared" si="13"/>
        <v>0</v>
      </c>
    </row>
    <row r="247" spans="1:6" x14ac:dyDescent="0.25">
      <c r="A247" s="28">
        <v>246</v>
      </c>
      <c r="B247" s="29">
        <f t="shared" si="14"/>
        <v>0</v>
      </c>
      <c r="C247" s="29">
        <f>IF(B247&lt;1,0,INPUTS!$K$25)</f>
        <v>0</v>
      </c>
      <c r="D247" s="29">
        <f>B247*INPUTS!$D$6/12</f>
        <v>0</v>
      </c>
      <c r="E247" s="29">
        <f t="shared" si="15"/>
        <v>0</v>
      </c>
      <c r="F247" s="29">
        <f t="shared" si="13"/>
        <v>0</v>
      </c>
    </row>
    <row r="248" spans="1:6" x14ac:dyDescent="0.25">
      <c r="A248" s="28">
        <v>247</v>
      </c>
      <c r="B248" s="29">
        <f t="shared" si="14"/>
        <v>0</v>
      </c>
      <c r="C248" s="29">
        <f>IF(B248&lt;1,0,INPUTS!$K$25)</f>
        <v>0</v>
      </c>
      <c r="D248" s="29">
        <f>B248*INPUTS!$D$6/12</f>
        <v>0</v>
      </c>
      <c r="E248" s="29">
        <f t="shared" si="15"/>
        <v>0</v>
      </c>
      <c r="F248" s="29">
        <f t="shared" si="13"/>
        <v>0</v>
      </c>
    </row>
    <row r="249" spans="1:6" x14ac:dyDescent="0.25">
      <c r="A249" s="28">
        <v>248</v>
      </c>
      <c r="B249" s="29">
        <f t="shared" si="14"/>
        <v>0</v>
      </c>
      <c r="C249" s="29">
        <f>IF(B249&lt;1,0,INPUTS!$K$25)</f>
        <v>0</v>
      </c>
      <c r="D249" s="29">
        <f>B249*INPUTS!$D$6/12</f>
        <v>0</v>
      </c>
      <c r="E249" s="29">
        <f t="shared" si="15"/>
        <v>0</v>
      </c>
      <c r="F249" s="29">
        <f t="shared" si="13"/>
        <v>0</v>
      </c>
    </row>
    <row r="250" spans="1:6" x14ac:dyDescent="0.25">
      <c r="A250" s="28">
        <v>249</v>
      </c>
      <c r="B250" s="29">
        <f t="shared" si="14"/>
        <v>0</v>
      </c>
      <c r="C250" s="29">
        <f>IF(B250&lt;1,0,INPUTS!$K$25)</f>
        <v>0</v>
      </c>
      <c r="D250" s="29">
        <f>B250*INPUTS!$D$6/12</f>
        <v>0</v>
      </c>
      <c r="E250" s="29">
        <f t="shared" si="15"/>
        <v>0</v>
      </c>
      <c r="F250" s="29">
        <f t="shared" si="13"/>
        <v>0</v>
      </c>
    </row>
    <row r="251" spans="1:6" x14ac:dyDescent="0.25">
      <c r="A251" s="28">
        <v>250</v>
      </c>
      <c r="B251" s="29">
        <f t="shared" si="14"/>
        <v>0</v>
      </c>
      <c r="C251" s="29">
        <f>IF(B251&lt;1,0,INPUTS!$K$25)</f>
        <v>0</v>
      </c>
      <c r="D251" s="29">
        <f>B251*INPUTS!$D$6/12</f>
        <v>0</v>
      </c>
      <c r="E251" s="29">
        <f t="shared" si="15"/>
        <v>0</v>
      </c>
      <c r="F251" s="29">
        <f t="shared" si="13"/>
        <v>0</v>
      </c>
    </row>
    <row r="252" spans="1:6" x14ac:dyDescent="0.25">
      <c r="A252" s="28">
        <v>251</v>
      </c>
      <c r="B252" s="29">
        <f t="shared" si="14"/>
        <v>0</v>
      </c>
      <c r="C252" s="29">
        <f>IF(B252&lt;1,0,INPUTS!$K$25)</f>
        <v>0</v>
      </c>
      <c r="D252" s="29">
        <f>B252*INPUTS!$D$6/12</f>
        <v>0</v>
      </c>
      <c r="E252" s="29">
        <f t="shared" si="15"/>
        <v>0</v>
      </c>
      <c r="F252" s="29">
        <f t="shared" si="13"/>
        <v>0</v>
      </c>
    </row>
    <row r="253" spans="1:6" x14ac:dyDescent="0.25">
      <c r="A253" s="28">
        <v>252</v>
      </c>
      <c r="B253" s="29">
        <f t="shared" si="14"/>
        <v>0</v>
      </c>
      <c r="C253" s="29">
        <f>IF(B253&lt;1,0,INPUTS!$K$25)</f>
        <v>0</v>
      </c>
      <c r="D253" s="29">
        <f>B253*INPUTS!$D$6/12</f>
        <v>0</v>
      </c>
      <c r="E253" s="29">
        <f t="shared" si="15"/>
        <v>0</v>
      </c>
      <c r="F253" s="29">
        <f t="shared" si="13"/>
        <v>0</v>
      </c>
    </row>
    <row r="254" spans="1:6" x14ac:dyDescent="0.25">
      <c r="A254" s="28">
        <v>253</v>
      </c>
      <c r="B254" s="29">
        <f t="shared" si="14"/>
        <v>0</v>
      </c>
      <c r="C254" s="29">
        <f>IF(B254&lt;1,0,INPUTS!$K$25)</f>
        <v>0</v>
      </c>
      <c r="D254" s="29">
        <f>B254*INPUTS!$D$6/12</f>
        <v>0</v>
      </c>
      <c r="E254" s="29">
        <f t="shared" si="15"/>
        <v>0</v>
      </c>
      <c r="F254" s="29">
        <f t="shared" si="13"/>
        <v>0</v>
      </c>
    </row>
    <row r="255" spans="1:6" x14ac:dyDescent="0.25">
      <c r="A255" s="28">
        <v>254</v>
      </c>
      <c r="B255" s="29">
        <f t="shared" si="14"/>
        <v>0</v>
      </c>
      <c r="C255" s="29">
        <f>IF(B255&lt;1,0,INPUTS!$K$25)</f>
        <v>0</v>
      </c>
      <c r="D255" s="29">
        <f>B255*INPUTS!$D$6/12</f>
        <v>0</v>
      </c>
      <c r="E255" s="29">
        <f t="shared" si="15"/>
        <v>0</v>
      </c>
      <c r="F255" s="29">
        <f t="shared" si="13"/>
        <v>0</v>
      </c>
    </row>
    <row r="256" spans="1:6" x14ac:dyDescent="0.25">
      <c r="A256" s="28">
        <v>255</v>
      </c>
      <c r="B256" s="29">
        <f t="shared" si="14"/>
        <v>0</v>
      </c>
      <c r="C256" s="29">
        <f>IF(B256&lt;1,0,INPUTS!$K$25)</f>
        <v>0</v>
      </c>
      <c r="D256" s="29">
        <f>B256*INPUTS!$D$6/12</f>
        <v>0</v>
      </c>
      <c r="E256" s="29">
        <f t="shared" si="15"/>
        <v>0</v>
      </c>
      <c r="F256" s="29">
        <f t="shared" si="13"/>
        <v>0</v>
      </c>
    </row>
    <row r="257" spans="1:6" x14ac:dyDescent="0.25">
      <c r="A257" s="28">
        <v>256</v>
      </c>
      <c r="B257" s="29">
        <f t="shared" si="14"/>
        <v>0</v>
      </c>
      <c r="C257" s="29">
        <f>IF(B257&lt;1,0,INPUTS!$K$25)</f>
        <v>0</v>
      </c>
      <c r="D257" s="29">
        <f>B257*INPUTS!$D$6/12</f>
        <v>0</v>
      </c>
      <c r="E257" s="29">
        <f t="shared" si="15"/>
        <v>0</v>
      </c>
      <c r="F257" s="29">
        <f t="shared" si="13"/>
        <v>0</v>
      </c>
    </row>
    <row r="258" spans="1:6" x14ac:dyDescent="0.25">
      <c r="A258" s="28">
        <v>257</v>
      </c>
      <c r="B258" s="29">
        <f t="shared" si="14"/>
        <v>0</v>
      </c>
      <c r="C258" s="29">
        <f>IF(B258&lt;1,0,INPUTS!$K$25)</f>
        <v>0</v>
      </c>
      <c r="D258" s="29">
        <f>B258*INPUTS!$D$6/12</f>
        <v>0</v>
      </c>
      <c r="E258" s="29">
        <f t="shared" si="15"/>
        <v>0</v>
      </c>
      <c r="F258" s="29">
        <f t="shared" si="13"/>
        <v>0</v>
      </c>
    </row>
    <row r="259" spans="1:6" x14ac:dyDescent="0.25">
      <c r="A259" s="28">
        <v>258</v>
      </c>
      <c r="B259" s="29">
        <f t="shared" si="14"/>
        <v>0</v>
      </c>
      <c r="C259" s="29">
        <f>IF(B259&lt;1,0,INPUTS!$K$25)</f>
        <v>0</v>
      </c>
      <c r="D259" s="29">
        <f>B259*INPUTS!$D$6/12</f>
        <v>0</v>
      </c>
      <c r="E259" s="29">
        <f t="shared" si="15"/>
        <v>0</v>
      </c>
      <c r="F259" s="29">
        <f t="shared" ref="F259:F322" si="16">MAX(B259-E259,0)</f>
        <v>0</v>
      </c>
    </row>
    <row r="260" spans="1:6" x14ac:dyDescent="0.25">
      <c r="A260" s="28">
        <v>259</v>
      </c>
      <c r="B260" s="29">
        <f t="shared" ref="B260:B323" si="17">F259</f>
        <v>0</v>
      </c>
      <c r="C260" s="29">
        <f>IF(B260&lt;1,0,INPUTS!$K$25)</f>
        <v>0</v>
      </c>
      <c r="D260" s="29">
        <f>B260*INPUTS!$D$6/12</f>
        <v>0</v>
      </c>
      <c r="E260" s="29">
        <f t="shared" ref="E260:E323" si="18">C260-D260</f>
        <v>0</v>
      </c>
      <c r="F260" s="29">
        <f t="shared" si="16"/>
        <v>0</v>
      </c>
    </row>
    <row r="261" spans="1:6" x14ac:dyDescent="0.25">
      <c r="A261" s="28">
        <v>260</v>
      </c>
      <c r="B261" s="29">
        <f t="shared" si="17"/>
        <v>0</v>
      </c>
      <c r="C261" s="29">
        <f>IF(B261&lt;1,0,INPUTS!$K$25)</f>
        <v>0</v>
      </c>
      <c r="D261" s="29">
        <f>B261*INPUTS!$D$6/12</f>
        <v>0</v>
      </c>
      <c r="E261" s="29">
        <f t="shared" si="18"/>
        <v>0</v>
      </c>
      <c r="F261" s="29">
        <f t="shared" si="16"/>
        <v>0</v>
      </c>
    </row>
    <row r="262" spans="1:6" x14ac:dyDescent="0.25">
      <c r="A262" s="28">
        <v>261</v>
      </c>
      <c r="B262" s="29">
        <f t="shared" si="17"/>
        <v>0</v>
      </c>
      <c r="C262" s="29">
        <f>IF(B262&lt;1,0,INPUTS!$K$25)</f>
        <v>0</v>
      </c>
      <c r="D262" s="29">
        <f>B262*INPUTS!$D$6/12</f>
        <v>0</v>
      </c>
      <c r="E262" s="29">
        <f t="shared" si="18"/>
        <v>0</v>
      </c>
      <c r="F262" s="29">
        <f t="shared" si="16"/>
        <v>0</v>
      </c>
    </row>
    <row r="263" spans="1:6" x14ac:dyDescent="0.25">
      <c r="A263" s="28">
        <v>262</v>
      </c>
      <c r="B263" s="29">
        <f t="shared" si="17"/>
        <v>0</v>
      </c>
      <c r="C263" s="29">
        <f>IF(B263&lt;1,0,INPUTS!$K$25)</f>
        <v>0</v>
      </c>
      <c r="D263" s="29">
        <f>B263*INPUTS!$D$6/12</f>
        <v>0</v>
      </c>
      <c r="E263" s="29">
        <f t="shared" si="18"/>
        <v>0</v>
      </c>
      <c r="F263" s="29">
        <f t="shared" si="16"/>
        <v>0</v>
      </c>
    </row>
    <row r="264" spans="1:6" x14ac:dyDescent="0.25">
      <c r="A264" s="28">
        <v>263</v>
      </c>
      <c r="B264" s="29">
        <f t="shared" si="17"/>
        <v>0</v>
      </c>
      <c r="C264" s="29">
        <f>IF(B264&lt;1,0,INPUTS!$K$25)</f>
        <v>0</v>
      </c>
      <c r="D264" s="29">
        <f>B264*INPUTS!$D$6/12</f>
        <v>0</v>
      </c>
      <c r="E264" s="29">
        <f t="shared" si="18"/>
        <v>0</v>
      </c>
      <c r="F264" s="29">
        <f t="shared" si="16"/>
        <v>0</v>
      </c>
    </row>
    <row r="265" spans="1:6" x14ac:dyDescent="0.25">
      <c r="A265" s="28">
        <v>264</v>
      </c>
      <c r="B265" s="29">
        <f t="shared" si="17"/>
        <v>0</v>
      </c>
      <c r="C265" s="29">
        <f>IF(B265&lt;1,0,INPUTS!$K$25)</f>
        <v>0</v>
      </c>
      <c r="D265" s="29">
        <f>B265*INPUTS!$D$6/12</f>
        <v>0</v>
      </c>
      <c r="E265" s="29">
        <f t="shared" si="18"/>
        <v>0</v>
      </c>
      <c r="F265" s="29">
        <f t="shared" si="16"/>
        <v>0</v>
      </c>
    </row>
    <row r="266" spans="1:6" x14ac:dyDescent="0.25">
      <c r="A266" s="28">
        <v>265</v>
      </c>
      <c r="B266" s="29">
        <f t="shared" si="17"/>
        <v>0</v>
      </c>
      <c r="C266" s="29">
        <f>IF(B266&lt;1,0,INPUTS!$K$25)</f>
        <v>0</v>
      </c>
      <c r="D266" s="29">
        <f>B266*INPUTS!$D$6/12</f>
        <v>0</v>
      </c>
      <c r="E266" s="29">
        <f t="shared" si="18"/>
        <v>0</v>
      </c>
      <c r="F266" s="29">
        <f t="shared" si="16"/>
        <v>0</v>
      </c>
    </row>
    <row r="267" spans="1:6" x14ac:dyDescent="0.25">
      <c r="A267" s="28">
        <v>266</v>
      </c>
      <c r="B267" s="29">
        <f t="shared" si="17"/>
        <v>0</v>
      </c>
      <c r="C267" s="29">
        <f>IF(B267&lt;1,0,INPUTS!$K$25)</f>
        <v>0</v>
      </c>
      <c r="D267" s="29">
        <f>B267*INPUTS!$D$6/12</f>
        <v>0</v>
      </c>
      <c r="E267" s="29">
        <f t="shared" si="18"/>
        <v>0</v>
      </c>
      <c r="F267" s="29">
        <f t="shared" si="16"/>
        <v>0</v>
      </c>
    </row>
    <row r="268" spans="1:6" x14ac:dyDescent="0.25">
      <c r="A268" s="28">
        <v>267</v>
      </c>
      <c r="B268" s="29">
        <f t="shared" si="17"/>
        <v>0</v>
      </c>
      <c r="C268" s="29">
        <f>IF(B268&lt;1,0,INPUTS!$K$25)</f>
        <v>0</v>
      </c>
      <c r="D268" s="29">
        <f>B268*INPUTS!$D$6/12</f>
        <v>0</v>
      </c>
      <c r="E268" s="29">
        <f t="shared" si="18"/>
        <v>0</v>
      </c>
      <c r="F268" s="29">
        <f t="shared" si="16"/>
        <v>0</v>
      </c>
    </row>
    <row r="269" spans="1:6" x14ac:dyDescent="0.25">
      <c r="A269" s="28">
        <v>268</v>
      </c>
      <c r="B269" s="29">
        <f t="shared" si="17"/>
        <v>0</v>
      </c>
      <c r="C269" s="29">
        <f>IF(B269&lt;1,0,INPUTS!$K$25)</f>
        <v>0</v>
      </c>
      <c r="D269" s="29">
        <f>B269*INPUTS!$D$6/12</f>
        <v>0</v>
      </c>
      <c r="E269" s="29">
        <f t="shared" si="18"/>
        <v>0</v>
      </c>
      <c r="F269" s="29">
        <f t="shared" si="16"/>
        <v>0</v>
      </c>
    </row>
    <row r="270" spans="1:6" x14ac:dyDescent="0.25">
      <c r="A270" s="28">
        <v>269</v>
      </c>
      <c r="B270" s="29">
        <f t="shared" si="17"/>
        <v>0</v>
      </c>
      <c r="C270" s="29">
        <f>IF(B270&lt;1,0,INPUTS!$K$25)</f>
        <v>0</v>
      </c>
      <c r="D270" s="29">
        <f>B270*INPUTS!$D$6/12</f>
        <v>0</v>
      </c>
      <c r="E270" s="29">
        <f t="shared" si="18"/>
        <v>0</v>
      </c>
      <c r="F270" s="29">
        <f t="shared" si="16"/>
        <v>0</v>
      </c>
    </row>
    <row r="271" spans="1:6" x14ac:dyDescent="0.25">
      <c r="A271" s="28">
        <v>270</v>
      </c>
      <c r="B271" s="29">
        <f t="shared" si="17"/>
        <v>0</v>
      </c>
      <c r="C271" s="29">
        <f>IF(B271&lt;1,0,INPUTS!$K$25)</f>
        <v>0</v>
      </c>
      <c r="D271" s="29">
        <f>B271*INPUTS!$D$6/12</f>
        <v>0</v>
      </c>
      <c r="E271" s="29">
        <f t="shared" si="18"/>
        <v>0</v>
      </c>
      <c r="F271" s="29">
        <f t="shared" si="16"/>
        <v>0</v>
      </c>
    </row>
    <row r="272" spans="1:6" x14ac:dyDescent="0.25">
      <c r="A272" s="28">
        <v>271</v>
      </c>
      <c r="B272" s="29">
        <f t="shared" si="17"/>
        <v>0</v>
      </c>
      <c r="C272" s="29">
        <f>IF(B272&lt;1,0,INPUTS!$K$25)</f>
        <v>0</v>
      </c>
      <c r="D272" s="29">
        <f>B272*INPUTS!$D$6/12</f>
        <v>0</v>
      </c>
      <c r="E272" s="29">
        <f t="shared" si="18"/>
        <v>0</v>
      </c>
      <c r="F272" s="29">
        <f t="shared" si="16"/>
        <v>0</v>
      </c>
    </row>
    <row r="273" spans="1:6" x14ac:dyDescent="0.25">
      <c r="A273" s="28">
        <v>272</v>
      </c>
      <c r="B273" s="29">
        <f t="shared" si="17"/>
        <v>0</v>
      </c>
      <c r="C273" s="29">
        <f>IF(B273&lt;1,0,INPUTS!$K$25)</f>
        <v>0</v>
      </c>
      <c r="D273" s="29">
        <f>B273*INPUTS!$D$6/12</f>
        <v>0</v>
      </c>
      <c r="E273" s="29">
        <f t="shared" si="18"/>
        <v>0</v>
      </c>
      <c r="F273" s="29">
        <f t="shared" si="16"/>
        <v>0</v>
      </c>
    </row>
    <row r="274" spans="1:6" x14ac:dyDescent="0.25">
      <c r="A274" s="28">
        <v>273</v>
      </c>
      <c r="B274" s="29">
        <f t="shared" si="17"/>
        <v>0</v>
      </c>
      <c r="C274" s="29">
        <f>IF(B274&lt;1,0,INPUTS!$K$25)</f>
        <v>0</v>
      </c>
      <c r="D274" s="29">
        <f>B274*INPUTS!$D$6/12</f>
        <v>0</v>
      </c>
      <c r="E274" s="29">
        <f t="shared" si="18"/>
        <v>0</v>
      </c>
      <c r="F274" s="29">
        <f t="shared" si="16"/>
        <v>0</v>
      </c>
    </row>
    <row r="275" spans="1:6" x14ac:dyDescent="0.25">
      <c r="A275" s="28">
        <v>274</v>
      </c>
      <c r="B275" s="29">
        <f t="shared" si="17"/>
        <v>0</v>
      </c>
      <c r="C275" s="29">
        <f>IF(B275&lt;1,0,INPUTS!$K$25)</f>
        <v>0</v>
      </c>
      <c r="D275" s="29">
        <f>B275*INPUTS!$D$6/12</f>
        <v>0</v>
      </c>
      <c r="E275" s="29">
        <f t="shared" si="18"/>
        <v>0</v>
      </c>
      <c r="F275" s="29">
        <f t="shared" si="16"/>
        <v>0</v>
      </c>
    </row>
    <row r="276" spans="1:6" x14ac:dyDescent="0.25">
      <c r="A276" s="28">
        <v>275</v>
      </c>
      <c r="B276" s="29">
        <f t="shared" si="17"/>
        <v>0</v>
      </c>
      <c r="C276" s="29">
        <f>IF(B276&lt;1,0,INPUTS!$K$25)</f>
        <v>0</v>
      </c>
      <c r="D276" s="29">
        <f>B276*INPUTS!$D$6/12</f>
        <v>0</v>
      </c>
      <c r="E276" s="29">
        <f t="shared" si="18"/>
        <v>0</v>
      </c>
      <c r="F276" s="29">
        <f t="shared" si="16"/>
        <v>0</v>
      </c>
    </row>
    <row r="277" spans="1:6" x14ac:dyDescent="0.25">
      <c r="A277" s="28">
        <v>276</v>
      </c>
      <c r="B277" s="29">
        <f t="shared" si="17"/>
        <v>0</v>
      </c>
      <c r="C277" s="29">
        <f>IF(B277&lt;1,0,INPUTS!$K$25)</f>
        <v>0</v>
      </c>
      <c r="D277" s="29">
        <f>B277*INPUTS!$D$6/12</f>
        <v>0</v>
      </c>
      <c r="E277" s="29">
        <f t="shared" si="18"/>
        <v>0</v>
      </c>
      <c r="F277" s="29">
        <f t="shared" si="16"/>
        <v>0</v>
      </c>
    </row>
    <row r="278" spans="1:6" x14ac:dyDescent="0.25">
      <c r="A278" s="28">
        <v>277</v>
      </c>
      <c r="B278" s="29">
        <f t="shared" si="17"/>
        <v>0</v>
      </c>
      <c r="C278" s="29">
        <f>IF(B278&lt;1,0,INPUTS!$K$25)</f>
        <v>0</v>
      </c>
      <c r="D278" s="29">
        <f>B278*INPUTS!$D$6/12</f>
        <v>0</v>
      </c>
      <c r="E278" s="29">
        <f t="shared" si="18"/>
        <v>0</v>
      </c>
      <c r="F278" s="29">
        <f t="shared" si="16"/>
        <v>0</v>
      </c>
    </row>
    <row r="279" spans="1:6" x14ac:dyDescent="0.25">
      <c r="A279" s="28">
        <v>278</v>
      </c>
      <c r="B279" s="29">
        <f t="shared" si="17"/>
        <v>0</v>
      </c>
      <c r="C279" s="29">
        <f>IF(B279&lt;1,0,INPUTS!$K$25)</f>
        <v>0</v>
      </c>
      <c r="D279" s="29">
        <f>B279*INPUTS!$D$6/12</f>
        <v>0</v>
      </c>
      <c r="E279" s="29">
        <f t="shared" si="18"/>
        <v>0</v>
      </c>
      <c r="F279" s="29">
        <f t="shared" si="16"/>
        <v>0</v>
      </c>
    </row>
    <row r="280" spans="1:6" x14ac:dyDescent="0.25">
      <c r="A280" s="28">
        <v>279</v>
      </c>
      <c r="B280" s="29">
        <f t="shared" si="17"/>
        <v>0</v>
      </c>
      <c r="C280" s="29">
        <f>IF(B280&lt;1,0,INPUTS!$K$25)</f>
        <v>0</v>
      </c>
      <c r="D280" s="29">
        <f>B280*INPUTS!$D$6/12</f>
        <v>0</v>
      </c>
      <c r="E280" s="29">
        <f t="shared" si="18"/>
        <v>0</v>
      </c>
      <c r="F280" s="29">
        <f t="shared" si="16"/>
        <v>0</v>
      </c>
    </row>
    <row r="281" spans="1:6" x14ac:dyDescent="0.25">
      <c r="A281" s="28">
        <v>280</v>
      </c>
      <c r="B281" s="29">
        <f t="shared" si="17"/>
        <v>0</v>
      </c>
      <c r="C281" s="29">
        <f>IF(B281&lt;1,0,INPUTS!$K$25)</f>
        <v>0</v>
      </c>
      <c r="D281" s="29">
        <f>B281*INPUTS!$D$6/12</f>
        <v>0</v>
      </c>
      <c r="E281" s="29">
        <f t="shared" si="18"/>
        <v>0</v>
      </c>
      <c r="F281" s="29">
        <f t="shared" si="16"/>
        <v>0</v>
      </c>
    </row>
    <row r="282" spans="1:6" x14ac:dyDescent="0.25">
      <c r="A282" s="28">
        <v>281</v>
      </c>
      <c r="B282" s="29">
        <f t="shared" si="17"/>
        <v>0</v>
      </c>
      <c r="C282" s="29">
        <f>IF(B282&lt;1,0,INPUTS!$K$25)</f>
        <v>0</v>
      </c>
      <c r="D282" s="29">
        <f>B282*INPUTS!$D$6/12</f>
        <v>0</v>
      </c>
      <c r="E282" s="29">
        <f t="shared" si="18"/>
        <v>0</v>
      </c>
      <c r="F282" s="29">
        <f t="shared" si="16"/>
        <v>0</v>
      </c>
    </row>
    <row r="283" spans="1:6" x14ac:dyDescent="0.25">
      <c r="A283" s="28">
        <v>282</v>
      </c>
      <c r="B283" s="29">
        <f t="shared" si="17"/>
        <v>0</v>
      </c>
      <c r="C283" s="29">
        <f>IF(B283&lt;1,0,INPUTS!$K$25)</f>
        <v>0</v>
      </c>
      <c r="D283" s="29">
        <f>B283*INPUTS!$D$6/12</f>
        <v>0</v>
      </c>
      <c r="E283" s="29">
        <f t="shared" si="18"/>
        <v>0</v>
      </c>
      <c r="F283" s="29">
        <f t="shared" si="16"/>
        <v>0</v>
      </c>
    </row>
    <row r="284" spans="1:6" x14ac:dyDescent="0.25">
      <c r="A284" s="28">
        <v>283</v>
      </c>
      <c r="B284" s="29">
        <f t="shared" si="17"/>
        <v>0</v>
      </c>
      <c r="C284" s="29">
        <f>IF(B284&lt;1,0,INPUTS!$K$25)</f>
        <v>0</v>
      </c>
      <c r="D284" s="29">
        <f>B284*INPUTS!$D$6/12</f>
        <v>0</v>
      </c>
      <c r="E284" s="29">
        <f t="shared" si="18"/>
        <v>0</v>
      </c>
      <c r="F284" s="29">
        <f t="shared" si="16"/>
        <v>0</v>
      </c>
    </row>
    <row r="285" spans="1:6" x14ac:dyDescent="0.25">
      <c r="A285" s="28">
        <v>284</v>
      </c>
      <c r="B285" s="29">
        <f t="shared" si="17"/>
        <v>0</v>
      </c>
      <c r="C285" s="29">
        <f>IF(B285&lt;1,0,INPUTS!$K$25)</f>
        <v>0</v>
      </c>
      <c r="D285" s="29">
        <f>B285*INPUTS!$D$6/12</f>
        <v>0</v>
      </c>
      <c r="E285" s="29">
        <f t="shared" si="18"/>
        <v>0</v>
      </c>
      <c r="F285" s="29">
        <f t="shared" si="16"/>
        <v>0</v>
      </c>
    </row>
    <row r="286" spans="1:6" x14ac:dyDescent="0.25">
      <c r="A286" s="28">
        <v>285</v>
      </c>
      <c r="B286" s="29">
        <f t="shared" si="17"/>
        <v>0</v>
      </c>
      <c r="C286" s="29">
        <f>IF(B286&lt;1,0,INPUTS!$K$25)</f>
        <v>0</v>
      </c>
      <c r="D286" s="29">
        <f>B286*INPUTS!$D$6/12</f>
        <v>0</v>
      </c>
      <c r="E286" s="29">
        <f t="shared" si="18"/>
        <v>0</v>
      </c>
      <c r="F286" s="29">
        <f t="shared" si="16"/>
        <v>0</v>
      </c>
    </row>
    <row r="287" spans="1:6" x14ac:dyDescent="0.25">
      <c r="A287" s="28">
        <v>286</v>
      </c>
      <c r="B287" s="29">
        <f t="shared" si="17"/>
        <v>0</v>
      </c>
      <c r="C287" s="29">
        <f>IF(B287&lt;1,0,INPUTS!$K$25)</f>
        <v>0</v>
      </c>
      <c r="D287" s="29">
        <f>B287*INPUTS!$D$6/12</f>
        <v>0</v>
      </c>
      <c r="E287" s="29">
        <f t="shared" si="18"/>
        <v>0</v>
      </c>
      <c r="F287" s="29">
        <f t="shared" si="16"/>
        <v>0</v>
      </c>
    </row>
    <row r="288" spans="1:6" x14ac:dyDescent="0.25">
      <c r="A288" s="28">
        <v>287</v>
      </c>
      <c r="B288" s="29">
        <f t="shared" si="17"/>
        <v>0</v>
      </c>
      <c r="C288" s="29">
        <f>IF(B288&lt;1,0,INPUTS!$K$25)</f>
        <v>0</v>
      </c>
      <c r="D288" s="29">
        <f>B288*INPUTS!$D$6/12</f>
        <v>0</v>
      </c>
      <c r="E288" s="29">
        <f t="shared" si="18"/>
        <v>0</v>
      </c>
      <c r="F288" s="29">
        <f t="shared" si="16"/>
        <v>0</v>
      </c>
    </row>
    <row r="289" spans="1:6" x14ac:dyDescent="0.25">
      <c r="A289" s="28">
        <v>288</v>
      </c>
      <c r="B289" s="29">
        <f t="shared" si="17"/>
        <v>0</v>
      </c>
      <c r="C289" s="29">
        <f>IF(B289&lt;1,0,INPUTS!$K$25)</f>
        <v>0</v>
      </c>
      <c r="D289" s="29">
        <f>B289*INPUTS!$D$6/12</f>
        <v>0</v>
      </c>
      <c r="E289" s="29">
        <f t="shared" si="18"/>
        <v>0</v>
      </c>
      <c r="F289" s="29">
        <f t="shared" si="16"/>
        <v>0</v>
      </c>
    </row>
    <row r="290" spans="1:6" x14ac:dyDescent="0.25">
      <c r="A290" s="28">
        <v>289</v>
      </c>
      <c r="B290" s="29">
        <f t="shared" si="17"/>
        <v>0</v>
      </c>
      <c r="C290" s="29">
        <f>IF(B290&lt;1,0,INPUTS!$K$25)</f>
        <v>0</v>
      </c>
      <c r="D290" s="29">
        <f>B290*INPUTS!$D$6/12</f>
        <v>0</v>
      </c>
      <c r="E290" s="29">
        <f t="shared" si="18"/>
        <v>0</v>
      </c>
      <c r="F290" s="29">
        <f t="shared" si="16"/>
        <v>0</v>
      </c>
    </row>
    <row r="291" spans="1:6" x14ac:dyDescent="0.25">
      <c r="A291" s="28">
        <v>290</v>
      </c>
      <c r="B291" s="29">
        <f t="shared" si="17"/>
        <v>0</v>
      </c>
      <c r="C291" s="29">
        <f>IF(B291&lt;1,0,INPUTS!$K$25)</f>
        <v>0</v>
      </c>
      <c r="D291" s="29">
        <f>B291*INPUTS!$D$6/12</f>
        <v>0</v>
      </c>
      <c r="E291" s="29">
        <f t="shared" si="18"/>
        <v>0</v>
      </c>
      <c r="F291" s="29">
        <f t="shared" si="16"/>
        <v>0</v>
      </c>
    </row>
    <row r="292" spans="1:6" x14ac:dyDescent="0.25">
      <c r="A292" s="28">
        <v>291</v>
      </c>
      <c r="B292" s="29">
        <f t="shared" si="17"/>
        <v>0</v>
      </c>
      <c r="C292" s="29">
        <f>IF(B292&lt;1,0,INPUTS!$K$25)</f>
        <v>0</v>
      </c>
      <c r="D292" s="29">
        <f>B292*INPUTS!$D$6/12</f>
        <v>0</v>
      </c>
      <c r="E292" s="29">
        <f t="shared" si="18"/>
        <v>0</v>
      </c>
      <c r="F292" s="29">
        <f t="shared" si="16"/>
        <v>0</v>
      </c>
    </row>
    <row r="293" spans="1:6" x14ac:dyDescent="0.25">
      <c r="A293" s="28">
        <v>292</v>
      </c>
      <c r="B293" s="29">
        <f t="shared" si="17"/>
        <v>0</v>
      </c>
      <c r="C293" s="29">
        <f>IF(B293&lt;1,0,INPUTS!$K$25)</f>
        <v>0</v>
      </c>
      <c r="D293" s="29">
        <f>B293*INPUTS!$D$6/12</f>
        <v>0</v>
      </c>
      <c r="E293" s="29">
        <f t="shared" si="18"/>
        <v>0</v>
      </c>
      <c r="F293" s="29">
        <f t="shared" si="16"/>
        <v>0</v>
      </c>
    </row>
    <row r="294" spans="1:6" x14ac:dyDescent="0.25">
      <c r="A294" s="28">
        <v>293</v>
      </c>
      <c r="B294" s="29">
        <f t="shared" si="17"/>
        <v>0</v>
      </c>
      <c r="C294" s="29">
        <f>IF(B294&lt;1,0,INPUTS!$K$25)</f>
        <v>0</v>
      </c>
      <c r="D294" s="29">
        <f>B294*INPUTS!$D$6/12</f>
        <v>0</v>
      </c>
      <c r="E294" s="29">
        <f t="shared" si="18"/>
        <v>0</v>
      </c>
      <c r="F294" s="29">
        <f t="shared" si="16"/>
        <v>0</v>
      </c>
    </row>
    <row r="295" spans="1:6" x14ac:dyDescent="0.25">
      <c r="A295" s="28">
        <v>294</v>
      </c>
      <c r="B295" s="29">
        <f t="shared" si="17"/>
        <v>0</v>
      </c>
      <c r="C295" s="29">
        <f>IF(B295&lt;1,0,INPUTS!$K$25)</f>
        <v>0</v>
      </c>
      <c r="D295" s="29">
        <f>B295*INPUTS!$D$6/12</f>
        <v>0</v>
      </c>
      <c r="E295" s="29">
        <f t="shared" si="18"/>
        <v>0</v>
      </c>
      <c r="F295" s="29">
        <f t="shared" si="16"/>
        <v>0</v>
      </c>
    </row>
    <row r="296" spans="1:6" x14ac:dyDescent="0.25">
      <c r="A296" s="28">
        <v>295</v>
      </c>
      <c r="B296" s="29">
        <f t="shared" si="17"/>
        <v>0</v>
      </c>
      <c r="C296" s="29">
        <f>IF(B296&lt;1,0,INPUTS!$K$25)</f>
        <v>0</v>
      </c>
      <c r="D296" s="29">
        <f>B296*INPUTS!$D$6/12</f>
        <v>0</v>
      </c>
      <c r="E296" s="29">
        <f t="shared" si="18"/>
        <v>0</v>
      </c>
      <c r="F296" s="29">
        <f t="shared" si="16"/>
        <v>0</v>
      </c>
    </row>
    <row r="297" spans="1:6" x14ac:dyDescent="0.25">
      <c r="A297" s="28">
        <v>296</v>
      </c>
      <c r="B297" s="29">
        <f t="shared" si="17"/>
        <v>0</v>
      </c>
      <c r="C297" s="29">
        <f>IF(B297&lt;1,0,INPUTS!$K$25)</f>
        <v>0</v>
      </c>
      <c r="D297" s="29">
        <f>B297*INPUTS!$D$6/12</f>
        <v>0</v>
      </c>
      <c r="E297" s="29">
        <f t="shared" si="18"/>
        <v>0</v>
      </c>
      <c r="F297" s="29">
        <f t="shared" si="16"/>
        <v>0</v>
      </c>
    </row>
    <row r="298" spans="1:6" x14ac:dyDescent="0.25">
      <c r="A298" s="28">
        <v>297</v>
      </c>
      <c r="B298" s="29">
        <f t="shared" si="17"/>
        <v>0</v>
      </c>
      <c r="C298" s="29">
        <f>IF(B298&lt;1,0,INPUTS!$K$25)</f>
        <v>0</v>
      </c>
      <c r="D298" s="29">
        <f>B298*INPUTS!$D$6/12</f>
        <v>0</v>
      </c>
      <c r="E298" s="29">
        <f t="shared" si="18"/>
        <v>0</v>
      </c>
      <c r="F298" s="29">
        <f t="shared" si="16"/>
        <v>0</v>
      </c>
    </row>
    <row r="299" spans="1:6" x14ac:dyDescent="0.25">
      <c r="A299" s="28">
        <v>298</v>
      </c>
      <c r="B299" s="29">
        <f t="shared" si="17"/>
        <v>0</v>
      </c>
      <c r="C299" s="29">
        <f>IF(B299&lt;1,0,INPUTS!$K$25)</f>
        <v>0</v>
      </c>
      <c r="D299" s="29">
        <f>B299*INPUTS!$D$6/12</f>
        <v>0</v>
      </c>
      <c r="E299" s="29">
        <f t="shared" si="18"/>
        <v>0</v>
      </c>
      <c r="F299" s="29">
        <f t="shared" si="16"/>
        <v>0</v>
      </c>
    </row>
    <row r="300" spans="1:6" x14ac:dyDescent="0.25">
      <c r="A300" s="28">
        <v>299</v>
      </c>
      <c r="B300" s="29">
        <f t="shared" si="17"/>
        <v>0</v>
      </c>
      <c r="C300" s="29">
        <f>IF(B300&lt;1,0,INPUTS!$K$25)</f>
        <v>0</v>
      </c>
      <c r="D300" s="29">
        <f>B300*INPUTS!$D$6/12</f>
        <v>0</v>
      </c>
      <c r="E300" s="29">
        <f t="shared" si="18"/>
        <v>0</v>
      </c>
      <c r="F300" s="29">
        <f t="shared" si="16"/>
        <v>0</v>
      </c>
    </row>
    <row r="301" spans="1:6" x14ac:dyDescent="0.25">
      <c r="A301" s="28">
        <v>300</v>
      </c>
      <c r="B301" s="29">
        <f t="shared" si="17"/>
        <v>0</v>
      </c>
      <c r="C301" s="29">
        <f>IF(B301&lt;1,0,INPUTS!$K$25)</f>
        <v>0</v>
      </c>
      <c r="D301" s="29">
        <f>B301*INPUTS!$D$6/12</f>
        <v>0</v>
      </c>
      <c r="E301" s="29">
        <f t="shared" si="18"/>
        <v>0</v>
      </c>
      <c r="F301" s="29">
        <f t="shared" si="16"/>
        <v>0</v>
      </c>
    </row>
    <row r="302" spans="1:6" x14ac:dyDescent="0.25">
      <c r="A302" s="28">
        <v>301</v>
      </c>
      <c r="B302" s="29">
        <f t="shared" si="17"/>
        <v>0</v>
      </c>
      <c r="C302" s="29">
        <f>IF(B302&lt;1,0,INPUTS!$K$25)</f>
        <v>0</v>
      </c>
      <c r="D302" s="29">
        <f>B302*INPUTS!$D$6/12</f>
        <v>0</v>
      </c>
      <c r="E302" s="29">
        <f t="shared" si="18"/>
        <v>0</v>
      </c>
      <c r="F302" s="29">
        <f t="shared" si="16"/>
        <v>0</v>
      </c>
    </row>
    <row r="303" spans="1:6" x14ac:dyDescent="0.25">
      <c r="A303" s="28">
        <v>302</v>
      </c>
      <c r="B303" s="29">
        <f t="shared" si="17"/>
        <v>0</v>
      </c>
      <c r="C303" s="29">
        <f>IF(B303&lt;1,0,INPUTS!$K$25)</f>
        <v>0</v>
      </c>
      <c r="D303" s="29">
        <f>B303*INPUTS!$D$6/12</f>
        <v>0</v>
      </c>
      <c r="E303" s="29">
        <f t="shared" si="18"/>
        <v>0</v>
      </c>
      <c r="F303" s="29">
        <f t="shared" si="16"/>
        <v>0</v>
      </c>
    </row>
    <row r="304" spans="1:6" x14ac:dyDescent="0.25">
      <c r="A304" s="28">
        <v>303</v>
      </c>
      <c r="B304" s="29">
        <f t="shared" si="17"/>
        <v>0</v>
      </c>
      <c r="C304" s="29">
        <f>IF(B304&lt;1,0,INPUTS!$K$25)</f>
        <v>0</v>
      </c>
      <c r="D304" s="29">
        <f>B304*INPUTS!$D$6/12</f>
        <v>0</v>
      </c>
      <c r="E304" s="29">
        <f t="shared" si="18"/>
        <v>0</v>
      </c>
      <c r="F304" s="29">
        <f t="shared" si="16"/>
        <v>0</v>
      </c>
    </row>
    <row r="305" spans="1:6" x14ac:dyDescent="0.25">
      <c r="A305" s="28">
        <v>304</v>
      </c>
      <c r="B305" s="29">
        <f t="shared" si="17"/>
        <v>0</v>
      </c>
      <c r="C305" s="29">
        <f>IF(B305&lt;1,0,INPUTS!$K$25)</f>
        <v>0</v>
      </c>
      <c r="D305" s="29">
        <f>B305*INPUTS!$D$6/12</f>
        <v>0</v>
      </c>
      <c r="E305" s="29">
        <f t="shared" si="18"/>
        <v>0</v>
      </c>
      <c r="F305" s="29">
        <f t="shared" si="16"/>
        <v>0</v>
      </c>
    </row>
    <row r="306" spans="1:6" x14ac:dyDescent="0.25">
      <c r="A306" s="28">
        <v>305</v>
      </c>
      <c r="B306" s="29">
        <f t="shared" si="17"/>
        <v>0</v>
      </c>
      <c r="C306" s="29">
        <f>IF(B306&lt;1,0,INPUTS!$K$25)</f>
        <v>0</v>
      </c>
      <c r="D306" s="29">
        <f>B306*INPUTS!$D$6/12</f>
        <v>0</v>
      </c>
      <c r="E306" s="29">
        <f t="shared" si="18"/>
        <v>0</v>
      </c>
      <c r="F306" s="29">
        <f t="shared" si="16"/>
        <v>0</v>
      </c>
    </row>
    <row r="307" spans="1:6" x14ac:dyDescent="0.25">
      <c r="A307" s="28">
        <v>306</v>
      </c>
      <c r="B307" s="29">
        <f t="shared" si="17"/>
        <v>0</v>
      </c>
      <c r="C307" s="29">
        <f>IF(B307&lt;1,0,INPUTS!$K$25)</f>
        <v>0</v>
      </c>
      <c r="D307" s="29">
        <f>B307*INPUTS!$D$6/12</f>
        <v>0</v>
      </c>
      <c r="E307" s="29">
        <f t="shared" si="18"/>
        <v>0</v>
      </c>
      <c r="F307" s="29">
        <f t="shared" si="16"/>
        <v>0</v>
      </c>
    </row>
    <row r="308" spans="1:6" x14ac:dyDescent="0.25">
      <c r="A308" s="28">
        <v>307</v>
      </c>
      <c r="B308" s="29">
        <f t="shared" si="17"/>
        <v>0</v>
      </c>
      <c r="C308" s="29">
        <f>IF(B308&lt;1,0,INPUTS!$K$25)</f>
        <v>0</v>
      </c>
      <c r="D308" s="29">
        <f>B308*INPUTS!$D$6/12</f>
        <v>0</v>
      </c>
      <c r="E308" s="29">
        <f t="shared" si="18"/>
        <v>0</v>
      </c>
      <c r="F308" s="29">
        <f t="shared" si="16"/>
        <v>0</v>
      </c>
    </row>
    <row r="309" spans="1:6" x14ac:dyDescent="0.25">
      <c r="A309" s="28">
        <v>308</v>
      </c>
      <c r="B309" s="29">
        <f t="shared" si="17"/>
        <v>0</v>
      </c>
      <c r="C309" s="29">
        <f>IF(B309&lt;1,0,INPUTS!$K$25)</f>
        <v>0</v>
      </c>
      <c r="D309" s="29">
        <f>B309*INPUTS!$D$6/12</f>
        <v>0</v>
      </c>
      <c r="E309" s="29">
        <f t="shared" si="18"/>
        <v>0</v>
      </c>
      <c r="F309" s="29">
        <f t="shared" si="16"/>
        <v>0</v>
      </c>
    </row>
    <row r="310" spans="1:6" x14ac:dyDescent="0.25">
      <c r="A310" s="28">
        <v>309</v>
      </c>
      <c r="B310" s="29">
        <f t="shared" si="17"/>
        <v>0</v>
      </c>
      <c r="C310" s="29">
        <f>IF(B310&lt;1,0,INPUTS!$K$25)</f>
        <v>0</v>
      </c>
      <c r="D310" s="29">
        <f>B310*INPUTS!$D$6/12</f>
        <v>0</v>
      </c>
      <c r="E310" s="29">
        <f t="shared" si="18"/>
        <v>0</v>
      </c>
      <c r="F310" s="29">
        <f t="shared" si="16"/>
        <v>0</v>
      </c>
    </row>
    <row r="311" spans="1:6" x14ac:dyDescent="0.25">
      <c r="A311" s="28">
        <v>310</v>
      </c>
      <c r="B311" s="29">
        <f t="shared" si="17"/>
        <v>0</v>
      </c>
      <c r="C311" s="29">
        <f>IF(B311&lt;1,0,INPUTS!$K$25)</f>
        <v>0</v>
      </c>
      <c r="D311" s="29">
        <f>B311*INPUTS!$D$6/12</f>
        <v>0</v>
      </c>
      <c r="E311" s="29">
        <f t="shared" si="18"/>
        <v>0</v>
      </c>
      <c r="F311" s="29">
        <f t="shared" si="16"/>
        <v>0</v>
      </c>
    </row>
    <row r="312" spans="1:6" x14ac:dyDescent="0.25">
      <c r="A312" s="28">
        <v>311</v>
      </c>
      <c r="B312" s="29">
        <f t="shared" si="17"/>
        <v>0</v>
      </c>
      <c r="C312" s="29">
        <f>IF(B312&lt;1,0,INPUTS!$K$25)</f>
        <v>0</v>
      </c>
      <c r="D312" s="29">
        <f>B312*INPUTS!$D$6/12</f>
        <v>0</v>
      </c>
      <c r="E312" s="29">
        <f t="shared" si="18"/>
        <v>0</v>
      </c>
      <c r="F312" s="29">
        <f t="shared" si="16"/>
        <v>0</v>
      </c>
    </row>
    <row r="313" spans="1:6" x14ac:dyDescent="0.25">
      <c r="A313" s="28">
        <v>312</v>
      </c>
      <c r="B313" s="29">
        <f t="shared" si="17"/>
        <v>0</v>
      </c>
      <c r="C313" s="29">
        <f>IF(B313&lt;1,0,INPUTS!$K$25)</f>
        <v>0</v>
      </c>
      <c r="D313" s="29">
        <f>B313*INPUTS!$D$6/12</f>
        <v>0</v>
      </c>
      <c r="E313" s="29">
        <f t="shared" si="18"/>
        <v>0</v>
      </c>
      <c r="F313" s="29">
        <f t="shared" si="16"/>
        <v>0</v>
      </c>
    </row>
    <row r="314" spans="1:6" x14ac:dyDescent="0.25">
      <c r="A314" s="28">
        <v>313</v>
      </c>
      <c r="B314" s="29">
        <f t="shared" si="17"/>
        <v>0</v>
      </c>
      <c r="C314" s="29">
        <f>IF(B314&lt;1,0,INPUTS!$K$25)</f>
        <v>0</v>
      </c>
      <c r="D314" s="29">
        <f>B314*INPUTS!$D$6/12</f>
        <v>0</v>
      </c>
      <c r="E314" s="29">
        <f t="shared" si="18"/>
        <v>0</v>
      </c>
      <c r="F314" s="29">
        <f t="shared" si="16"/>
        <v>0</v>
      </c>
    </row>
    <row r="315" spans="1:6" x14ac:dyDescent="0.25">
      <c r="A315" s="28">
        <v>314</v>
      </c>
      <c r="B315" s="29">
        <f t="shared" si="17"/>
        <v>0</v>
      </c>
      <c r="C315" s="29">
        <f>IF(B315&lt;1,0,INPUTS!$K$25)</f>
        <v>0</v>
      </c>
      <c r="D315" s="29">
        <f>B315*INPUTS!$D$6/12</f>
        <v>0</v>
      </c>
      <c r="E315" s="29">
        <f t="shared" si="18"/>
        <v>0</v>
      </c>
      <c r="F315" s="29">
        <f t="shared" si="16"/>
        <v>0</v>
      </c>
    </row>
    <row r="316" spans="1:6" x14ac:dyDescent="0.25">
      <c r="A316" s="28">
        <v>315</v>
      </c>
      <c r="B316" s="29">
        <f t="shared" si="17"/>
        <v>0</v>
      </c>
      <c r="C316" s="29">
        <f>IF(B316&lt;1,0,INPUTS!$K$25)</f>
        <v>0</v>
      </c>
      <c r="D316" s="29">
        <f>B316*INPUTS!$D$6/12</f>
        <v>0</v>
      </c>
      <c r="E316" s="29">
        <f t="shared" si="18"/>
        <v>0</v>
      </c>
      <c r="F316" s="29">
        <f t="shared" si="16"/>
        <v>0</v>
      </c>
    </row>
    <row r="317" spans="1:6" x14ac:dyDescent="0.25">
      <c r="A317" s="28">
        <v>316</v>
      </c>
      <c r="B317" s="29">
        <f t="shared" si="17"/>
        <v>0</v>
      </c>
      <c r="C317" s="29">
        <f>IF(B317&lt;1,0,INPUTS!$K$25)</f>
        <v>0</v>
      </c>
      <c r="D317" s="29">
        <f>B317*INPUTS!$D$6/12</f>
        <v>0</v>
      </c>
      <c r="E317" s="29">
        <f t="shared" si="18"/>
        <v>0</v>
      </c>
      <c r="F317" s="29">
        <f t="shared" si="16"/>
        <v>0</v>
      </c>
    </row>
    <row r="318" spans="1:6" x14ac:dyDescent="0.25">
      <c r="A318" s="28">
        <v>317</v>
      </c>
      <c r="B318" s="29">
        <f t="shared" si="17"/>
        <v>0</v>
      </c>
      <c r="C318" s="29">
        <f>IF(B318&lt;1,0,INPUTS!$K$25)</f>
        <v>0</v>
      </c>
      <c r="D318" s="29">
        <f>B318*INPUTS!$D$6/12</f>
        <v>0</v>
      </c>
      <c r="E318" s="29">
        <f t="shared" si="18"/>
        <v>0</v>
      </c>
      <c r="F318" s="29">
        <f t="shared" si="16"/>
        <v>0</v>
      </c>
    </row>
    <row r="319" spans="1:6" x14ac:dyDescent="0.25">
      <c r="A319" s="28">
        <v>318</v>
      </c>
      <c r="B319" s="29">
        <f t="shared" si="17"/>
        <v>0</v>
      </c>
      <c r="C319" s="29">
        <f>IF(B319&lt;1,0,INPUTS!$K$25)</f>
        <v>0</v>
      </c>
      <c r="D319" s="29">
        <f>B319*INPUTS!$D$6/12</f>
        <v>0</v>
      </c>
      <c r="E319" s="29">
        <f t="shared" si="18"/>
        <v>0</v>
      </c>
      <c r="F319" s="29">
        <f t="shared" si="16"/>
        <v>0</v>
      </c>
    </row>
    <row r="320" spans="1:6" x14ac:dyDescent="0.25">
      <c r="A320" s="28">
        <v>319</v>
      </c>
      <c r="B320" s="29">
        <f t="shared" si="17"/>
        <v>0</v>
      </c>
      <c r="C320" s="29">
        <f>IF(B320&lt;1,0,INPUTS!$K$25)</f>
        <v>0</v>
      </c>
      <c r="D320" s="29">
        <f>B320*INPUTS!$D$6/12</f>
        <v>0</v>
      </c>
      <c r="E320" s="29">
        <f t="shared" si="18"/>
        <v>0</v>
      </c>
      <c r="F320" s="29">
        <f t="shared" si="16"/>
        <v>0</v>
      </c>
    </row>
    <row r="321" spans="1:6" x14ac:dyDescent="0.25">
      <c r="A321" s="28">
        <v>320</v>
      </c>
      <c r="B321" s="29">
        <f t="shared" si="17"/>
        <v>0</v>
      </c>
      <c r="C321" s="29">
        <f>IF(B321&lt;1,0,INPUTS!$K$25)</f>
        <v>0</v>
      </c>
      <c r="D321" s="29">
        <f>B321*INPUTS!$D$6/12</f>
        <v>0</v>
      </c>
      <c r="E321" s="29">
        <f t="shared" si="18"/>
        <v>0</v>
      </c>
      <c r="F321" s="29">
        <f t="shared" si="16"/>
        <v>0</v>
      </c>
    </row>
    <row r="322" spans="1:6" x14ac:dyDescent="0.25">
      <c r="A322" s="28">
        <v>321</v>
      </c>
      <c r="B322" s="29">
        <f t="shared" si="17"/>
        <v>0</v>
      </c>
      <c r="C322" s="29">
        <f>IF(B322&lt;1,0,INPUTS!$K$25)</f>
        <v>0</v>
      </c>
      <c r="D322" s="29">
        <f>B322*INPUTS!$D$6/12</f>
        <v>0</v>
      </c>
      <c r="E322" s="29">
        <f t="shared" si="18"/>
        <v>0</v>
      </c>
      <c r="F322" s="29">
        <f t="shared" si="16"/>
        <v>0</v>
      </c>
    </row>
    <row r="323" spans="1:6" x14ac:dyDescent="0.25">
      <c r="A323" s="28">
        <v>322</v>
      </c>
      <c r="B323" s="29">
        <f t="shared" si="17"/>
        <v>0</v>
      </c>
      <c r="C323" s="29">
        <f>IF(B323&lt;1,0,INPUTS!$K$25)</f>
        <v>0</v>
      </c>
      <c r="D323" s="29">
        <f>B323*INPUTS!$D$6/12</f>
        <v>0</v>
      </c>
      <c r="E323" s="29">
        <f t="shared" si="18"/>
        <v>0</v>
      </c>
      <c r="F323" s="29">
        <f t="shared" ref="F323:F361" si="19">MAX(B323-E323,0)</f>
        <v>0</v>
      </c>
    </row>
    <row r="324" spans="1:6" x14ac:dyDescent="0.25">
      <c r="A324" s="28">
        <v>323</v>
      </c>
      <c r="B324" s="29">
        <f t="shared" ref="B324:B361" si="20">F323</f>
        <v>0</v>
      </c>
      <c r="C324" s="29">
        <f>IF(B324&lt;1,0,INPUTS!$K$25)</f>
        <v>0</v>
      </c>
      <c r="D324" s="29">
        <f>B324*INPUTS!$D$6/12</f>
        <v>0</v>
      </c>
      <c r="E324" s="29">
        <f t="shared" ref="E324:E361" si="21">C324-D324</f>
        <v>0</v>
      </c>
      <c r="F324" s="29">
        <f t="shared" si="19"/>
        <v>0</v>
      </c>
    </row>
    <row r="325" spans="1:6" x14ac:dyDescent="0.25">
      <c r="A325" s="28">
        <v>324</v>
      </c>
      <c r="B325" s="29">
        <f t="shared" si="20"/>
        <v>0</v>
      </c>
      <c r="C325" s="29">
        <f>IF(B325&lt;1,0,INPUTS!$K$25)</f>
        <v>0</v>
      </c>
      <c r="D325" s="29">
        <f>B325*INPUTS!$D$6/12</f>
        <v>0</v>
      </c>
      <c r="E325" s="29">
        <f t="shared" si="21"/>
        <v>0</v>
      </c>
      <c r="F325" s="29">
        <f t="shared" si="19"/>
        <v>0</v>
      </c>
    </row>
    <row r="326" spans="1:6" x14ac:dyDescent="0.25">
      <c r="A326" s="28">
        <v>325</v>
      </c>
      <c r="B326" s="29">
        <f t="shared" si="20"/>
        <v>0</v>
      </c>
      <c r="C326" s="29">
        <f>IF(B326&lt;1,0,INPUTS!$K$25)</f>
        <v>0</v>
      </c>
      <c r="D326" s="29">
        <f>B326*INPUTS!$D$6/12</f>
        <v>0</v>
      </c>
      <c r="E326" s="29">
        <f t="shared" si="21"/>
        <v>0</v>
      </c>
      <c r="F326" s="29">
        <f t="shared" si="19"/>
        <v>0</v>
      </c>
    </row>
    <row r="327" spans="1:6" x14ac:dyDescent="0.25">
      <c r="A327" s="28">
        <v>326</v>
      </c>
      <c r="B327" s="29">
        <f t="shared" si="20"/>
        <v>0</v>
      </c>
      <c r="C327" s="29">
        <f>IF(B327&lt;1,0,INPUTS!$K$25)</f>
        <v>0</v>
      </c>
      <c r="D327" s="29">
        <f>B327*INPUTS!$D$6/12</f>
        <v>0</v>
      </c>
      <c r="E327" s="29">
        <f t="shared" si="21"/>
        <v>0</v>
      </c>
      <c r="F327" s="29">
        <f t="shared" si="19"/>
        <v>0</v>
      </c>
    </row>
    <row r="328" spans="1:6" x14ac:dyDescent="0.25">
      <c r="A328" s="28">
        <v>327</v>
      </c>
      <c r="B328" s="29">
        <f t="shared" si="20"/>
        <v>0</v>
      </c>
      <c r="C328" s="29">
        <f>IF(B328&lt;1,0,INPUTS!$K$25)</f>
        <v>0</v>
      </c>
      <c r="D328" s="29">
        <f>B328*INPUTS!$D$6/12</f>
        <v>0</v>
      </c>
      <c r="E328" s="29">
        <f t="shared" si="21"/>
        <v>0</v>
      </c>
      <c r="F328" s="29">
        <f t="shared" si="19"/>
        <v>0</v>
      </c>
    </row>
    <row r="329" spans="1:6" x14ac:dyDescent="0.25">
      <c r="A329" s="28">
        <v>328</v>
      </c>
      <c r="B329" s="29">
        <f t="shared" si="20"/>
        <v>0</v>
      </c>
      <c r="C329" s="29">
        <f>IF(B329&lt;1,0,INPUTS!$K$25)</f>
        <v>0</v>
      </c>
      <c r="D329" s="29">
        <f>B329*INPUTS!$D$6/12</f>
        <v>0</v>
      </c>
      <c r="E329" s="29">
        <f t="shared" si="21"/>
        <v>0</v>
      </c>
      <c r="F329" s="29">
        <f t="shared" si="19"/>
        <v>0</v>
      </c>
    </row>
    <row r="330" spans="1:6" x14ac:dyDescent="0.25">
      <c r="A330" s="28">
        <v>329</v>
      </c>
      <c r="B330" s="29">
        <f t="shared" si="20"/>
        <v>0</v>
      </c>
      <c r="C330" s="29">
        <f>IF(B330&lt;1,0,INPUTS!$K$25)</f>
        <v>0</v>
      </c>
      <c r="D330" s="29">
        <f>B330*INPUTS!$D$6/12</f>
        <v>0</v>
      </c>
      <c r="E330" s="29">
        <f t="shared" si="21"/>
        <v>0</v>
      </c>
      <c r="F330" s="29">
        <f t="shared" si="19"/>
        <v>0</v>
      </c>
    </row>
    <row r="331" spans="1:6" x14ac:dyDescent="0.25">
      <c r="A331" s="28">
        <v>330</v>
      </c>
      <c r="B331" s="29">
        <f t="shared" si="20"/>
        <v>0</v>
      </c>
      <c r="C331" s="29">
        <f>IF(B331&lt;1,0,INPUTS!$K$25)</f>
        <v>0</v>
      </c>
      <c r="D331" s="29">
        <f>B331*INPUTS!$D$6/12</f>
        <v>0</v>
      </c>
      <c r="E331" s="29">
        <f t="shared" si="21"/>
        <v>0</v>
      </c>
      <c r="F331" s="29">
        <f t="shared" si="19"/>
        <v>0</v>
      </c>
    </row>
    <row r="332" spans="1:6" x14ac:dyDescent="0.25">
      <c r="A332" s="28">
        <v>331</v>
      </c>
      <c r="B332" s="29">
        <f t="shared" si="20"/>
        <v>0</v>
      </c>
      <c r="C332" s="29">
        <f>IF(B332&lt;1,0,INPUTS!$K$25)</f>
        <v>0</v>
      </c>
      <c r="D332" s="29">
        <f>B332*INPUTS!$D$6/12</f>
        <v>0</v>
      </c>
      <c r="E332" s="29">
        <f t="shared" si="21"/>
        <v>0</v>
      </c>
      <c r="F332" s="29">
        <f t="shared" si="19"/>
        <v>0</v>
      </c>
    </row>
    <row r="333" spans="1:6" x14ac:dyDescent="0.25">
      <c r="A333" s="28">
        <v>332</v>
      </c>
      <c r="B333" s="29">
        <f t="shared" si="20"/>
        <v>0</v>
      </c>
      <c r="C333" s="29">
        <f>IF(B333&lt;1,0,INPUTS!$K$25)</f>
        <v>0</v>
      </c>
      <c r="D333" s="29">
        <f>B333*INPUTS!$D$6/12</f>
        <v>0</v>
      </c>
      <c r="E333" s="29">
        <f t="shared" si="21"/>
        <v>0</v>
      </c>
      <c r="F333" s="29">
        <f t="shared" si="19"/>
        <v>0</v>
      </c>
    </row>
    <row r="334" spans="1:6" x14ac:dyDescent="0.25">
      <c r="A334" s="28">
        <v>333</v>
      </c>
      <c r="B334" s="29">
        <f t="shared" si="20"/>
        <v>0</v>
      </c>
      <c r="C334" s="29">
        <f>IF(B334&lt;1,0,INPUTS!$K$25)</f>
        <v>0</v>
      </c>
      <c r="D334" s="29">
        <f>B334*INPUTS!$D$6/12</f>
        <v>0</v>
      </c>
      <c r="E334" s="29">
        <f t="shared" si="21"/>
        <v>0</v>
      </c>
      <c r="F334" s="29">
        <f t="shared" si="19"/>
        <v>0</v>
      </c>
    </row>
    <row r="335" spans="1:6" x14ac:dyDescent="0.25">
      <c r="A335" s="28">
        <v>334</v>
      </c>
      <c r="B335" s="29">
        <f t="shared" si="20"/>
        <v>0</v>
      </c>
      <c r="C335" s="29">
        <f>IF(B335&lt;1,0,INPUTS!$K$25)</f>
        <v>0</v>
      </c>
      <c r="D335" s="29">
        <f>B335*INPUTS!$D$6/12</f>
        <v>0</v>
      </c>
      <c r="E335" s="29">
        <f t="shared" si="21"/>
        <v>0</v>
      </c>
      <c r="F335" s="29">
        <f t="shared" si="19"/>
        <v>0</v>
      </c>
    </row>
    <row r="336" spans="1:6" x14ac:dyDescent="0.25">
      <c r="A336" s="28">
        <v>335</v>
      </c>
      <c r="B336" s="29">
        <f t="shared" si="20"/>
        <v>0</v>
      </c>
      <c r="C336" s="29">
        <f>IF(B336&lt;1,0,INPUTS!$K$25)</f>
        <v>0</v>
      </c>
      <c r="D336" s="29">
        <f>B336*INPUTS!$D$6/12</f>
        <v>0</v>
      </c>
      <c r="E336" s="29">
        <f t="shared" si="21"/>
        <v>0</v>
      </c>
      <c r="F336" s="29">
        <f t="shared" si="19"/>
        <v>0</v>
      </c>
    </row>
    <row r="337" spans="1:6" x14ac:dyDescent="0.25">
      <c r="A337" s="28">
        <v>336</v>
      </c>
      <c r="B337" s="29">
        <f t="shared" si="20"/>
        <v>0</v>
      </c>
      <c r="C337" s="29">
        <f>IF(B337&lt;1,0,INPUTS!$K$25)</f>
        <v>0</v>
      </c>
      <c r="D337" s="29">
        <f>B337*INPUTS!$D$6/12</f>
        <v>0</v>
      </c>
      <c r="E337" s="29">
        <f t="shared" si="21"/>
        <v>0</v>
      </c>
      <c r="F337" s="29">
        <f t="shared" si="19"/>
        <v>0</v>
      </c>
    </row>
    <row r="338" spans="1:6" x14ac:dyDescent="0.25">
      <c r="A338" s="28">
        <v>337</v>
      </c>
      <c r="B338" s="29">
        <f t="shared" si="20"/>
        <v>0</v>
      </c>
      <c r="C338" s="29">
        <f>IF(B338&lt;1,0,INPUTS!$K$25)</f>
        <v>0</v>
      </c>
      <c r="D338" s="29">
        <f>B338*INPUTS!$D$6/12</f>
        <v>0</v>
      </c>
      <c r="E338" s="29">
        <f t="shared" si="21"/>
        <v>0</v>
      </c>
      <c r="F338" s="29">
        <f t="shared" si="19"/>
        <v>0</v>
      </c>
    </row>
    <row r="339" spans="1:6" x14ac:dyDescent="0.25">
      <c r="A339" s="28">
        <v>338</v>
      </c>
      <c r="B339" s="29">
        <f t="shared" si="20"/>
        <v>0</v>
      </c>
      <c r="C339" s="29">
        <f>IF(B339&lt;1,0,INPUTS!$K$25)</f>
        <v>0</v>
      </c>
      <c r="D339" s="29">
        <f>B339*INPUTS!$D$6/12</f>
        <v>0</v>
      </c>
      <c r="E339" s="29">
        <f t="shared" si="21"/>
        <v>0</v>
      </c>
      <c r="F339" s="29">
        <f t="shared" si="19"/>
        <v>0</v>
      </c>
    </row>
    <row r="340" spans="1:6" x14ac:dyDescent="0.25">
      <c r="A340" s="28">
        <v>339</v>
      </c>
      <c r="B340" s="29">
        <f t="shared" si="20"/>
        <v>0</v>
      </c>
      <c r="C340" s="29">
        <f>IF(B340&lt;1,0,INPUTS!$K$25)</f>
        <v>0</v>
      </c>
      <c r="D340" s="29">
        <f>B340*INPUTS!$D$6/12</f>
        <v>0</v>
      </c>
      <c r="E340" s="29">
        <f t="shared" si="21"/>
        <v>0</v>
      </c>
      <c r="F340" s="29">
        <f t="shared" si="19"/>
        <v>0</v>
      </c>
    </row>
    <row r="341" spans="1:6" x14ac:dyDescent="0.25">
      <c r="A341" s="28">
        <v>340</v>
      </c>
      <c r="B341" s="29">
        <f t="shared" si="20"/>
        <v>0</v>
      </c>
      <c r="C341" s="29">
        <f>IF(B341&lt;1,0,INPUTS!$K$25)</f>
        <v>0</v>
      </c>
      <c r="D341" s="29">
        <f>B341*INPUTS!$D$6/12</f>
        <v>0</v>
      </c>
      <c r="E341" s="29">
        <f t="shared" si="21"/>
        <v>0</v>
      </c>
      <c r="F341" s="29">
        <f t="shared" si="19"/>
        <v>0</v>
      </c>
    </row>
    <row r="342" spans="1:6" x14ac:dyDescent="0.25">
      <c r="A342" s="28">
        <v>341</v>
      </c>
      <c r="B342" s="29">
        <f t="shared" si="20"/>
        <v>0</v>
      </c>
      <c r="C342" s="29">
        <f>IF(B342&lt;1,0,INPUTS!$K$25)</f>
        <v>0</v>
      </c>
      <c r="D342" s="29">
        <f>B342*INPUTS!$D$6/12</f>
        <v>0</v>
      </c>
      <c r="E342" s="29">
        <f t="shared" si="21"/>
        <v>0</v>
      </c>
      <c r="F342" s="29">
        <f t="shared" si="19"/>
        <v>0</v>
      </c>
    </row>
    <row r="343" spans="1:6" x14ac:dyDescent="0.25">
      <c r="A343" s="28">
        <v>342</v>
      </c>
      <c r="B343" s="29">
        <f t="shared" si="20"/>
        <v>0</v>
      </c>
      <c r="C343" s="29">
        <f>IF(B343&lt;1,0,INPUTS!$K$25)</f>
        <v>0</v>
      </c>
      <c r="D343" s="29">
        <f>B343*INPUTS!$D$6/12</f>
        <v>0</v>
      </c>
      <c r="E343" s="29">
        <f t="shared" si="21"/>
        <v>0</v>
      </c>
      <c r="F343" s="29">
        <f t="shared" si="19"/>
        <v>0</v>
      </c>
    </row>
    <row r="344" spans="1:6" x14ac:dyDescent="0.25">
      <c r="A344" s="28">
        <v>343</v>
      </c>
      <c r="B344" s="29">
        <f t="shared" si="20"/>
        <v>0</v>
      </c>
      <c r="C344" s="29">
        <f>IF(B344&lt;1,0,INPUTS!$K$25)</f>
        <v>0</v>
      </c>
      <c r="D344" s="29">
        <f>B344*INPUTS!$D$6/12</f>
        <v>0</v>
      </c>
      <c r="E344" s="29">
        <f t="shared" si="21"/>
        <v>0</v>
      </c>
      <c r="F344" s="29">
        <f t="shared" si="19"/>
        <v>0</v>
      </c>
    </row>
    <row r="345" spans="1:6" x14ac:dyDescent="0.25">
      <c r="A345" s="28">
        <v>344</v>
      </c>
      <c r="B345" s="29">
        <f t="shared" si="20"/>
        <v>0</v>
      </c>
      <c r="C345" s="29">
        <f>IF(B345&lt;1,0,INPUTS!$K$25)</f>
        <v>0</v>
      </c>
      <c r="D345" s="29">
        <f>B345*INPUTS!$D$6/12</f>
        <v>0</v>
      </c>
      <c r="E345" s="29">
        <f t="shared" si="21"/>
        <v>0</v>
      </c>
      <c r="F345" s="29">
        <f t="shared" si="19"/>
        <v>0</v>
      </c>
    </row>
    <row r="346" spans="1:6" x14ac:dyDescent="0.25">
      <c r="A346" s="28">
        <v>345</v>
      </c>
      <c r="B346" s="29">
        <f t="shared" si="20"/>
        <v>0</v>
      </c>
      <c r="C346" s="29">
        <f>IF(B346&lt;1,0,INPUTS!$K$25)</f>
        <v>0</v>
      </c>
      <c r="D346" s="29">
        <f>B346*INPUTS!$D$6/12</f>
        <v>0</v>
      </c>
      <c r="E346" s="29">
        <f t="shared" si="21"/>
        <v>0</v>
      </c>
      <c r="F346" s="29">
        <f t="shared" si="19"/>
        <v>0</v>
      </c>
    </row>
    <row r="347" spans="1:6" x14ac:dyDescent="0.25">
      <c r="A347" s="28">
        <v>346</v>
      </c>
      <c r="B347" s="29">
        <f t="shared" si="20"/>
        <v>0</v>
      </c>
      <c r="C347" s="29">
        <f>IF(B347&lt;1,0,INPUTS!$K$25)</f>
        <v>0</v>
      </c>
      <c r="D347" s="29">
        <f>B347*INPUTS!$D$6/12</f>
        <v>0</v>
      </c>
      <c r="E347" s="29">
        <f t="shared" si="21"/>
        <v>0</v>
      </c>
      <c r="F347" s="29">
        <f t="shared" si="19"/>
        <v>0</v>
      </c>
    </row>
    <row r="348" spans="1:6" x14ac:dyDescent="0.25">
      <c r="A348" s="28">
        <v>347</v>
      </c>
      <c r="B348" s="29">
        <f t="shared" si="20"/>
        <v>0</v>
      </c>
      <c r="C348" s="29">
        <f>IF(B348&lt;1,0,INPUTS!$K$25)</f>
        <v>0</v>
      </c>
      <c r="D348" s="29">
        <f>B348*INPUTS!$D$6/12</f>
        <v>0</v>
      </c>
      <c r="E348" s="29">
        <f t="shared" si="21"/>
        <v>0</v>
      </c>
      <c r="F348" s="29">
        <f t="shared" si="19"/>
        <v>0</v>
      </c>
    </row>
    <row r="349" spans="1:6" x14ac:dyDescent="0.25">
      <c r="A349" s="28">
        <v>348</v>
      </c>
      <c r="B349" s="29">
        <f t="shared" si="20"/>
        <v>0</v>
      </c>
      <c r="C349" s="29">
        <f>IF(B349&lt;1,0,INPUTS!$K$25)</f>
        <v>0</v>
      </c>
      <c r="D349" s="29">
        <f>B349*INPUTS!$D$6/12</f>
        <v>0</v>
      </c>
      <c r="E349" s="29">
        <f t="shared" si="21"/>
        <v>0</v>
      </c>
      <c r="F349" s="29">
        <f t="shared" si="19"/>
        <v>0</v>
      </c>
    </row>
    <row r="350" spans="1:6" x14ac:dyDescent="0.25">
      <c r="A350" s="28">
        <v>349</v>
      </c>
      <c r="B350" s="29">
        <f t="shared" si="20"/>
        <v>0</v>
      </c>
      <c r="C350" s="29">
        <f>IF(B350&lt;1,0,INPUTS!$K$25)</f>
        <v>0</v>
      </c>
      <c r="D350" s="29">
        <f>B350*INPUTS!$D$6/12</f>
        <v>0</v>
      </c>
      <c r="E350" s="29">
        <f t="shared" si="21"/>
        <v>0</v>
      </c>
      <c r="F350" s="29">
        <f t="shared" si="19"/>
        <v>0</v>
      </c>
    </row>
    <row r="351" spans="1:6" x14ac:dyDescent="0.25">
      <c r="A351" s="28">
        <v>350</v>
      </c>
      <c r="B351" s="29">
        <f t="shared" si="20"/>
        <v>0</v>
      </c>
      <c r="C351" s="29">
        <f>IF(B351&lt;1,0,INPUTS!$K$25)</f>
        <v>0</v>
      </c>
      <c r="D351" s="29">
        <f>B351*INPUTS!$D$6/12</f>
        <v>0</v>
      </c>
      <c r="E351" s="29">
        <f t="shared" si="21"/>
        <v>0</v>
      </c>
      <c r="F351" s="29">
        <f t="shared" si="19"/>
        <v>0</v>
      </c>
    </row>
    <row r="352" spans="1:6" x14ac:dyDescent="0.25">
      <c r="A352" s="28">
        <v>351</v>
      </c>
      <c r="B352" s="29">
        <f t="shared" si="20"/>
        <v>0</v>
      </c>
      <c r="C352" s="29">
        <f>IF(B352&lt;1,0,INPUTS!$K$25)</f>
        <v>0</v>
      </c>
      <c r="D352" s="29">
        <f>B352*INPUTS!$D$6/12</f>
        <v>0</v>
      </c>
      <c r="E352" s="29">
        <f t="shared" si="21"/>
        <v>0</v>
      </c>
      <c r="F352" s="29">
        <f t="shared" si="19"/>
        <v>0</v>
      </c>
    </row>
    <row r="353" spans="1:6" x14ac:dyDescent="0.25">
      <c r="A353" s="28">
        <v>352</v>
      </c>
      <c r="B353" s="29">
        <f t="shared" si="20"/>
        <v>0</v>
      </c>
      <c r="C353" s="29">
        <f>IF(B353&lt;1,0,INPUTS!$K$25)</f>
        <v>0</v>
      </c>
      <c r="D353" s="29">
        <f>B353*INPUTS!$D$6/12</f>
        <v>0</v>
      </c>
      <c r="E353" s="29">
        <f t="shared" si="21"/>
        <v>0</v>
      </c>
      <c r="F353" s="29">
        <f t="shared" si="19"/>
        <v>0</v>
      </c>
    </row>
    <row r="354" spans="1:6" x14ac:dyDescent="0.25">
      <c r="A354" s="28">
        <v>353</v>
      </c>
      <c r="B354" s="29">
        <f t="shared" si="20"/>
        <v>0</v>
      </c>
      <c r="C354" s="29">
        <f>IF(B354&lt;1,0,INPUTS!$K$25)</f>
        <v>0</v>
      </c>
      <c r="D354" s="29">
        <f>B354*INPUTS!$D$6/12</f>
        <v>0</v>
      </c>
      <c r="E354" s="29">
        <f t="shared" si="21"/>
        <v>0</v>
      </c>
      <c r="F354" s="29">
        <f t="shared" si="19"/>
        <v>0</v>
      </c>
    </row>
    <row r="355" spans="1:6" x14ac:dyDescent="0.25">
      <c r="A355" s="28">
        <v>354</v>
      </c>
      <c r="B355" s="29">
        <f t="shared" si="20"/>
        <v>0</v>
      </c>
      <c r="C355" s="29">
        <f>IF(B355&lt;1,0,INPUTS!$K$25)</f>
        <v>0</v>
      </c>
      <c r="D355" s="29">
        <f>B355*INPUTS!$D$6/12</f>
        <v>0</v>
      </c>
      <c r="E355" s="29">
        <f t="shared" si="21"/>
        <v>0</v>
      </c>
      <c r="F355" s="29">
        <f t="shared" si="19"/>
        <v>0</v>
      </c>
    </row>
    <row r="356" spans="1:6" x14ac:dyDescent="0.25">
      <c r="A356" s="28">
        <v>355</v>
      </c>
      <c r="B356" s="29">
        <f t="shared" si="20"/>
        <v>0</v>
      </c>
      <c r="C356" s="29">
        <f>IF(B356&lt;1,0,INPUTS!$K$25)</f>
        <v>0</v>
      </c>
      <c r="D356" s="29">
        <f>B356*INPUTS!$D$6/12</f>
        <v>0</v>
      </c>
      <c r="E356" s="29">
        <f t="shared" si="21"/>
        <v>0</v>
      </c>
      <c r="F356" s="29">
        <f t="shared" si="19"/>
        <v>0</v>
      </c>
    </row>
    <row r="357" spans="1:6" x14ac:dyDescent="0.25">
      <c r="A357" s="28">
        <v>356</v>
      </c>
      <c r="B357" s="29">
        <f t="shared" si="20"/>
        <v>0</v>
      </c>
      <c r="C357" s="29">
        <f>IF(B357&lt;1,0,INPUTS!$K$25)</f>
        <v>0</v>
      </c>
      <c r="D357" s="29">
        <f>B357*INPUTS!$D$6/12</f>
        <v>0</v>
      </c>
      <c r="E357" s="29">
        <f t="shared" si="21"/>
        <v>0</v>
      </c>
      <c r="F357" s="29">
        <f t="shared" si="19"/>
        <v>0</v>
      </c>
    </row>
    <row r="358" spans="1:6" x14ac:dyDescent="0.25">
      <c r="A358" s="28">
        <v>357</v>
      </c>
      <c r="B358" s="29">
        <f t="shared" si="20"/>
        <v>0</v>
      </c>
      <c r="C358" s="29">
        <f>IF(B358&lt;1,0,INPUTS!$K$25)</f>
        <v>0</v>
      </c>
      <c r="D358" s="29">
        <f>B358*INPUTS!$D$6/12</f>
        <v>0</v>
      </c>
      <c r="E358" s="29">
        <f t="shared" si="21"/>
        <v>0</v>
      </c>
      <c r="F358" s="29">
        <f t="shared" si="19"/>
        <v>0</v>
      </c>
    </row>
    <row r="359" spans="1:6" x14ac:dyDescent="0.25">
      <c r="A359" s="28">
        <v>358</v>
      </c>
      <c r="B359" s="29">
        <f t="shared" si="20"/>
        <v>0</v>
      </c>
      <c r="C359" s="29">
        <f>IF(B359&lt;1,0,INPUTS!$K$25)</f>
        <v>0</v>
      </c>
      <c r="D359" s="29">
        <f>B359*INPUTS!$D$6/12</f>
        <v>0</v>
      </c>
      <c r="E359" s="29">
        <f t="shared" si="21"/>
        <v>0</v>
      </c>
      <c r="F359" s="29">
        <f t="shared" si="19"/>
        <v>0</v>
      </c>
    </row>
    <row r="360" spans="1:6" x14ac:dyDescent="0.25">
      <c r="A360" s="28">
        <v>359</v>
      </c>
      <c r="B360" s="29">
        <f t="shared" si="20"/>
        <v>0</v>
      </c>
      <c r="C360" s="29">
        <f>IF(B360&lt;1,0,INPUTS!$K$25)</f>
        <v>0</v>
      </c>
      <c r="D360" s="29">
        <f>B360*INPUTS!$D$6/12</f>
        <v>0</v>
      </c>
      <c r="E360" s="29">
        <f t="shared" si="21"/>
        <v>0</v>
      </c>
      <c r="F360" s="29">
        <f t="shared" si="19"/>
        <v>0</v>
      </c>
    </row>
    <row r="361" spans="1:6" x14ac:dyDescent="0.25">
      <c r="A361" s="28">
        <v>360</v>
      </c>
      <c r="B361" s="29">
        <f t="shared" si="20"/>
        <v>0</v>
      </c>
      <c r="C361" s="29">
        <f>IF(B361&lt;1,0,INPUTS!$K$25)</f>
        <v>0</v>
      </c>
      <c r="D361" s="29">
        <f>B361*INPUTS!$D$6/12</f>
        <v>0</v>
      </c>
      <c r="E361" s="29">
        <f t="shared" si="21"/>
        <v>0</v>
      </c>
      <c r="F361" s="29">
        <f t="shared" si="1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85" zoomScaleNormal="85" workbookViewId="0">
      <selection activeCell="F11" sqref="F11"/>
    </sheetView>
  </sheetViews>
  <sheetFormatPr defaultRowHeight="15" x14ac:dyDescent="0.25"/>
  <cols>
    <col min="1" max="2" width="9" style="24"/>
    <col min="3" max="3" width="7.375" style="24" customWidth="1"/>
    <col min="4" max="5" width="10.125" style="24" bestFit="1" customWidth="1"/>
    <col min="6" max="6" width="8.25" style="24" customWidth="1"/>
    <col min="7" max="7" width="2.625" style="24" customWidth="1"/>
    <col min="8" max="9" width="9" style="24"/>
    <col min="10" max="10" width="9.5" style="24" customWidth="1"/>
    <col min="11" max="20" width="11.75" style="24" bestFit="1" customWidth="1"/>
    <col min="21" max="16384" width="9" style="24"/>
  </cols>
  <sheetData>
    <row r="1" spans="1:20" x14ac:dyDescent="0.25">
      <c r="A1" s="43" t="s">
        <v>112</v>
      </c>
      <c r="B1" s="44"/>
      <c r="C1" s="44"/>
      <c r="D1" s="44"/>
      <c r="E1" s="44"/>
      <c r="F1" s="45"/>
      <c r="H1" s="3" t="s">
        <v>28</v>
      </c>
      <c r="I1" s="1"/>
      <c r="J1" s="1"/>
      <c r="K1" s="7" t="s">
        <v>66</v>
      </c>
      <c r="L1" s="8" t="s">
        <v>67</v>
      </c>
      <c r="M1" s="7" t="s">
        <v>68</v>
      </c>
      <c r="N1" s="8" t="s">
        <v>69</v>
      </c>
      <c r="O1" s="7" t="s">
        <v>70</v>
      </c>
      <c r="P1" s="8" t="s">
        <v>71</v>
      </c>
      <c r="Q1" s="7" t="s">
        <v>72</v>
      </c>
      <c r="R1" s="8" t="s">
        <v>73</v>
      </c>
      <c r="S1" s="7" t="s">
        <v>74</v>
      </c>
      <c r="T1" s="8" t="s">
        <v>75</v>
      </c>
    </row>
    <row r="2" spans="1:20" x14ac:dyDescent="0.25">
      <c r="A2" s="46"/>
      <c r="B2" s="47"/>
      <c r="C2" s="47"/>
      <c r="D2" s="47" t="s">
        <v>114</v>
      </c>
      <c r="E2" s="47" t="s">
        <v>113</v>
      </c>
      <c r="F2" s="48" t="s">
        <v>115</v>
      </c>
      <c r="H2" s="3" t="s">
        <v>50</v>
      </c>
      <c r="I2" s="1"/>
      <c r="J2" s="6">
        <f>E26</f>
        <v>0</v>
      </c>
      <c r="K2" s="6"/>
      <c r="L2" s="40">
        <f>J2</f>
        <v>0</v>
      </c>
      <c r="M2" s="40">
        <f>J2</f>
        <v>0</v>
      </c>
      <c r="N2" s="40">
        <f>J2</f>
        <v>0</v>
      </c>
      <c r="O2" s="40">
        <f>J2</f>
        <v>0</v>
      </c>
      <c r="P2" s="40">
        <f>J2</f>
        <v>0</v>
      </c>
      <c r="Q2" s="40">
        <f>J2</f>
        <v>0</v>
      </c>
      <c r="R2" s="40">
        <f>J2</f>
        <v>0</v>
      </c>
      <c r="S2" s="40">
        <f>J2</f>
        <v>0</v>
      </c>
      <c r="T2" s="40">
        <f>J2</f>
        <v>0</v>
      </c>
    </row>
    <row r="3" spans="1:20" x14ac:dyDescent="0.25">
      <c r="A3" s="49" t="s">
        <v>0</v>
      </c>
      <c r="B3" s="50"/>
      <c r="C3" s="50"/>
      <c r="D3" s="51">
        <f>INPUTS!D4</f>
        <v>85000</v>
      </c>
      <c r="E3" s="51">
        <f t="shared" ref="E3:E8" si="0">D3</f>
        <v>85000</v>
      </c>
      <c r="F3" s="48"/>
      <c r="H3" s="3" t="s">
        <v>51</v>
      </c>
      <c r="I3" s="1"/>
      <c r="J3" s="1"/>
      <c r="K3" s="21">
        <f>E9</f>
        <v>10200</v>
      </c>
      <c r="L3" s="21">
        <f t="shared" ref="L3:T3" si="1">(1+L2)*K3</f>
        <v>10200</v>
      </c>
      <c r="M3" s="21">
        <f t="shared" si="1"/>
        <v>10200</v>
      </c>
      <c r="N3" s="21">
        <f t="shared" si="1"/>
        <v>10200</v>
      </c>
      <c r="O3" s="21">
        <f t="shared" si="1"/>
        <v>10200</v>
      </c>
      <c r="P3" s="21">
        <f t="shared" si="1"/>
        <v>10200</v>
      </c>
      <c r="Q3" s="21">
        <f t="shared" si="1"/>
        <v>10200</v>
      </c>
      <c r="R3" s="21">
        <f t="shared" si="1"/>
        <v>10200</v>
      </c>
      <c r="S3" s="21">
        <f t="shared" si="1"/>
        <v>10200</v>
      </c>
      <c r="T3" s="21">
        <f t="shared" si="1"/>
        <v>10200</v>
      </c>
    </row>
    <row r="4" spans="1:20" x14ac:dyDescent="0.25">
      <c r="A4" s="49" t="s">
        <v>1</v>
      </c>
      <c r="B4" s="50"/>
      <c r="C4" s="50"/>
      <c r="D4" s="51">
        <f>INPUTS!D5</f>
        <v>17000</v>
      </c>
      <c r="E4" s="51">
        <f t="shared" si="0"/>
        <v>17000</v>
      </c>
      <c r="F4" s="48"/>
      <c r="H4" s="3" t="s">
        <v>76</v>
      </c>
      <c r="I4" s="1"/>
      <c r="J4" s="6">
        <f>E10</f>
        <v>0.1</v>
      </c>
      <c r="K4" s="21">
        <f>J4*K3</f>
        <v>1020</v>
      </c>
      <c r="L4" s="21">
        <f>J4*L3</f>
        <v>1020</v>
      </c>
      <c r="M4" s="21">
        <f>J4*M3</f>
        <v>1020</v>
      </c>
      <c r="N4" s="21">
        <f>J4*N3</f>
        <v>1020</v>
      </c>
      <c r="O4" s="21">
        <f>J4*O3</f>
        <v>1020</v>
      </c>
      <c r="P4" s="21">
        <f>J4*P3</f>
        <v>1020</v>
      </c>
      <c r="Q4" s="21">
        <f>J4*Q3</f>
        <v>1020</v>
      </c>
      <c r="R4" s="21">
        <f>J4*R3</f>
        <v>1020</v>
      </c>
      <c r="S4" s="21">
        <f>J4*S3</f>
        <v>1020</v>
      </c>
      <c r="T4" s="21">
        <f>J4*T3</f>
        <v>1020</v>
      </c>
    </row>
    <row r="5" spans="1:20" x14ac:dyDescent="0.25">
      <c r="A5" s="49" t="s">
        <v>2</v>
      </c>
      <c r="B5" s="50"/>
      <c r="C5" s="50"/>
      <c r="D5" s="52">
        <f>INPUTS!D6</f>
        <v>6.5000000000000002E-2</v>
      </c>
      <c r="E5" s="52">
        <f t="shared" si="0"/>
        <v>6.5000000000000002E-2</v>
      </c>
      <c r="F5" s="53"/>
      <c r="H5" s="3" t="s">
        <v>29</v>
      </c>
      <c r="I5" s="1"/>
      <c r="J5" s="1"/>
      <c r="K5" s="23">
        <f t="shared" ref="K5:T5" si="2">K3-K4</f>
        <v>9180</v>
      </c>
      <c r="L5" s="23">
        <f t="shared" si="2"/>
        <v>9180</v>
      </c>
      <c r="M5" s="23">
        <f t="shared" si="2"/>
        <v>9180</v>
      </c>
      <c r="N5" s="23">
        <f t="shared" si="2"/>
        <v>9180</v>
      </c>
      <c r="O5" s="23">
        <f t="shared" si="2"/>
        <v>9180</v>
      </c>
      <c r="P5" s="23">
        <f t="shared" si="2"/>
        <v>9180</v>
      </c>
      <c r="Q5" s="23">
        <f t="shared" si="2"/>
        <v>9180</v>
      </c>
      <c r="R5" s="23">
        <f t="shared" si="2"/>
        <v>9180</v>
      </c>
      <c r="S5" s="23">
        <f t="shared" si="2"/>
        <v>9180</v>
      </c>
      <c r="T5" s="23">
        <f t="shared" si="2"/>
        <v>9180</v>
      </c>
    </row>
    <row r="6" spans="1:20" x14ac:dyDescent="0.25">
      <c r="A6" s="49" t="s">
        <v>3</v>
      </c>
      <c r="B6" s="50"/>
      <c r="C6" s="50"/>
      <c r="D6" s="66">
        <f>INPUTS!D7</f>
        <v>15</v>
      </c>
      <c r="E6" s="67">
        <f t="shared" si="0"/>
        <v>15</v>
      </c>
      <c r="F6" s="53"/>
      <c r="H6" s="1"/>
      <c r="I6" s="1"/>
      <c r="J6" s="1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49" t="s">
        <v>4</v>
      </c>
      <c r="B7" s="50"/>
      <c r="C7" s="50"/>
      <c r="D7" s="54">
        <f>INPUTS!D8</f>
        <v>0.92859999999999998</v>
      </c>
      <c r="E7" s="54">
        <f t="shared" si="0"/>
        <v>0.92859999999999998</v>
      </c>
      <c r="F7" s="53"/>
      <c r="H7" s="3" t="s">
        <v>30</v>
      </c>
      <c r="I7" s="1"/>
      <c r="J7" s="1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 s="49" t="s">
        <v>5</v>
      </c>
      <c r="B8" s="50"/>
      <c r="C8" s="50"/>
      <c r="D8" s="65">
        <f>INPUTS!D9</f>
        <v>27.5</v>
      </c>
      <c r="E8" s="68">
        <f t="shared" si="0"/>
        <v>27.5</v>
      </c>
      <c r="F8" s="53"/>
      <c r="H8" s="3" t="s">
        <v>49</v>
      </c>
      <c r="I8" s="1"/>
      <c r="J8" s="6">
        <f>E27</f>
        <v>0</v>
      </c>
      <c r="K8" s="22"/>
      <c r="L8" s="40">
        <f>J8</f>
        <v>0</v>
      </c>
      <c r="M8" s="40">
        <f>J8</f>
        <v>0</v>
      </c>
      <c r="N8" s="40">
        <f>J8</f>
        <v>0</v>
      </c>
      <c r="O8" s="40">
        <f>J8</f>
        <v>0</v>
      </c>
      <c r="P8" s="40">
        <f>J8</f>
        <v>0</v>
      </c>
      <c r="Q8" s="40">
        <f>J8</f>
        <v>0</v>
      </c>
      <c r="R8" s="40">
        <f>J8</f>
        <v>0</v>
      </c>
      <c r="S8" s="40">
        <f>J8</f>
        <v>0</v>
      </c>
      <c r="T8" s="40">
        <f>J8</f>
        <v>0</v>
      </c>
    </row>
    <row r="9" spans="1:20" x14ac:dyDescent="0.25">
      <c r="A9" s="49" t="s">
        <v>46</v>
      </c>
      <c r="B9" s="50"/>
      <c r="C9" s="50"/>
      <c r="D9" s="51">
        <f>INPUTS!D10</f>
        <v>10200</v>
      </c>
      <c r="E9" s="51">
        <f>D9*F9</f>
        <v>10200</v>
      </c>
      <c r="F9" s="69">
        <v>1</v>
      </c>
      <c r="H9" s="3" t="s">
        <v>47</v>
      </c>
      <c r="I9" s="1"/>
      <c r="J9" s="1"/>
      <c r="K9" s="21">
        <f>E12</f>
        <v>1350</v>
      </c>
      <c r="L9" s="21">
        <f t="shared" ref="L9:T9" si="3">(1+L8)*K9</f>
        <v>1350</v>
      </c>
      <c r="M9" s="21">
        <f t="shared" si="3"/>
        <v>1350</v>
      </c>
      <c r="N9" s="21">
        <f t="shared" si="3"/>
        <v>1350</v>
      </c>
      <c r="O9" s="21">
        <f t="shared" si="3"/>
        <v>1350</v>
      </c>
      <c r="P9" s="21">
        <f t="shared" si="3"/>
        <v>1350</v>
      </c>
      <c r="Q9" s="21">
        <f t="shared" si="3"/>
        <v>1350</v>
      </c>
      <c r="R9" s="21">
        <f t="shared" si="3"/>
        <v>1350</v>
      </c>
      <c r="S9" s="21">
        <f t="shared" si="3"/>
        <v>1350</v>
      </c>
      <c r="T9" s="21">
        <f t="shared" si="3"/>
        <v>1350</v>
      </c>
    </row>
    <row r="10" spans="1:20" x14ac:dyDescent="0.25">
      <c r="A10" s="49" t="s">
        <v>52</v>
      </c>
      <c r="B10" s="50"/>
      <c r="C10" s="50"/>
      <c r="D10" s="54">
        <f>INPUTS!D11</f>
        <v>0.02</v>
      </c>
      <c r="E10" s="54">
        <f>D10*F10</f>
        <v>0.1</v>
      </c>
      <c r="F10" s="69">
        <v>5</v>
      </c>
      <c r="H10" s="3" t="s">
        <v>31</v>
      </c>
      <c r="I10" s="1"/>
      <c r="J10" s="1"/>
      <c r="K10" s="21">
        <f t="shared" ref="K10:K22" si="4">E13</f>
        <v>525</v>
      </c>
      <c r="L10" s="21">
        <f t="shared" ref="L10:T10" si="5">(1+L8)*K10</f>
        <v>525</v>
      </c>
      <c r="M10" s="21">
        <f t="shared" si="5"/>
        <v>525</v>
      </c>
      <c r="N10" s="21">
        <f t="shared" si="5"/>
        <v>525</v>
      </c>
      <c r="O10" s="21">
        <f t="shared" si="5"/>
        <v>525</v>
      </c>
      <c r="P10" s="21">
        <f t="shared" si="5"/>
        <v>525</v>
      </c>
      <c r="Q10" s="21">
        <f t="shared" si="5"/>
        <v>525</v>
      </c>
      <c r="R10" s="21">
        <f t="shared" si="5"/>
        <v>525</v>
      </c>
      <c r="S10" s="21">
        <f t="shared" si="5"/>
        <v>525</v>
      </c>
      <c r="T10" s="21">
        <f t="shared" si="5"/>
        <v>525</v>
      </c>
    </row>
    <row r="11" spans="1:20" x14ac:dyDescent="0.25">
      <c r="A11" s="49" t="s">
        <v>45</v>
      </c>
      <c r="B11" s="50"/>
      <c r="C11" s="50"/>
      <c r="D11" s="55"/>
      <c r="E11" s="60"/>
      <c r="F11" s="71"/>
      <c r="H11" s="3" t="s">
        <v>32</v>
      </c>
      <c r="I11" s="1"/>
      <c r="J11" s="1"/>
      <c r="K11" s="21">
        <f t="shared" si="4"/>
        <v>0</v>
      </c>
      <c r="L11" s="21">
        <f t="shared" ref="L11:T11" si="6">(1+L8)*K11</f>
        <v>0</v>
      </c>
      <c r="M11" s="21">
        <f t="shared" si="6"/>
        <v>0</v>
      </c>
      <c r="N11" s="21">
        <f t="shared" si="6"/>
        <v>0</v>
      </c>
      <c r="O11" s="21">
        <f t="shared" si="6"/>
        <v>0</v>
      </c>
      <c r="P11" s="21">
        <f t="shared" si="6"/>
        <v>0</v>
      </c>
      <c r="Q11" s="21">
        <f t="shared" si="6"/>
        <v>0</v>
      </c>
      <c r="R11" s="21">
        <f t="shared" si="6"/>
        <v>0</v>
      </c>
      <c r="S11" s="21">
        <f t="shared" si="6"/>
        <v>0</v>
      </c>
      <c r="T11" s="21">
        <f t="shared" si="6"/>
        <v>0</v>
      </c>
    </row>
    <row r="12" spans="1:20" x14ac:dyDescent="0.25">
      <c r="A12" s="49" t="s">
        <v>44</v>
      </c>
      <c r="B12" s="50"/>
      <c r="C12" s="50"/>
      <c r="D12" s="51">
        <f>INPUTS!D13</f>
        <v>900</v>
      </c>
      <c r="E12" s="51">
        <f>D12*F12</f>
        <v>1350</v>
      </c>
      <c r="F12" s="69">
        <v>1.5</v>
      </c>
      <c r="H12" s="3" t="s">
        <v>33</v>
      </c>
      <c r="I12" s="1"/>
      <c r="J12" s="1"/>
      <c r="K12" s="21">
        <f t="shared" si="4"/>
        <v>0</v>
      </c>
      <c r="L12" s="21">
        <f t="shared" ref="L12:T12" si="7">(1+L8)*K12</f>
        <v>0</v>
      </c>
      <c r="M12" s="21">
        <f t="shared" si="7"/>
        <v>0</v>
      </c>
      <c r="N12" s="21">
        <f t="shared" si="7"/>
        <v>0</v>
      </c>
      <c r="O12" s="21">
        <f t="shared" si="7"/>
        <v>0</v>
      </c>
      <c r="P12" s="21">
        <f t="shared" si="7"/>
        <v>0</v>
      </c>
      <c r="Q12" s="21">
        <f t="shared" si="7"/>
        <v>0</v>
      </c>
      <c r="R12" s="21">
        <f t="shared" si="7"/>
        <v>0</v>
      </c>
      <c r="S12" s="21">
        <f t="shared" si="7"/>
        <v>0</v>
      </c>
      <c r="T12" s="21">
        <f t="shared" si="7"/>
        <v>0</v>
      </c>
    </row>
    <row r="13" spans="1:20" x14ac:dyDescent="0.25">
      <c r="A13" s="49" t="s">
        <v>6</v>
      </c>
      <c r="B13" s="50"/>
      <c r="C13" s="50"/>
      <c r="D13" s="51">
        <f>INPUTS!D14</f>
        <v>350</v>
      </c>
      <c r="E13" s="51">
        <f t="shared" ref="E13:E18" si="8">D13*F13</f>
        <v>525</v>
      </c>
      <c r="F13" s="69">
        <v>1.5</v>
      </c>
      <c r="H13" s="3" t="s">
        <v>34</v>
      </c>
      <c r="I13" s="1"/>
      <c r="J13" s="1"/>
      <c r="K13" s="21">
        <f t="shared" si="4"/>
        <v>0</v>
      </c>
      <c r="L13" s="21">
        <f t="shared" ref="L13:T13" si="9">(1+L8)*K13</f>
        <v>0</v>
      </c>
      <c r="M13" s="21">
        <f t="shared" si="9"/>
        <v>0</v>
      </c>
      <c r="N13" s="21">
        <f t="shared" si="9"/>
        <v>0</v>
      </c>
      <c r="O13" s="21">
        <f t="shared" si="9"/>
        <v>0</v>
      </c>
      <c r="P13" s="21">
        <f t="shared" si="9"/>
        <v>0</v>
      </c>
      <c r="Q13" s="21">
        <f t="shared" si="9"/>
        <v>0</v>
      </c>
      <c r="R13" s="21">
        <f t="shared" si="9"/>
        <v>0</v>
      </c>
      <c r="S13" s="21">
        <f t="shared" si="9"/>
        <v>0</v>
      </c>
      <c r="T13" s="21">
        <f t="shared" si="9"/>
        <v>0</v>
      </c>
    </row>
    <row r="14" spans="1:20" x14ac:dyDescent="0.25">
      <c r="A14" s="49" t="s">
        <v>7</v>
      </c>
      <c r="B14" s="50"/>
      <c r="C14" s="50"/>
      <c r="D14" s="51">
        <f>INPUTS!D15</f>
        <v>0</v>
      </c>
      <c r="E14" s="51">
        <f t="shared" si="8"/>
        <v>0</v>
      </c>
      <c r="F14" s="69">
        <v>1.5</v>
      </c>
      <c r="H14" s="3" t="s">
        <v>35</v>
      </c>
      <c r="I14" s="1"/>
      <c r="J14" s="1"/>
      <c r="K14" s="21">
        <f t="shared" si="4"/>
        <v>0</v>
      </c>
      <c r="L14" s="21">
        <f t="shared" ref="L14:T14" si="10">(1+L8)*K14</f>
        <v>0</v>
      </c>
      <c r="M14" s="21">
        <f t="shared" si="10"/>
        <v>0</v>
      </c>
      <c r="N14" s="21">
        <f t="shared" si="10"/>
        <v>0</v>
      </c>
      <c r="O14" s="21">
        <f t="shared" si="10"/>
        <v>0</v>
      </c>
      <c r="P14" s="21">
        <f t="shared" si="10"/>
        <v>0</v>
      </c>
      <c r="Q14" s="21">
        <f t="shared" si="10"/>
        <v>0</v>
      </c>
      <c r="R14" s="21">
        <f t="shared" si="10"/>
        <v>0</v>
      </c>
      <c r="S14" s="21">
        <f t="shared" si="10"/>
        <v>0</v>
      </c>
      <c r="T14" s="21">
        <f t="shared" si="10"/>
        <v>0</v>
      </c>
    </row>
    <row r="15" spans="1:20" x14ac:dyDescent="0.25">
      <c r="A15" s="49" t="s">
        <v>8</v>
      </c>
      <c r="B15" s="50"/>
      <c r="C15" s="50"/>
      <c r="D15" s="51">
        <f>INPUTS!D16</f>
        <v>0</v>
      </c>
      <c r="E15" s="51">
        <f t="shared" si="8"/>
        <v>0</v>
      </c>
      <c r="F15" s="69">
        <v>1.5</v>
      </c>
      <c r="H15" s="3" t="s">
        <v>58</v>
      </c>
      <c r="I15" s="1"/>
      <c r="J15" s="1"/>
      <c r="K15" s="21">
        <f t="shared" si="4"/>
        <v>0</v>
      </c>
      <c r="L15" s="21">
        <f t="shared" ref="L15:T15" si="11">(1+L8)*K15</f>
        <v>0</v>
      </c>
      <c r="M15" s="21">
        <f t="shared" si="11"/>
        <v>0</v>
      </c>
      <c r="N15" s="21">
        <f t="shared" si="11"/>
        <v>0</v>
      </c>
      <c r="O15" s="21">
        <f t="shared" si="11"/>
        <v>0</v>
      </c>
      <c r="P15" s="21">
        <f t="shared" si="11"/>
        <v>0</v>
      </c>
      <c r="Q15" s="21">
        <f t="shared" si="11"/>
        <v>0</v>
      </c>
      <c r="R15" s="21">
        <f t="shared" si="11"/>
        <v>0</v>
      </c>
      <c r="S15" s="21">
        <f t="shared" si="11"/>
        <v>0</v>
      </c>
      <c r="T15" s="21">
        <f t="shared" si="11"/>
        <v>0</v>
      </c>
    </row>
    <row r="16" spans="1:20" x14ac:dyDescent="0.25">
      <c r="A16" s="49" t="s">
        <v>9</v>
      </c>
      <c r="B16" s="50"/>
      <c r="C16" s="50"/>
      <c r="D16" s="51">
        <f>INPUTS!D17</f>
        <v>0</v>
      </c>
      <c r="E16" s="51">
        <f t="shared" si="8"/>
        <v>0</v>
      </c>
      <c r="F16" s="69">
        <v>1.5</v>
      </c>
      <c r="H16" s="3" t="s">
        <v>36</v>
      </c>
      <c r="I16" s="1"/>
      <c r="J16" s="6">
        <f>E19</f>
        <v>0.16</v>
      </c>
      <c r="K16" s="21">
        <f>J16*K5</f>
        <v>1468.8</v>
      </c>
      <c r="L16" s="21">
        <f>J16*L5</f>
        <v>1468.8</v>
      </c>
      <c r="M16" s="21">
        <f>J16*M5</f>
        <v>1468.8</v>
      </c>
      <c r="N16" s="21">
        <f>J16*N5</f>
        <v>1468.8</v>
      </c>
      <c r="O16" s="21">
        <f>J16*O5</f>
        <v>1468.8</v>
      </c>
      <c r="P16" s="21">
        <f>J16*P5</f>
        <v>1468.8</v>
      </c>
      <c r="Q16" s="21">
        <f>J16*Q5</f>
        <v>1468.8</v>
      </c>
      <c r="R16" s="21">
        <f>J16*R5</f>
        <v>1468.8</v>
      </c>
      <c r="S16" s="21">
        <f>J16*S5</f>
        <v>1468.8</v>
      </c>
      <c r="T16" s="21">
        <f>J16*T5</f>
        <v>1468.8</v>
      </c>
    </row>
    <row r="17" spans="1:20" x14ac:dyDescent="0.25">
      <c r="A17" s="49" t="s">
        <v>10</v>
      </c>
      <c r="B17" s="50"/>
      <c r="C17" s="50"/>
      <c r="D17" s="51">
        <f>INPUTS!D18</f>
        <v>0</v>
      </c>
      <c r="E17" s="51">
        <f t="shared" si="8"/>
        <v>0</v>
      </c>
      <c r="F17" s="69">
        <v>1.5</v>
      </c>
      <c r="H17" s="3" t="s">
        <v>37</v>
      </c>
      <c r="I17" s="1"/>
      <c r="J17" s="6">
        <f>E20</f>
        <v>0.04</v>
      </c>
      <c r="K17" s="21">
        <f>J17*K5</f>
        <v>367.2</v>
      </c>
      <c r="L17" s="21">
        <f>J17*L5</f>
        <v>367.2</v>
      </c>
      <c r="M17" s="21">
        <f>J17*M5</f>
        <v>367.2</v>
      </c>
      <c r="N17" s="21">
        <f>J17*N5</f>
        <v>367.2</v>
      </c>
      <c r="O17" s="21">
        <f>J17*O5</f>
        <v>367.2</v>
      </c>
      <c r="P17" s="21">
        <f>J17*P5</f>
        <v>367.2</v>
      </c>
      <c r="Q17" s="21">
        <f>J17*Q5</f>
        <v>367.2</v>
      </c>
      <c r="R17" s="21">
        <f>J17*R5</f>
        <v>367.2</v>
      </c>
      <c r="S17" s="21">
        <f>J17*S5</f>
        <v>367.2</v>
      </c>
      <c r="T17" s="21">
        <f>J17*T5</f>
        <v>367.2</v>
      </c>
    </row>
    <row r="18" spans="1:20" x14ac:dyDescent="0.25">
      <c r="A18" s="49" t="s">
        <v>48</v>
      </c>
      <c r="B18" s="50"/>
      <c r="C18" s="50"/>
      <c r="D18" s="51">
        <f>INPUTS!D19</f>
        <v>0</v>
      </c>
      <c r="E18" s="51">
        <f t="shared" si="8"/>
        <v>0</v>
      </c>
      <c r="F18" s="69">
        <v>1.5</v>
      </c>
      <c r="H18" s="3" t="s">
        <v>38</v>
      </c>
      <c r="I18" s="1"/>
      <c r="J18" s="1"/>
      <c r="K18" s="21">
        <f t="shared" si="4"/>
        <v>0</v>
      </c>
      <c r="L18" s="21">
        <f t="shared" ref="L18:T18" si="12">(1+L8)*K18</f>
        <v>0</v>
      </c>
      <c r="M18" s="21">
        <f t="shared" si="12"/>
        <v>0</v>
      </c>
      <c r="N18" s="21">
        <f t="shared" si="12"/>
        <v>0</v>
      </c>
      <c r="O18" s="21">
        <f t="shared" si="12"/>
        <v>0</v>
      </c>
      <c r="P18" s="21">
        <f t="shared" si="12"/>
        <v>0</v>
      </c>
      <c r="Q18" s="21">
        <f t="shared" si="12"/>
        <v>0</v>
      </c>
      <c r="R18" s="21">
        <f t="shared" si="12"/>
        <v>0</v>
      </c>
      <c r="S18" s="21">
        <f t="shared" si="12"/>
        <v>0</v>
      </c>
      <c r="T18" s="21">
        <f t="shared" si="12"/>
        <v>0</v>
      </c>
    </row>
    <row r="19" spans="1:20" x14ac:dyDescent="0.25">
      <c r="A19" s="49" t="s">
        <v>11</v>
      </c>
      <c r="B19" s="50"/>
      <c r="C19" s="50"/>
      <c r="D19" s="54">
        <f>INPUTS!D20</f>
        <v>0.08</v>
      </c>
      <c r="E19" s="54">
        <f>D19*F19</f>
        <v>0.16</v>
      </c>
      <c r="F19" s="69">
        <v>2</v>
      </c>
      <c r="H19" s="3" t="s">
        <v>39</v>
      </c>
      <c r="I19" s="1"/>
      <c r="J19" s="1"/>
      <c r="K19" s="21">
        <f t="shared" si="4"/>
        <v>0</v>
      </c>
      <c r="L19" s="21">
        <f t="shared" ref="L19:T19" si="13">(1+L8)*K19</f>
        <v>0</v>
      </c>
      <c r="M19" s="21">
        <f t="shared" si="13"/>
        <v>0</v>
      </c>
      <c r="N19" s="21">
        <f t="shared" si="13"/>
        <v>0</v>
      </c>
      <c r="O19" s="21">
        <f t="shared" si="13"/>
        <v>0</v>
      </c>
      <c r="P19" s="21">
        <f t="shared" si="13"/>
        <v>0</v>
      </c>
      <c r="Q19" s="21">
        <f t="shared" si="13"/>
        <v>0</v>
      </c>
      <c r="R19" s="21">
        <f t="shared" si="13"/>
        <v>0</v>
      </c>
      <c r="S19" s="21">
        <f t="shared" si="13"/>
        <v>0</v>
      </c>
      <c r="T19" s="21">
        <f t="shared" si="13"/>
        <v>0</v>
      </c>
    </row>
    <row r="20" spans="1:20" x14ac:dyDescent="0.25">
      <c r="A20" s="49" t="s">
        <v>12</v>
      </c>
      <c r="B20" s="50"/>
      <c r="C20" s="50"/>
      <c r="D20" s="54">
        <f>INPUTS!D21</f>
        <v>0.02</v>
      </c>
      <c r="E20" s="54">
        <f>D20*F20</f>
        <v>0.04</v>
      </c>
      <c r="F20" s="69">
        <v>2</v>
      </c>
      <c r="H20" s="3" t="s">
        <v>40</v>
      </c>
      <c r="I20" s="1"/>
      <c r="J20" s="1"/>
      <c r="K20" s="21">
        <f t="shared" si="4"/>
        <v>0</v>
      </c>
      <c r="L20" s="21">
        <f t="shared" ref="L20:T20" si="14">(1+L8)*K20</f>
        <v>0</v>
      </c>
      <c r="M20" s="21">
        <f t="shared" si="14"/>
        <v>0</v>
      </c>
      <c r="N20" s="21">
        <f t="shared" si="14"/>
        <v>0</v>
      </c>
      <c r="O20" s="21">
        <f t="shared" si="14"/>
        <v>0</v>
      </c>
      <c r="P20" s="21">
        <f t="shared" si="14"/>
        <v>0</v>
      </c>
      <c r="Q20" s="21">
        <f t="shared" si="14"/>
        <v>0</v>
      </c>
      <c r="R20" s="21">
        <f t="shared" si="14"/>
        <v>0</v>
      </c>
      <c r="S20" s="21">
        <f t="shared" si="14"/>
        <v>0</v>
      </c>
      <c r="T20" s="21">
        <f t="shared" si="14"/>
        <v>0</v>
      </c>
    </row>
    <row r="21" spans="1:20" x14ac:dyDescent="0.25">
      <c r="A21" s="49" t="s">
        <v>13</v>
      </c>
      <c r="B21" s="50"/>
      <c r="C21" s="50"/>
      <c r="D21" s="51">
        <f>INPUTS!D22</f>
        <v>0</v>
      </c>
      <c r="E21" s="51">
        <f>D21*F21</f>
        <v>0</v>
      </c>
      <c r="F21" s="69">
        <v>1.5</v>
      </c>
      <c r="H21" s="3" t="s">
        <v>40</v>
      </c>
      <c r="I21" s="1"/>
      <c r="J21" s="1"/>
      <c r="K21" s="21">
        <f t="shared" si="4"/>
        <v>0</v>
      </c>
      <c r="L21" s="21">
        <f t="shared" ref="L21:T21" si="15">(1+L8)*K21</f>
        <v>0</v>
      </c>
      <c r="M21" s="21">
        <f t="shared" si="15"/>
        <v>0</v>
      </c>
      <c r="N21" s="21">
        <f t="shared" si="15"/>
        <v>0</v>
      </c>
      <c r="O21" s="21">
        <f t="shared" si="15"/>
        <v>0</v>
      </c>
      <c r="P21" s="21">
        <f t="shared" si="15"/>
        <v>0</v>
      </c>
      <c r="Q21" s="21">
        <f t="shared" si="15"/>
        <v>0</v>
      </c>
      <c r="R21" s="21">
        <f t="shared" si="15"/>
        <v>0</v>
      </c>
      <c r="S21" s="21">
        <f t="shared" si="15"/>
        <v>0</v>
      </c>
      <c r="T21" s="21">
        <f t="shared" si="15"/>
        <v>0</v>
      </c>
    </row>
    <row r="22" spans="1:20" x14ac:dyDescent="0.25">
      <c r="A22" s="49" t="s">
        <v>14</v>
      </c>
      <c r="B22" s="50"/>
      <c r="C22" s="50"/>
      <c r="D22" s="51">
        <f>INPUTS!D23</f>
        <v>0</v>
      </c>
      <c r="E22" s="51">
        <f t="shared" ref="E22:E25" si="16">D22*F22</f>
        <v>0</v>
      </c>
      <c r="F22" s="69">
        <v>1.5</v>
      </c>
      <c r="H22" s="3" t="s">
        <v>40</v>
      </c>
      <c r="I22" s="1"/>
      <c r="J22" s="1"/>
      <c r="K22" s="21">
        <f t="shared" si="4"/>
        <v>0</v>
      </c>
      <c r="L22" s="21">
        <f t="shared" ref="L22:T22" si="17">(1+L8)*K22</f>
        <v>0</v>
      </c>
      <c r="M22" s="21">
        <f t="shared" si="17"/>
        <v>0</v>
      </c>
      <c r="N22" s="21">
        <f t="shared" si="17"/>
        <v>0</v>
      </c>
      <c r="O22" s="21">
        <f t="shared" si="17"/>
        <v>0</v>
      </c>
      <c r="P22" s="21">
        <f t="shared" si="17"/>
        <v>0</v>
      </c>
      <c r="Q22" s="21">
        <f t="shared" si="17"/>
        <v>0</v>
      </c>
      <c r="R22" s="21">
        <f t="shared" si="17"/>
        <v>0</v>
      </c>
      <c r="S22" s="21">
        <f t="shared" si="17"/>
        <v>0</v>
      </c>
      <c r="T22" s="21">
        <f t="shared" si="17"/>
        <v>0</v>
      </c>
    </row>
    <row r="23" spans="1:20" x14ac:dyDescent="0.25">
      <c r="A23" s="49" t="s">
        <v>15</v>
      </c>
      <c r="B23" s="50" t="s">
        <v>104</v>
      </c>
      <c r="C23" s="50"/>
      <c r="D23" s="51">
        <f>INPUTS!D24</f>
        <v>0</v>
      </c>
      <c r="E23" s="51">
        <f t="shared" si="16"/>
        <v>0</v>
      </c>
      <c r="F23" s="69">
        <v>1.5</v>
      </c>
      <c r="H23" s="3" t="s">
        <v>41</v>
      </c>
      <c r="I23" s="1"/>
      <c r="J23" s="1"/>
      <c r="K23" s="21">
        <f t="shared" ref="K23:T23" si="18">SUM(K9:K22)</f>
        <v>3711</v>
      </c>
      <c r="L23" s="21">
        <f t="shared" si="18"/>
        <v>3711</v>
      </c>
      <c r="M23" s="21">
        <f t="shared" si="18"/>
        <v>3711</v>
      </c>
      <c r="N23" s="21">
        <f t="shared" si="18"/>
        <v>3711</v>
      </c>
      <c r="O23" s="21">
        <f t="shared" si="18"/>
        <v>3711</v>
      </c>
      <c r="P23" s="21">
        <f t="shared" si="18"/>
        <v>3711</v>
      </c>
      <c r="Q23" s="21">
        <f t="shared" si="18"/>
        <v>3711</v>
      </c>
      <c r="R23" s="21">
        <f t="shared" si="18"/>
        <v>3711</v>
      </c>
      <c r="S23" s="21">
        <f t="shared" si="18"/>
        <v>3711</v>
      </c>
      <c r="T23" s="21">
        <f t="shared" si="18"/>
        <v>3711</v>
      </c>
    </row>
    <row r="24" spans="1:20" x14ac:dyDescent="0.25">
      <c r="A24" s="49" t="s">
        <v>15</v>
      </c>
      <c r="B24" s="50" t="s">
        <v>105</v>
      </c>
      <c r="C24" s="50"/>
      <c r="D24" s="51">
        <f>INPUTS!D25</f>
        <v>0</v>
      </c>
      <c r="E24" s="51">
        <f t="shared" si="16"/>
        <v>0</v>
      </c>
      <c r="F24" s="69">
        <v>1.5</v>
      </c>
      <c r="H24" s="3" t="s">
        <v>77</v>
      </c>
      <c r="I24" s="1"/>
      <c r="J24" s="1"/>
      <c r="K24" s="22">
        <f t="shared" ref="K24:T24" si="19">K23/K5</f>
        <v>0.4042483660130719</v>
      </c>
      <c r="L24" s="22">
        <f t="shared" si="19"/>
        <v>0.4042483660130719</v>
      </c>
      <c r="M24" s="22">
        <f t="shared" si="19"/>
        <v>0.4042483660130719</v>
      </c>
      <c r="N24" s="22">
        <f t="shared" si="19"/>
        <v>0.4042483660130719</v>
      </c>
      <c r="O24" s="22">
        <f t="shared" si="19"/>
        <v>0.4042483660130719</v>
      </c>
      <c r="P24" s="22">
        <f t="shared" si="19"/>
        <v>0.4042483660130719</v>
      </c>
      <c r="Q24" s="22">
        <f t="shared" si="19"/>
        <v>0.4042483660130719</v>
      </c>
      <c r="R24" s="22">
        <f t="shared" si="19"/>
        <v>0.4042483660130719</v>
      </c>
      <c r="S24" s="22">
        <f t="shared" si="19"/>
        <v>0.4042483660130719</v>
      </c>
      <c r="T24" s="22">
        <f t="shared" si="19"/>
        <v>0.4042483660130719</v>
      </c>
    </row>
    <row r="25" spans="1:20" x14ac:dyDescent="0.25">
      <c r="A25" s="49" t="s">
        <v>15</v>
      </c>
      <c r="B25" s="50"/>
      <c r="C25" s="50"/>
      <c r="D25" s="51">
        <f>INPUTS!D26</f>
        <v>0</v>
      </c>
      <c r="E25" s="51">
        <f t="shared" si="16"/>
        <v>0</v>
      </c>
      <c r="F25" s="69">
        <v>20</v>
      </c>
      <c r="H25" s="1"/>
      <c r="I25" s="1"/>
      <c r="J25" s="1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25">
      <c r="A26" s="49" t="s">
        <v>53</v>
      </c>
      <c r="B26" s="50"/>
      <c r="C26" s="50"/>
      <c r="D26" s="73">
        <f>INPUTS!D28</f>
        <v>0</v>
      </c>
      <c r="E26" s="73">
        <f>D26*F26</f>
        <v>0</v>
      </c>
      <c r="F26" s="69">
        <v>0.75</v>
      </c>
      <c r="H26" s="3" t="s">
        <v>42</v>
      </c>
      <c r="I26" s="1"/>
      <c r="J26" s="1"/>
      <c r="K26" s="35">
        <f t="shared" ref="K26:T26" si="20">K5-K23</f>
        <v>5469</v>
      </c>
      <c r="L26" s="36">
        <f t="shared" si="20"/>
        <v>5469</v>
      </c>
      <c r="M26" s="36">
        <f t="shared" si="20"/>
        <v>5469</v>
      </c>
      <c r="N26" s="36">
        <f t="shared" si="20"/>
        <v>5469</v>
      </c>
      <c r="O26" s="36">
        <f t="shared" si="20"/>
        <v>5469</v>
      </c>
      <c r="P26" s="36">
        <f t="shared" si="20"/>
        <v>5469</v>
      </c>
      <c r="Q26" s="36">
        <f t="shared" si="20"/>
        <v>5469</v>
      </c>
      <c r="R26" s="36">
        <f t="shared" si="20"/>
        <v>5469</v>
      </c>
      <c r="S26" s="36">
        <f t="shared" si="20"/>
        <v>5469</v>
      </c>
      <c r="T26" s="37">
        <f t="shared" si="20"/>
        <v>5469</v>
      </c>
    </row>
    <row r="27" spans="1:20" x14ac:dyDescent="0.25">
      <c r="A27" s="49" t="s">
        <v>54</v>
      </c>
      <c r="B27" s="50"/>
      <c r="C27" s="50"/>
      <c r="D27" s="73">
        <f>INPUTS!D29</f>
        <v>0</v>
      </c>
      <c r="E27" s="73">
        <f t="shared" ref="E27:E28" si="21">D27*F27</f>
        <v>0</v>
      </c>
      <c r="F27" s="69">
        <v>1.25</v>
      </c>
      <c r="H27" s="1"/>
      <c r="I27" s="1"/>
      <c r="J27" s="1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25">
      <c r="A28" s="49" t="s">
        <v>16</v>
      </c>
      <c r="B28" s="50"/>
      <c r="C28" s="50"/>
      <c r="D28" s="56">
        <f>INPUTS!D30</f>
        <v>0</v>
      </c>
      <c r="E28" s="56">
        <f t="shared" si="21"/>
        <v>0</v>
      </c>
      <c r="F28" s="69">
        <v>0</v>
      </c>
      <c r="H28" s="1" t="s">
        <v>79</v>
      </c>
      <c r="I28" s="1"/>
      <c r="J28" s="1"/>
      <c r="K28" s="21">
        <f>Income!D28</f>
        <v>4338.4491732503802</v>
      </c>
      <c r="L28" s="21">
        <f>Income!E28</f>
        <v>4152.9514130581729</v>
      </c>
      <c r="M28" s="21">
        <f>Income!F28</f>
        <v>3955.0305243235698</v>
      </c>
      <c r="N28" s="21">
        <f>Income!G28</f>
        <v>3743.8545071204221</v>
      </c>
      <c r="O28" s="21">
        <f>Income!H28</f>
        <v>3518.5356409466576</v>
      </c>
      <c r="P28" s="21">
        <f>Income!I28</f>
        <v>3278.126753014124</v>
      </c>
      <c r="Q28" s="21">
        <f>Income!J28</f>
        <v>3021.6172366188757</v>
      </c>
      <c r="R28" s="21">
        <f>Income!K28</f>
        <v>2747.9288028543601</v>
      </c>
      <c r="S28" s="21">
        <f>Income!L28</f>
        <v>2455.9109478089595</v>
      </c>
      <c r="T28" s="21">
        <f>Income!M28</f>
        <v>2144.3361161933594</v>
      </c>
    </row>
    <row r="29" spans="1:20" x14ac:dyDescent="0.25">
      <c r="A29" s="49" t="s">
        <v>17</v>
      </c>
      <c r="B29" s="50"/>
      <c r="C29" s="50"/>
      <c r="D29" s="56">
        <f>INPUTS!D31</f>
        <v>0.28000000000000003</v>
      </c>
      <c r="E29" s="56">
        <f>D29</f>
        <v>0.28000000000000003</v>
      </c>
      <c r="F29" s="71"/>
      <c r="H29" s="1" t="s">
        <v>78</v>
      </c>
      <c r="I29" s="1"/>
      <c r="J29" s="1"/>
      <c r="K29" s="21">
        <f>INPUTS!$K$34</f>
        <v>3030.6727272727271</v>
      </c>
      <c r="L29" s="21">
        <f>INPUTS!$K$34</f>
        <v>3030.6727272727271</v>
      </c>
      <c r="M29" s="21">
        <f>INPUTS!$K$34</f>
        <v>3030.6727272727271</v>
      </c>
      <c r="N29" s="21">
        <f>INPUTS!$K$34</f>
        <v>3030.6727272727271</v>
      </c>
      <c r="O29" s="21">
        <f>INPUTS!$K$34</f>
        <v>3030.6727272727271</v>
      </c>
      <c r="P29" s="21">
        <f>INPUTS!$K$34</f>
        <v>3030.6727272727271</v>
      </c>
      <c r="Q29" s="21">
        <f>INPUTS!$K$34</f>
        <v>3030.6727272727271</v>
      </c>
      <c r="R29" s="21">
        <f>INPUTS!$K$34</f>
        <v>3030.6727272727271</v>
      </c>
      <c r="S29" s="21">
        <f>INPUTS!$K$34</f>
        <v>3030.6727272727271</v>
      </c>
      <c r="T29" s="21">
        <f>INPUTS!$K$34</f>
        <v>3030.6727272727271</v>
      </c>
    </row>
    <row r="30" spans="1:20" x14ac:dyDescent="0.25">
      <c r="A30" s="49" t="s">
        <v>55</v>
      </c>
      <c r="B30" s="50"/>
      <c r="C30" s="50"/>
      <c r="D30" s="57">
        <f>INPUTS!D32</f>
        <v>2500</v>
      </c>
      <c r="E30" s="57">
        <f>D30*F30</f>
        <v>5000</v>
      </c>
      <c r="F30" s="69">
        <v>2</v>
      </c>
      <c r="H30" s="1"/>
      <c r="I30" s="1"/>
      <c r="J30" s="1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.75" thickBot="1" x14ac:dyDescent="0.3">
      <c r="A31" s="58" t="s">
        <v>108</v>
      </c>
      <c r="B31" s="59"/>
      <c r="C31" s="59"/>
      <c r="D31" s="74">
        <f>INPUTS!D33</f>
        <v>2.2499999999999999E-2</v>
      </c>
      <c r="E31" s="74">
        <f>D31*F31</f>
        <v>3.3750000000000002E-2</v>
      </c>
      <c r="F31" s="70">
        <v>1.5</v>
      </c>
      <c r="H31" s="1" t="s">
        <v>85</v>
      </c>
      <c r="I31" s="1"/>
      <c r="J31" s="1"/>
      <c r="K31" s="26">
        <f t="shared" ref="K31:T31" si="22">K26-K28-K29</f>
        <v>-1900.1219005231073</v>
      </c>
      <c r="L31" s="26">
        <f t="shared" si="22"/>
        <v>-1714.6241403309</v>
      </c>
      <c r="M31" s="26">
        <f t="shared" si="22"/>
        <v>-1516.7032515962969</v>
      </c>
      <c r="N31" s="26">
        <f t="shared" si="22"/>
        <v>-1305.5272343931492</v>
      </c>
      <c r="O31" s="26">
        <f t="shared" si="22"/>
        <v>-1080.2083682193847</v>
      </c>
      <c r="P31" s="26">
        <f t="shared" si="22"/>
        <v>-839.79948028685112</v>
      </c>
      <c r="Q31" s="26">
        <f t="shared" si="22"/>
        <v>-583.28996389160284</v>
      </c>
      <c r="R31" s="26">
        <f t="shared" si="22"/>
        <v>-309.60153012708724</v>
      </c>
      <c r="S31" s="26">
        <f t="shared" si="22"/>
        <v>-17.583675081686579</v>
      </c>
      <c r="T31" s="26">
        <f t="shared" si="22"/>
        <v>293.99115653391345</v>
      </c>
    </row>
    <row r="32" spans="1:20" x14ac:dyDescent="0.25">
      <c r="H32" s="1" t="s">
        <v>118</v>
      </c>
      <c r="I32" s="1"/>
      <c r="J32" s="1"/>
      <c r="K32" s="26">
        <f>K31/INPUTS!$L$5</f>
        <v>-475.03047513077684</v>
      </c>
      <c r="L32" s="26">
        <f>L31/INPUTS!$L$5</f>
        <v>-428.656035082725</v>
      </c>
      <c r="M32" s="26">
        <f>M31/INPUTS!$L$5</f>
        <v>-379.17581289907423</v>
      </c>
      <c r="N32" s="26">
        <f>N31/INPUTS!$L$5</f>
        <v>-326.38180859828731</v>
      </c>
      <c r="O32" s="26">
        <f>O31/INPUTS!$L$5</f>
        <v>-270.05209205484618</v>
      </c>
      <c r="P32" s="26">
        <f>P31/INPUTS!$L$5</f>
        <v>-209.94987007171278</v>
      </c>
      <c r="Q32" s="26">
        <f>Q31/INPUTS!$L$5</f>
        <v>-145.82249097290071</v>
      </c>
      <c r="R32" s="26">
        <f>R31/INPUTS!$L$5</f>
        <v>-77.400382531771811</v>
      </c>
      <c r="S32" s="26">
        <f>S31/INPUTS!$L$5</f>
        <v>-4.3959187704216447</v>
      </c>
      <c r="T32" s="26">
        <f>T31/INPUTS!$L$5</f>
        <v>73.497789133478364</v>
      </c>
    </row>
    <row r="34" spans="8:20" x14ac:dyDescent="0.25">
      <c r="H34" s="1" t="s">
        <v>116</v>
      </c>
      <c r="I34" s="1"/>
      <c r="J34" s="6"/>
      <c r="K34" s="26">
        <f>'CF DSC'!D19</f>
        <v>7108.2361008264706</v>
      </c>
      <c r="L34" s="26">
        <f>'CF DSC'!E19</f>
        <v>7108.2361008264706</v>
      </c>
      <c r="M34" s="26">
        <f>'CF DSC'!F19</f>
        <v>7108.2361008264706</v>
      </c>
      <c r="N34" s="26">
        <f>'CF DSC'!G19</f>
        <v>7108.2361008264706</v>
      </c>
      <c r="O34" s="26">
        <f>'CF DSC'!H19</f>
        <v>7108.2361008264706</v>
      </c>
      <c r="P34" s="26">
        <f>'CF DSC'!I19</f>
        <v>7108.2361008264706</v>
      </c>
      <c r="Q34" s="26">
        <f>'CF DSC'!J19</f>
        <v>7108.2361008264706</v>
      </c>
      <c r="R34" s="26">
        <f>'CF DSC'!K19</f>
        <v>7108.2361008264706</v>
      </c>
      <c r="S34" s="26">
        <f>'CF DSC'!L19</f>
        <v>7108.2361008264706</v>
      </c>
      <c r="T34" s="26">
        <f>'CF DSC'!M19</f>
        <v>7108.2361008264706</v>
      </c>
    </row>
    <row r="35" spans="8:20" x14ac:dyDescent="0.25">
      <c r="H35" s="24" t="s">
        <v>117</v>
      </c>
      <c r="K35" s="32">
        <f t="shared" ref="K35:T35" si="23">K26-K34</f>
        <v>-1639.2361008264706</v>
      </c>
      <c r="L35" s="32">
        <f t="shared" si="23"/>
        <v>-1639.2361008264706</v>
      </c>
      <c r="M35" s="32">
        <f t="shared" si="23"/>
        <v>-1639.2361008264706</v>
      </c>
      <c r="N35" s="32">
        <f t="shared" si="23"/>
        <v>-1639.2361008264706</v>
      </c>
      <c r="O35" s="32">
        <f t="shared" si="23"/>
        <v>-1639.2361008264706</v>
      </c>
      <c r="P35" s="32">
        <f t="shared" si="23"/>
        <v>-1639.2361008264706</v>
      </c>
      <c r="Q35" s="32">
        <f t="shared" si="23"/>
        <v>-1639.2361008264706</v>
      </c>
      <c r="R35" s="32">
        <f t="shared" si="23"/>
        <v>-1639.2361008264706</v>
      </c>
      <c r="S35" s="32">
        <f t="shared" si="23"/>
        <v>-1639.2361008264706</v>
      </c>
      <c r="T35" s="32">
        <f t="shared" si="23"/>
        <v>-1639.2361008264706</v>
      </c>
    </row>
    <row r="36" spans="8:20" x14ac:dyDescent="0.25">
      <c r="H36" s="24" t="s">
        <v>119</v>
      </c>
      <c r="K36" s="32">
        <f>K35/INPUTS!$L$5</f>
        <v>-409.80902520661766</v>
      </c>
      <c r="L36" s="32">
        <f>L35/INPUTS!$L$5</f>
        <v>-409.80902520661766</v>
      </c>
      <c r="M36" s="32">
        <f>M35/INPUTS!$L$5</f>
        <v>-409.80902520661766</v>
      </c>
      <c r="N36" s="32">
        <f>N35/INPUTS!$L$5</f>
        <v>-409.80902520661766</v>
      </c>
      <c r="O36" s="32">
        <f>O35/INPUTS!$L$5</f>
        <v>-409.80902520661766</v>
      </c>
      <c r="P36" s="32">
        <f>P35/INPUTS!$L$5</f>
        <v>-409.80902520661766</v>
      </c>
      <c r="Q36" s="32">
        <f>Q35/INPUTS!$L$5</f>
        <v>-409.80902520661766</v>
      </c>
      <c r="R36" s="32">
        <f>R35/INPUTS!$L$5</f>
        <v>-409.80902520661766</v>
      </c>
      <c r="S36" s="32">
        <f>S35/INPUTS!$L$5</f>
        <v>-409.80902520661766</v>
      </c>
      <c r="T36" s="32">
        <f>T35/INPUTS!$L$5</f>
        <v>-409.80902520661766</v>
      </c>
    </row>
    <row r="37" spans="8:20" x14ac:dyDescent="0.25">
      <c r="H37" s="24" t="s">
        <v>120</v>
      </c>
      <c r="K37" s="32">
        <f>K36+K32*$E$29*-1</f>
        <v>-276.8004921700001</v>
      </c>
      <c r="L37" s="32">
        <f t="shared" ref="L37:T37" si="24">L36+L32*$E$29*-1</f>
        <v>-289.78533538345465</v>
      </c>
      <c r="M37" s="32">
        <f t="shared" si="24"/>
        <v>-303.63979759487688</v>
      </c>
      <c r="N37" s="32">
        <f t="shared" si="24"/>
        <v>-318.42211879909723</v>
      </c>
      <c r="O37" s="32">
        <f t="shared" si="24"/>
        <v>-334.19443943126072</v>
      </c>
      <c r="P37" s="32">
        <f t="shared" si="24"/>
        <v>-351.02306158653806</v>
      </c>
      <c r="Q37" s="32">
        <f t="shared" si="24"/>
        <v>-368.97872773420545</v>
      </c>
      <c r="R37" s="32">
        <f t="shared" si="24"/>
        <v>-388.13691809772155</v>
      </c>
      <c r="S37" s="32">
        <f t="shared" si="24"/>
        <v>-408.57816795089963</v>
      </c>
      <c r="T37" s="32">
        <f t="shared" si="24"/>
        <v>-430.38840616399159</v>
      </c>
    </row>
    <row r="38" spans="8:20" x14ac:dyDescent="0.25">
      <c r="H38" s="24" t="s">
        <v>121</v>
      </c>
      <c r="K38" s="32">
        <f>K37/12</f>
        <v>-23.066707680833343</v>
      </c>
      <c r="L38" s="32">
        <f t="shared" ref="L38:T38" si="25">L37/12</f>
        <v>-24.14877794862122</v>
      </c>
      <c r="M38" s="32">
        <f t="shared" si="25"/>
        <v>-25.303316466239739</v>
      </c>
      <c r="N38" s="32">
        <f t="shared" si="25"/>
        <v>-26.535176566591435</v>
      </c>
      <c r="O38" s="32">
        <f t="shared" si="25"/>
        <v>-27.849536619271728</v>
      </c>
      <c r="P38" s="32">
        <f t="shared" si="25"/>
        <v>-29.251921798878172</v>
      </c>
      <c r="Q38" s="32">
        <f t="shared" si="25"/>
        <v>-30.748227311183786</v>
      </c>
      <c r="R38" s="32">
        <f t="shared" si="25"/>
        <v>-32.344743174810127</v>
      </c>
      <c r="S38" s="32">
        <f t="shared" si="25"/>
        <v>-34.048180662574971</v>
      </c>
      <c r="T38" s="32">
        <f t="shared" si="25"/>
        <v>-35.865700513665963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INPUTS</vt:lpstr>
      <vt:lpstr>CF DSC</vt:lpstr>
      <vt:lpstr>Income</vt:lpstr>
      <vt:lpstr>Debt Equity</vt:lpstr>
      <vt:lpstr>Stress</vt:lpstr>
      <vt:lpstr>INPUTS!Print_Area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Burcham</dc:creator>
  <cp:lastModifiedBy>Burcham, Eric</cp:lastModifiedBy>
  <cp:lastPrinted>2004-11-12T20:05:15Z</cp:lastPrinted>
  <dcterms:created xsi:type="dcterms:W3CDTF">1999-10-15T19:40:07Z</dcterms:created>
  <dcterms:modified xsi:type="dcterms:W3CDTF">2017-01-04T15:23:20Z</dcterms:modified>
</cp:coreProperties>
</file>